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rpenn\OneDrive - Sempra Energy\User Folders\Desktop\"/>
    </mc:Choice>
  </mc:AlternateContent>
  <xr:revisionPtr revIDLastSave="1407" documentId="8_{F1F5D678-0FFB-43A1-AC9F-8ECFCE7AB8D6}" xr6:coauthVersionLast="41" xr6:coauthVersionMax="41" xr10:uidLastSave="{312F7E24-E9CA-41E5-9727-ACF55591223F}"/>
  <bookViews>
    <workbookView xWindow="-120" yWindow="-120" windowWidth="29040" windowHeight="15840" tabRatio="891" xr2:uid="{00000000-000D-0000-FFFF-FFFF00000000}"/>
  </bookViews>
  <sheets>
    <sheet name="BK-1 Retail TRR" sheetId="132" r:id="rId1"/>
    <sheet name="BK-2 ISO TRR" sheetId="133" r:id="rId2"/>
    <sheet name="Stmt AD" sheetId="2" r:id="rId3"/>
    <sheet name="Stmt AE" sheetId="22" r:id="rId4"/>
    <sheet name="Stmt AF" sheetId="34" r:id="rId5"/>
    <sheet name="Stmt AG" sheetId="38" r:id="rId6"/>
    <sheet name="Stmt AH" sheetId="40" r:id="rId7"/>
    <sheet name="Stmt AI" sheetId="45" r:id="rId8"/>
    <sheet name="Stmt AJ" sheetId="46" r:id="rId9"/>
    <sheet name="Stmt AK" sheetId="66" r:id="rId10"/>
    <sheet name="Stmt AL" sheetId="69" r:id="rId11"/>
    <sheet name="Stmt AM" sheetId="72" r:id="rId12"/>
    <sheet name="Stmt AQ" sheetId="74" r:id="rId13"/>
    <sheet name="Stmt AR" sheetId="75" r:id="rId14"/>
    <sheet name="Stmt AU" sheetId="77" r:id="rId15"/>
    <sheet name="Stmt AV" sheetId="82" r:id="rId16"/>
    <sheet name="Stmt Misc." sheetId="137" r:id="rId17"/>
    <sheet name="True-Up" sheetId="140" r:id="rId18"/>
    <sheet name="Interest TU BP" sheetId="141" r:id="rId19"/>
    <sheet name="Interest TU CY" sheetId="142" r:id="rId20"/>
    <sheet name="Summary of HV-LV Splits" sheetId="1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0" localSheetId="0">#REF!</definedName>
    <definedName name="\0" localSheetId="1">#REF!</definedName>
    <definedName name="\0" localSheetId="7">#REF!</definedName>
    <definedName name="\0" localSheetId="9">#REF!</definedName>
    <definedName name="\0" localSheetId="15">#REF!</definedName>
    <definedName name="\0">#REF!</definedName>
    <definedName name="\A" localSheetId="0">#REF!</definedName>
    <definedName name="\A" localSheetId="1">#REF!</definedName>
    <definedName name="\A" localSheetId="7">#REF!</definedName>
    <definedName name="\A" localSheetId="9">#REF!</definedName>
    <definedName name="\a" localSheetId="13">[1]CONSOLIDATED!#REF!</definedName>
    <definedName name="\a" localSheetId="15">[1]CONSOLIDATED!#REF!</definedName>
    <definedName name="\A">#REF!</definedName>
    <definedName name="\b" localSheetId="0">#REF!</definedName>
    <definedName name="\b" localSheetId="1">#REF!</definedName>
    <definedName name="\b" localSheetId="13">#REF!</definedName>
    <definedName name="\b" localSheetId="15">#REF!</definedName>
    <definedName name="\b">#REF!</definedName>
    <definedName name="\D" localSheetId="0">#REF!</definedName>
    <definedName name="\D" localSheetId="1">#REF!</definedName>
    <definedName name="\D" localSheetId="7">#REF!</definedName>
    <definedName name="\D" localSheetId="9">#REF!</definedName>
    <definedName name="\D" localSheetId="13">#REF!</definedName>
    <definedName name="\D" localSheetId="15">#REF!</definedName>
    <definedName name="\D">#REF!</definedName>
    <definedName name="\E">[2]Sheet2!$A$60:$A$61</definedName>
    <definedName name="\M" localSheetId="0">#REF!</definedName>
    <definedName name="\M" localSheetId="1">#REF!</definedName>
    <definedName name="\M" localSheetId="7">#REF!</definedName>
    <definedName name="\M" localSheetId="9">#REF!</definedName>
    <definedName name="\M" localSheetId="13">[2]Sheet2!$A$74:$A$78</definedName>
    <definedName name="\M" localSheetId="15">[2]Sheet2!$A$74:$A$78</definedName>
    <definedName name="\M">#REF!</definedName>
    <definedName name="\P" localSheetId="0">#REF!</definedName>
    <definedName name="\P" localSheetId="1">#REF!</definedName>
    <definedName name="\P" localSheetId="18">#REF!</definedName>
    <definedName name="\P" localSheetId="19">#REF!</definedName>
    <definedName name="\P" localSheetId="7">#REF!</definedName>
    <definedName name="\P" localSheetId="9">#REF!</definedName>
    <definedName name="\p" localSheetId="13">[1]CONSOLIDATED!#REF!</definedName>
    <definedName name="\p" localSheetId="15">[1]CONSOLIDATED!#REF!</definedName>
    <definedName name="\P" localSheetId="17">#REF!</definedName>
    <definedName name="\P">#REF!</definedName>
    <definedName name="\R">[2]Sheet2!$A$82:$A$88</definedName>
    <definedName name="\S">[2]Sheet2!$A$100</definedName>
    <definedName name="\T" localSheetId="0">#REF!</definedName>
    <definedName name="\T" localSheetId="1">#REF!</definedName>
    <definedName name="\T" localSheetId="7">#REF!</definedName>
    <definedName name="\T" localSheetId="9">#REF!</definedName>
    <definedName name="\T" localSheetId="13">[2]Sheet2!$A$104</definedName>
    <definedName name="\T" localSheetId="15">[2]Sheet2!$A$104</definedName>
    <definedName name="\T">#REF!</definedName>
    <definedName name="\W">[2]Sheet2!$A$96</definedName>
    <definedName name="\X" localSheetId="0">#REF!</definedName>
    <definedName name="\X" localSheetId="1">#REF!</definedName>
    <definedName name="\X" localSheetId="13">#REF!</definedName>
    <definedName name="\X" localSheetId="15">#REF!</definedName>
    <definedName name="\X">#REF!</definedName>
    <definedName name="\Z" localSheetId="0">#REF!</definedName>
    <definedName name="\Z" localSheetId="1">#REF!</definedName>
    <definedName name="\Z" localSheetId="13">#REF!</definedName>
    <definedName name="\Z" localSheetId="15">#REF!</definedName>
    <definedName name="\Z">#REF!</definedName>
    <definedName name="_________PG2" localSheetId="0">#REF!</definedName>
    <definedName name="_________PG2" localSheetId="1">#REF!</definedName>
    <definedName name="_________PG2">#REF!</definedName>
    <definedName name="_______DAT1" localSheetId="0">#REF!</definedName>
    <definedName name="_______DAT1" localSheetId="1">#REF!</definedName>
    <definedName name="_______DAT1" localSheetId="15">#REF!</definedName>
    <definedName name="_______DAT1">#REF!</definedName>
    <definedName name="_______DAT10" localSheetId="0">#REF!</definedName>
    <definedName name="_______DAT10" localSheetId="1">#REF!</definedName>
    <definedName name="_______DAT10" localSheetId="15">#REF!</definedName>
    <definedName name="_______DAT10">#REF!</definedName>
    <definedName name="_______DAT11" localSheetId="0">#REF!</definedName>
    <definedName name="_______DAT11" localSheetId="1">#REF!</definedName>
    <definedName name="_______DAT11" localSheetId="15">#REF!</definedName>
    <definedName name="_______DAT11">#REF!</definedName>
    <definedName name="_______DAT12" localSheetId="0">#REF!</definedName>
    <definedName name="_______DAT12" localSheetId="1">#REF!</definedName>
    <definedName name="_______DAT12" localSheetId="15">#REF!</definedName>
    <definedName name="_______DAT12">#REF!</definedName>
    <definedName name="_______DAT13" localSheetId="0">#REF!</definedName>
    <definedName name="_______DAT13" localSheetId="1">#REF!</definedName>
    <definedName name="_______DAT13" localSheetId="15">#REF!</definedName>
    <definedName name="_______DAT13">#REF!</definedName>
    <definedName name="_______DAT14" localSheetId="0">#REF!</definedName>
    <definedName name="_______DAT14" localSheetId="1">#REF!</definedName>
    <definedName name="_______DAT14" localSheetId="15">#REF!</definedName>
    <definedName name="_______DAT14">#REF!</definedName>
    <definedName name="_______DAT3" localSheetId="0">#REF!</definedName>
    <definedName name="_______DAT3" localSheetId="1">#REF!</definedName>
    <definedName name="_______DAT3" localSheetId="15">#REF!</definedName>
    <definedName name="_______DAT3">#REF!</definedName>
    <definedName name="_______DAT4" localSheetId="0">#REF!</definedName>
    <definedName name="_______DAT4" localSheetId="1">#REF!</definedName>
    <definedName name="_______DAT4" localSheetId="15">#REF!</definedName>
    <definedName name="_______DAT4">#REF!</definedName>
    <definedName name="_______DAT6" localSheetId="0">#REF!</definedName>
    <definedName name="_______DAT6" localSheetId="1">#REF!</definedName>
    <definedName name="_______DAT6" localSheetId="15">#REF!</definedName>
    <definedName name="_______DAT6">#REF!</definedName>
    <definedName name="_______DAT7" localSheetId="0">#REF!</definedName>
    <definedName name="_______DAT7" localSheetId="1">#REF!</definedName>
    <definedName name="_______DAT7" localSheetId="15">#REF!</definedName>
    <definedName name="_______DAT7">#REF!</definedName>
    <definedName name="_______DAT9" localSheetId="0">#REF!</definedName>
    <definedName name="_______DAT9" localSheetId="1">#REF!</definedName>
    <definedName name="_______DAT9" localSheetId="15">#REF!</definedName>
    <definedName name="_______DAT9">#REF!</definedName>
    <definedName name="_______PG1" localSheetId="0">#REF!</definedName>
    <definedName name="_______PG1" localSheetId="1">#REF!</definedName>
    <definedName name="_______PG1" localSheetId="13">#REF!</definedName>
    <definedName name="_______PG1" localSheetId="15">#REF!</definedName>
    <definedName name="_______PG1">#REF!</definedName>
    <definedName name="_______PG2" localSheetId="0">#REF!</definedName>
    <definedName name="_______PG2" localSheetId="1">#REF!</definedName>
    <definedName name="_______PG2" localSheetId="13">#N/A</definedName>
    <definedName name="_______PG2" localSheetId="15">#N/A</definedName>
    <definedName name="_______PG2">#REF!</definedName>
    <definedName name="_______PG511" localSheetId="0">[2]Sheet2!#REF!</definedName>
    <definedName name="_______PG511" localSheetId="1">[2]Sheet2!#REF!</definedName>
    <definedName name="_______PG511" localSheetId="15">[2]Sheet2!#REF!</definedName>
    <definedName name="_______PG511">[2]Sheet2!#REF!</definedName>
    <definedName name="_______PG514" localSheetId="0">[2]Sheet2!#REF!</definedName>
    <definedName name="_______PG514" localSheetId="1">[2]Sheet2!#REF!</definedName>
    <definedName name="_______PG514" localSheetId="15">[2]Sheet2!#REF!</definedName>
    <definedName name="_______PG514">[2]Sheet2!#REF!</definedName>
    <definedName name="_______PG519" localSheetId="0">[2]Sheet2!#REF!</definedName>
    <definedName name="_______PG519" localSheetId="1">[2]Sheet2!#REF!</definedName>
    <definedName name="_______PG519" localSheetId="15">[2]Sheet2!#REF!</definedName>
    <definedName name="_______PG519">[2]Sheet2!#REF!</definedName>
    <definedName name="_______VAR1" localSheetId="0">#REF!</definedName>
    <definedName name="_______VAR1" localSheetId="1">#REF!</definedName>
    <definedName name="_______VAR1" localSheetId="15">#REF!</definedName>
    <definedName name="_______VAR1">#REF!</definedName>
    <definedName name="_______VAR2" localSheetId="0">#REF!</definedName>
    <definedName name="_______VAR2" localSheetId="1">#REF!</definedName>
    <definedName name="_______VAR2" localSheetId="15">#REF!</definedName>
    <definedName name="_______VAR2">#REF!</definedName>
    <definedName name="_______VAR3" localSheetId="0">#REF!</definedName>
    <definedName name="_______VAR3" localSheetId="1">#REF!</definedName>
    <definedName name="_______VAR3" localSheetId="15">#REF!</definedName>
    <definedName name="_______VAR3">#REF!</definedName>
    <definedName name="______DAT1" localSheetId="0">#REF!</definedName>
    <definedName name="______DAT1" localSheetId="1">#REF!</definedName>
    <definedName name="______DAT1" localSheetId="15">#REF!</definedName>
    <definedName name="______DAT1">#REF!</definedName>
    <definedName name="______DAT10" localSheetId="0">#REF!</definedName>
    <definedName name="______DAT10" localSheetId="1">#REF!</definedName>
    <definedName name="______DAT10" localSheetId="15">#REF!</definedName>
    <definedName name="______DAT10">#REF!</definedName>
    <definedName name="______DAT11" localSheetId="0">#REF!</definedName>
    <definedName name="______DAT11" localSheetId="1">#REF!</definedName>
    <definedName name="______DAT11" localSheetId="15">#REF!</definedName>
    <definedName name="______DAT11">#REF!</definedName>
    <definedName name="______DAT12" localSheetId="0">#REF!</definedName>
    <definedName name="______DAT12" localSheetId="1">#REF!</definedName>
    <definedName name="______DAT12" localSheetId="15">#REF!</definedName>
    <definedName name="______DAT12">#REF!</definedName>
    <definedName name="______DAT13" localSheetId="0">#REF!</definedName>
    <definedName name="______DAT13" localSheetId="1">#REF!</definedName>
    <definedName name="______DAT13" localSheetId="15">#REF!</definedName>
    <definedName name="______DAT13">#REF!</definedName>
    <definedName name="______DAT14" localSheetId="0">#REF!</definedName>
    <definedName name="______DAT14" localSheetId="1">#REF!</definedName>
    <definedName name="______DAT14" localSheetId="15">#REF!</definedName>
    <definedName name="______DAT14">#REF!</definedName>
    <definedName name="______DAT2" localSheetId="0">#REF!</definedName>
    <definedName name="______DAT2" localSheetId="1">#REF!</definedName>
    <definedName name="______DAT2" localSheetId="15">#REF!</definedName>
    <definedName name="______DAT2">#REF!</definedName>
    <definedName name="______DAT3" localSheetId="0">#REF!</definedName>
    <definedName name="______DAT3" localSheetId="1">#REF!</definedName>
    <definedName name="______DAT3" localSheetId="15">#REF!</definedName>
    <definedName name="______DAT3">#REF!</definedName>
    <definedName name="______DAT4" localSheetId="0">#REF!</definedName>
    <definedName name="______DAT4" localSheetId="1">#REF!</definedName>
    <definedName name="______DAT4" localSheetId="15">#REF!</definedName>
    <definedName name="______DAT4">#REF!</definedName>
    <definedName name="______DAT5" localSheetId="0">#REF!</definedName>
    <definedName name="______DAT5" localSheetId="1">#REF!</definedName>
    <definedName name="______DAT5" localSheetId="15">#REF!</definedName>
    <definedName name="______DAT5">#REF!</definedName>
    <definedName name="______DAT6" localSheetId="0">#REF!</definedName>
    <definedName name="______DAT6" localSheetId="1">#REF!</definedName>
    <definedName name="______DAT6" localSheetId="15">#REF!</definedName>
    <definedName name="______DAT6">#REF!</definedName>
    <definedName name="______DAT7" localSheetId="0">#REF!</definedName>
    <definedName name="______DAT7" localSheetId="1">#REF!</definedName>
    <definedName name="______DAT7" localSheetId="15">#REF!</definedName>
    <definedName name="______DAT7">#REF!</definedName>
    <definedName name="______DAT8" localSheetId="0">#REF!</definedName>
    <definedName name="______DAT8" localSheetId="1">#REF!</definedName>
    <definedName name="______DAT8" localSheetId="15">#REF!</definedName>
    <definedName name="______DAT8">#REF!</definedName>
    <definedName name="______DAT9" localSheetId="0">#REF!</definedName>
    <definedName name="______DAT9" localSheetId="1">#REF!</definedName>
    <definedName name="______DAT9" localSheetId="15">#REF!</definedName>
    <definedName name="______DAT9">#REF!</definedName>
    <definedName name="______PG1" localSheetId="0">#REF!</definedName>
    <definedName name="______PG1" localSheetId="1">#REF!</definedName>
    <definedName name="______PG1" localSheetId="13">#REF!</definedName>
    <definedName name="______PG1" localSheetId="15">#REF!</definedName>
    <definedName name="______PG1">#REF!</definedName>
    <definedName name="______PG2">#N/A</definedName>
    <definedName name="______PG3">#N/A</definedName>
    <definedName name="______PG4">#N/A</definedName>
    <definedName name="______PG511" localSheetId="0">[2]Sheet2!#REF!</definedName>
    <definedName name="______PG511" localSheetId="1">[2]Sheet2!#REF!</definedName>
    <definedName name="______PG511" localSheetId="15">[2]Sheet2!#REF!</definedName>
    <definedName name="______PG511">[2]Sheet2!#REF!</definedName>
    <definedName name="______PG514" localSheetId="0">[2]Sheet2!#REF!</definedName>
    <definedName name="______PG514" localSheetId="1">[2]Sheet2!#REF!</definedName>
    <definedName name="______PG514" localSheetId="15">[2]Sheet2!#REF!</definedName>
    <definedName name="______PG514">[2]Sheet2!#REF!</definedName>
    <definedName name="______PG518" localSheetId="0">#REF!</definedName>
    <definedName name="______PG518" localSheetId="1">#REF!</definedName>
    <definedName name="______PG518" localSheetId="15">#REF!</definedName>
    <definedName name="______PG518">#REF!</definedName>
    <definedName name="______PG519" localSheetId="0">[2]Sheet2!#REF!</definedName>
    <definedName name="______PG519" localSheetId="1">[2]Sheet2!#REF!</definedName>
    <definedName name="______PG519" localSheetId="15">[2]Sheet2!#REF!</definedName>
    <definedName name="______PG519">[2]Sheet2!#REF!</definedName>
    <definedName name="______VAR1" localSheetId="0">#REF!</definedName>
    <definedName name="______VAR1" localSheetId="1">#REF!</definedName>
    <definedName name="______VAR1" localSheetId="15">#REF!</definedName>
    <definedName name="______VAR1">#REF!</definedName>
    <definedName name="______VAR2" localSheetId="0">#REF!</definedName>
    <definedName name="______VAR2" localSheetId="1">#REF!</definedName>
    <definedName name="______VAR2" localSheetId="15">#REF!</definedName>
    <definedName name="______VAR2">#REF!</definedName>
    <definedName name="______VAR3" localSheetId="0">#REF!</definedName>
    <definedName name="______VAR3" localSheetId="1">#REF!</definedName>
    <definedName name="______VAR3" localSheetId="15">#REF!</definedName>
    <definedName name="______VAR3">#REF!</definedName>
    <definedName name="_____DAT1" localSheetId="0">#REF!</definedName>
    <definedName name="_____DAT1" localSheetId="1">#REF!</definedName>
    <definedName name="_____DAT1" localSheetId="15">#REF!</definedName>
    <definedName name="_____DAT1">#REF!</definedName>
    <definedName name="_____DAT10" localSheetId="0">#REF!</definedName>
    <definedName name="_____DAT10" localSheetId="1">#REF!</definedName>
    <definedName name="_____DAT10" localSheetId="15">#REF!</definedName>
    <definedName name="_____DAT10">#REF!</definedName>
    <definedName name="_____DAT11" localSheetId="0">#REF!</definedName>
    <definedName name="_____DAT11" localSheetId="1">#REF!</definedName>
    <definedName name="_____DAT11" localSheetId="15">#REF!</definedName>
    <definedName name="_____DAT11">#REF!</definedName>
    <definedName name="_____DAT12" localSheetId="0">#REF!</definedName>
    <definedName name="_____DAT12" localSheetId="1">#REF!</definedName>
    <definedName name="_____DAT12" localSheetId="15">#REF!</definedName>
    <definedName name="_____DAT12">#REF!</definedName>
    <definedName name="_____DAT13" localSheetId="0">#REF!</definedName>
    <definedName name="_____DAT13" localSheetId="1">#REF!</definedName>
    <definedName name="_____DAT13" localSheetId="15">#REF!</definedName>
    <definedName name="_____DAT13">#REF!</definedName>
    <definedName name="_____DAT14" localSheetId="0">#REF!</definedName>
    <definedName name="_____DAT14" localSheetId="1">#REF!</definedName>
    <definedName name="_____DAT14" localSheetId="15">#REF!</definedName>
    <definedName name="_____DAT14">#REF!</definedName>
    <definedName name="_____DAT2" localSheetId="0">#REF!</definedName>
    <definedName name="_____DAT2" localSheetId="1">#REF!</definedName>
    <definedName name="_____DAT2" localSheetId="15">#REF!</definedName>
    <definedName name="_____DAT2">#REF!</definedName>
    <definedName name="_____DAT3" localSheetId="0">#REF!</definedName>
    <definedName name="_____DAT3" localSheetId="1">#REF!</definedName>
    <definedName name="_____DAT3" localSheetId="15">#REF!</definedName>
    <definedName name="_____DAT3">#REF!</definedName>
    <definedName name="_____DAT4" localSheetId="0">#REF!</definedName>
    <definedName name="_____DAT4" localSheetId="1">#REF!</definedName>
    <definedName name="_____DAT4" localSheetId="15">#REF!</definedName>
    <definedName name="_____DAT4">#REF!</definedName>
    <definedName name="_____DAT5" localSheetId="0">#REF!</definedName>
    <definedName name="_____DAT5" localSheetId="1">#REF!</definedName>
    <definedName name="_____DAT5" localSheetId="15">#REF!</definedName>
    <definedName name="_____DAT5">#REF!</definedName>
    <definedName name="_____DAT6" localSheetId="0">#REF!</definedName>
    <definedName name="_____DAT6" localSheetId="1">#REF!</definedName>
    <definedName name="_____DAT6" localSheetId="15">#REF!</definedName>
    <definedName name="_____DAT6">#REF!</definedName>
    <definedName name="_____DAT7" localSheetId="0">#REF!</definedName>
    <definedName name="_____DAT7" localSheetId="1">#REF!</definedName>
    <definedName name="_____DAT7" localSheetId="15">#REF!</definedName>
    <definedName name="_____DAT7">#REF!</definedName>
    <definedName name="_____DAT8" localSheetId="0">#REF!</definedName>
    <definedName name="_____DAT8" localSheetId="1">#REF!</definedName>
    <definedName name="_____DAT8" localSheetId="15">#REF!</definedName>
    <definedName name="_____DAT8">#REF!</definedName>
    <definedName name="_____DAT9" localSheetId="0">#REF!</definedName>
    <definedName name="_____DAT9" localSheetId="1">#REF!</definedName>
    <definedName name="_____DAT9" localSheetId="15">#REF!</definedName>
    <definedName name="_____DAT9">#REF!</definedName>
    <definedName name="_____PG1" localSheetId="0">#REF!</definedName>
    <definedName name="_____PG1" localSheetId="1">#REF!</definedName>
    <definedName name="_____PG1" localSheetId="13">#REF!</definedName>
    <definedName name="_____PG1" localSheetId="15">#REF!</definedName>
    <definedName name="_____PG1">#REF!</definedName>
    <definedName name="_____PG2" localSheetId="0">#REF!</definedName>
    <definedName name="_____PG2" localSheetId="1">#REF!</definedName>
    <definedName name="_____PG2" localSheetId="13">#N/A</definedName>
    <definedName name="_____PG2" localSheetId="15">#N/A</definedName>
    <definedName name="_____PG2">#REF!</definedName>
    <definedName name="_____PG3">#N/A</definedName>
    <definedName name="_____PG4">#N/A</definedName>
    <definedName name="_____PG511" localSheetId="0">[2]Sheet2!#REF!</definedName>
    <definedName name="_____PG511" localSheetId="1">[2]Sheet2!#REF!</definedName>
    <definedName name="_____PG511" localSheetId="15">[2]Sheet2!#REF!</definedName>
    <definedName name="_____PG511">[2]Sheet2!#REF!</definedName>
    <definedName name="_____PG514" localSheetId="0">[2]Sheet2!#REF!</definedName>
    <definedName name="_____PG514" localSheetId="1">[2]Sheet2!#REF!</definedName>
    <definedName name="_____PG514" localSheetId="15">[2]Sheet2!#REF!</definedName>
    <definedName name="_____PG514">[2]Sheet2!#REF!</definedName>
    <definedName name="_____PG518" localSheetId="0">#REF!</definedName>
    <definedName name="_____PG518" localSheetId="1">#REF!</definedName>
    <definedName name="_____PG518" localSheetId="15">#REF!</definedName>
    <definedName name="_____PG518">#REF!</definedName>
    <definedName name="_____PG519" localSheetId="0">[2]Sheet2!#REF!</definedName>
    <definedName name="_____PG519" localSheetId="1">[2]Sheet2!#REF!</definedName>
    <definedName name="_____PG519" localSheetId="15">[2]Sheet2!#REF!</definedName>
    <definedName name="_____PG519">[2]Sheet2!#REF!</definedName>
    <definedName name="_____VAR1" localSheetId="0">#REF!</definedName>
    <definedName name="_____VAR1" localSheetId="1">#REF!</definedName>
    <definedName name="_____VAR1" localSheetId="15">#REF!</definedName>
    <definedName name="_____VAR1">#REF!</definedName>
    <definedName name="_____VAR2" localSheetId="0">#REF!</definedName>
    <definedName name="_____VAR2" localSheetId="1">#REF!</definedName>
    <definedName name="_____VAR2" localSheetId="15">#REF!</definedName>
    <definedName name="_____VAR2">#REF!</definedName>
    <definedName name="_____VAR3" localSheetId="0">#REF!</definedName>
    <definedName name="_____VAR3" localSheetId="1">#REF!</definedName>
    <definedName name="_____VAR3" localSheetId="15">#REF!</definedName>
    <definedName name="_____VAR3">#REF!</definedName>
    <definedName name="____DAT1" localSheetId="0">#REF!</definedName>
    <definedName name="____DAT1" localSheetId="1">#REF!</definedName>
    <definedName name="____DAT1" localSheetId="15">#REF!</definedName>
    <definedName name="____DAT1">#REF!</definedName>
    <definedName name="____DAT10" localSheetId="0">#REF!</definedName>
    <definedName name="____DAT10" localSheetId="1">#REF!</definedName>
    <definedName name="____DAT10" localSheetId="15">#REF!</definedName>
    <definedName name="____DAT10">#REF!</definedName>
    <definedName name="____DAT11" localSheetId="0">#REF!</definedName>
    <definedName name="____DAT11" localSheetId="1">#REF!</definedName>
    <definedName name="____DAT11" localSheetId="15">#REF!</definedName>
    <definedName name="____DAT11">#REF!</definedName>
    <definedName name="____DAT12" localSheetId="0">#REF!</definedName>
    <definedName name="____DAT12" localSheetId="1">#REF!</definedName>
    <definedName name="____DAT12" localSheetId="15">#REF!</definedName>
    <definedName name="____DAT12">#REF!</definedName>
    <definedName name="____DAT13" localSheetId="0">#REF!</definedName>
    <definedName name="____DAT13" localSheetId="1">#REF!</definedName>
    <definedName name="____DAT13" localSheetId="15">#REF!</definedName>
    <definedName name="____DAT13">#REF!</definedName>
    <definedName name="____DAT14" localSheetId="0">#REF!</definedName>
    <definedName name="____DAT14" localSheetId="1">#REF!</definedName>
    <definedName name="____DAT14" localSheetId="15">#REF!</definedName>
    <definedName name="____DAT14">#REF!</definedName>
    <definedName name="____DAT2" localSheetId="0">#REF!</definedName>
    <definedName name="____DAT2" localSheetId="1">#REF!</definedName>
    <definedName name="____DAT2" localSheetId="15">#REF!</definedName>
    <definedName name="____DAT2">#REF!</definedName>
    <definedName name="____DAT3" localSheetId="0">#REF!</definedName>
    <definedName name="____DAT3" localSheetId="1">#REF!</definedName>
    <definedName name="____DAT3" localSheetId="15">#REF!</definedName>
    <definedName name="____DAT3">#REF!</definedName>
    <definedName name="____DAT4" localSheetId="0">#REF!</definedName>
    <definedName name="____DAT4" localSheetId="1">#REF!</definedName>
    <definedName name="____DAT4" localSheetId="15">#REF!</definedName>
    <definedName name="____DAT4">#REF!</definedName>
    <definedName name="____DAT5" localSheetId="0">#REF!</definedName>
    <definedName name="____DAT5" localSheetId="1">#REF!</definedName>
    <definedName name="____DAT5" localSheetId="15">#REF!</definedName>
    <definedName name="____DAT5">#REF!</definedName>
    <definedName name="____DAT6" localSheetId="0">#REF!</definedName>
    <definedName name="____DAT6" localSheetId="1">#REF!</definedName>
    <definedName name="____DAT6" localSheetId="15">#REF!</definedName>
    <definedName name="____DAT6">#REF!</definedName>
    <definedName name="____DAT7" localSheetId="0">#REF!</definedName>
    <definedName name="____DAT7" localSheetId="1">#REF!</definedName>
    <definedName name="____DAT7" localSheetId="15">#REF!</definedName>
    <definedName name="____DAT7">#REF!</definedName>
    <definedName name="____DAT8" localSheetId="0">#REF!</definedName>
    <definedName name="____DAT8" localSheetId="1">#REF!</definedName>
    <definedName name="____DAT8" localSheetId="15">#REF!</definedName>
    <definedName name="____DAT8">#REF!</definedName>
    <definedName name="____DAT9" localSheetId="0">#REF!</definedName>
    <definedName name="____DAT9" localSheetId="1">#REF!</definedName>
    <definedName name="____DAT9" localSheetId="15">#REF!</definedName>
    <definedName name="____DAT9">#REF!</definedName>
    <definedName name="____PG1" localSheetId="0">#REF!</definedName>
    <definedName name="____PG1" localSheetId="1">#REF!</definedName>
    <definedName name="____PG1" localSheetId="13">#REF!</definedName>
    <definedName name="____PG1" localSheetId="15">#REF!</definedName>
    <definedName name="____PG1">#REF!</definedName>
    <definedName name="____PG2" localSheetId="0">#REF!</definedName>
    <definedName name="____PG2" localSheetId="1">#REF!</definedName>
    <definedName name="____PG2" localSheetId="13">#N/A</definedName>
    <definedName name="____PG2" localSheetId="15">#N/A</definedName>
    <definedName name="____PG2">#REF!</definedName>
    <definedName name="____PG3">#N/A</definedName>
    <definedName name="____PG4">#N/A</definedName>
    <definedName name="____PG511" localSheetId="0">[2]Sheet2!#REF!</definedName>
    <definedName name="____PG511" localSheetId="1">[2]Sheet2!#REF!</definedName>
    <definedName name="____PG511" localSheetId="15">[2]Sheet2!#REF!</definedName>
    <definedName name="____PG511">[2]Sheet2!#REF!</definedName>
    <definedName name="____PG514" localSheetId="0">[2]Sheet2!#REF!</definedName>
    <definedName name="____PG514" localSheetId="1">[2]Sheet2!#REF!</definedName>
    <definedName name="____PG514" localSheetId="15">[2]Sheet2!#REF!</definedName>
    <definedName name="____PG514">[2]Sheet2!#REF!</definedName>
    <definedName name="____PG518" localSheetId="0">#REF!</definedName>
    <definedName name="____PG518" localSheetId="1">#REF!</definedName>
    <definedName name="____PG518" localSheetId="15">#REF!</definedName>
    <definedName name="____PG518">#REF!</definedName>
    <definedName name="____PG519" localSheetId="0">[2]Sheet2!#REF!</definedName>
    <definedName name="____PG519" localSheetId="1">[2]Sheet2!#REF!</definedName>
    <definedName name="____PG519" localSheetId="15">[2]Sheet2!#REF!</definedName>
    <definedName name="____PG519">[2]Sheet2!#REF!</definedName>
    <definedName name="____VAR1" localSheetId="0">#REF!</definedName>
    <definedName name="____VAR1" localSheetId="1">#REF!</definedName>
    <definedName name="____VAR1" localSheetId="15">#REF!</definedName>
    <definedName name="____VAR1">#REF!</definedName>
    <definedName name="____VAR2" localSheetId="0">#REF!</definedName>
    <definedName name="____VAR2" localSheetId="1">#REF!</definedName>
    <definedName name="____VAR2" localSheetId="15">#REF!</definedName>
    <definedName name="____VAR2">#REF!</definedName>
    <definedName name="____VAR3" localSheetId="0">#REF!</definedName>
    <definedName name="____VAR3" localSheetId="1">#REF!</definedName>
    <definedName name="____VAR3" localSheetId="15">#REF!</definedName>
    <definedName name="____VAR3">#REF!</definedName>
    <definedName name="___DAT1" localSheetId="0">#REF!</definedName>
    <definedName name="___DAT1" localSheetId="1">#REF!</definedName>
    <definedName name="___DAT1" localSheetId="15">#REF!</definedName>
    <definedName name="___DAT1">#REF!</definedName>
    <definedName name="___DAT10" localSheetId="0">#REF!</definedName>
    <definedName name="___DAT10" localSheetId="1">#REF!</definedName>
    <definedName name="___DAT10" localSheetId="15">#REF!</definedName>
    <definedName name="___DAT10">#REF!</definedName>
    <definedName name="___DAT11" localSheetId="0">#REF!</definedName>
    <definedName name="___DAT11" localSheetId="1">#REF!</definedName>
    <definedName name="___DAT11" localSheetId="15">#REF!</definedName>
    <definedName name="___DAT11">#REF!</definedName>
    <definedName name="___DAT12" localSheetId="0">#REF!</definedName>
    <definedName name="___DAT12" localSheetId="1">#REF!</definedName>
    <definedName name="___DAT12" localSheetId="15">#REF!</definedName>
    <definedName name="___DAT12">#REF!</definedName>
    <definedName name="___DAT13" localSheetId="0">#REF!</definedName>
    <definedName name="___DAT13" localSheetId="1">#REF!</definedName>
    <definedName name="___DAT13" localSheetId="15">#REF!</definedName>
    <definedName name="___DAT13">#REF!</definedName>
    <definedName name="___DAT14" localSheetId="0">#REF!</definedName>
    <definedName name="___DAT14" localSheetId="1">#REF!</definedName>
    <definedName name="___DAT14" localSheetId="15">#REF!</definedName>
    <definedName name="___DAT14">#REF!</definedName>
    <definedName name="___DAT2" localSheetId="0">#REF!</definedName>
    <definedName name="___DAT2" localSheetId="1">#REF!</definedName>
    <definedName name="___DAT2" localSheetId="15">#REF!</definedName>
    <definedName name="___DAT2">#REF!</definedName>
    <definedName name="___DAT3" localSheetId="0">#REF!</definedName>
    <definedName name="___DAT3" localSheetId="1">#REF!</definedName>
    <definedName name="___DAT3" localSheetId="15">#REF!</definedName>
    <definedName name="___DAT3">#REF!</definedName>
    <definedName name="___DAT4" localSheetId="0">#REF!</definedName>
    <definedName name="___DAT4" localSheetId="1">#REF!</definedName>
    <definedName name="___DAT4" localSheetId="15">#REF!</definedName>
    <definedName name="___DAT4">#REF!</definedName>
    <definedName name="___DAT5" localSheetId="0">#REF!</definedName>
    <definedName name="___DAT5" localSheetId="1">#REF!</definedName>
    <definedName name="___DAT5" localSheetId="15">#REF!</definedName>
    <definedName name="___DAT5">#REF!</definedName>
    <definedName name="___DAT6" localSheetId="0">#REF!</definedName>
    <definedName name="___DAT6" localSheetId="1">#REF!</definedName>
    <definedName name="___DAT6" localSheetId="15">#REF!</definedName>
    <definedName name="___DAT6">#REF!</definedName>
    <definedName name="___DAT7" localSheetId="0">#REF!</definedName>
    <definedName name="___DAT7" localSheetId="1">#REF!</definedName>
    <definedName name="___DAT7" localSheetId="15">#REF!</definedName>
    <definedName name="___DAT7">#REF!</definedName>
    <definedName name="___DAT8" localSheetId="0">#REF!</definedName>
    <definedName name="___DAT8" localSheetId="1">#REF!</definedName>
    <definedName name="___DAT8" localSheetId="15">#REF!</definedName>
    <definedName name="___DAT8">#REF!</definedName>
    <definedName name="___DAT9" localSheetId="0">#REF!</definedName>
    <definedName name="___DAT9" localSheetId="1">#REF!</definedName>
    <definedName name="___DAT9" localSheetId="15">#REF!</definedName>
    <definedName name="___DAT9">#REF!</definedName>
    <definedName name="___PG1" localSheetId="0">#REF!</definedName>
    <definedName name="___PG1" localSheetId="1">#REF!</definedName>
    <definedName name="___PG1" localSheetId="9">#REF!</definedName>
    <definedName name="___PG1" localSheetId="13">#REF!</definedName>
    <definedName name="___PG1" localSheetId="15">#REF!</definedName>
    <definedName name="___PG1">#REF!</definedName>
    <definedName name="___PG2" localSheetId="0">#REF!</definedName>
    <definedName name="___PG2" localSheetId="1">#REF!</definedName>
    <definedName name="___PG2" localSheetId="9">#REF!</definedName>
    <definedName name="___PG2" localSheetId="13">#N/A</definedName>
    <definedName name="___PG2" localSheetId="15">#N/A</definedName>
    <definedName name="___PG2">#REF!</definedName>
    <definedName name="___PG3">#N/A</definedName>
    <definedName name="___PG4">#N/A</definedName>
    <definedName name="___PG511" localSheetId="0">[2]Sheet2!#REF!</definedName>
    <definedName name="___PG511" localSheetId="1">[2]Sheet2!#REF!</definedName>
    <definedName name="___PG511" localSheetId="15">[2]Sheet2!#REF!</definedName>
    <definedName name="___PG511">[2]Sheet2!#REF!</definedName>
    <definedName name="___PG514" localSheetId="0">[2]Sheet2!#REF!</definedName>
    <definedName name="___PG514" localSheetId="1">[2]Sheet2!#REF!</definedName>
    <definedName name="___PG514" localSheetId="15">[2]Sheet2!#REF!</definedName>
    <definedName name="___PG514">[2]Sheet2!#REF!</definedName>
    <definedName name="___PG518" localSheetId="0">#REF!</definedName>
    <definedName name="___PG518" localSheetId="1">#REF!</definedName>
    <definedName name="___PG518" localSheetId="15">#REF!</definedName>
    <definedName name="___PG518">#REF!</definedName>
    <definedName name="___PG519" localSheetId="0">[2]Sheet2!#REF!</definedName>
    <definedName name="___PG519" localSheetId="1">[2]Sheet2!#REF!</definedName>
    <definedName name="___PG519" localSheetId="15">[2]Sheet2!#REF!</definedName>
    <definedName name="___PG519">[2]Sheet2!#REF!</definedName>
    <definedName name="___VAR1" localSheetId="0">#REF!</definedName>
    <definedName name="___VAR1" localSheetId="1">#REF!</definedName>
    <definedName name="___VAR1" localSheetId="15">#REF!</definedName>
    <definedName name="___VAR1">#REF!</definedName>
    <definedName name="___VAR2" localSheetId="0">#REF!</definedName>
    <definedName name="___VAR2" localSheetId="1">#REF!</definedName>
    <definedName name="___VAR2" localSheetId="15">#REF!</definedName>
    <definedName name="___VAR2">#REF!</definedName>
    <definedName name="___VAR3" localSheetId="0">#REF!</definedName>
    <definedName name="___VAR3" localSheetId="1">#REF!</definedName>
    <definedName name="___VAR3" localSheetId="15">#REF!</definedName>
    <definedName name="___VAR3">#REF!</definedName>
    <definedName name="__123Graph_A" localSheetId="0" hidden="1">[3]reports!#REF!</definedName>
    <definedName name="__123Graph_A" localSheetId="1" hidden="1">[3]reports!#REF!</definedName>
    <definedName name="__123Graph_A" localSheetId="18" hidden="1">[4]reports!#REF!</definedName>
    <definedName name="__123Graph_A" localSheetId="19" hidden="1">[4]reports!#REF!</definedName>
    <definedName name="__123Graph_A" localSheetId="9" hidden="1">[3]reports!#REF!</definedName>
    <definedName name="__123Graph_A" localSheetId="14" hidden="1">[5]reports!#REF!</definedName>
    <definedName name="__123Graph_A" localSheetId="15" hidden="1">[3]reports!#REF!</definedName>
    <definedName name="__123Graph_A" localSheetId="17" hidden="1">[4]reports!#REF!</definedName>
    <definedName name="__123Graph_A" hidden="1">[3]reports!#REF!</definedName>
    <definedName name="__123Graph_AGraph2" localSheetId="0" hidden="1">'[6]Annuity Plan'!#REF!</definedName>
    <definedName name="__123Graph_AGraph2" localSheetId="1" hidden="1">'[6]Annuity Plan'!#REF!</definedName>
    <definedName name="__123Graph_AGraph2" hidden="1">'[6]Annuity Plan'!#REF!</definedName>
    <definedName name="__123Graph_AGraph4" localSheetId="0" hidden="1">'[6]Annuity Plan'!#REF!</definedName>
    <definedName name="__123Graph_AGraph4" localSheetId="1" hidden="1">'[6]Annuity Plan'!#REF!</definedName>
    <definedName name="__123Graph_AGraph4" hidden="1">'[6]Annuity Plan'!#REF!</definedName>
    <definedName name="__123Graph_B" localSheetId="0" hidden="1">[3]reports!#REF!</definedName>
    <definedName name="__123Graph_B" localSheetId="1" hidden="1">[3]reports!#REF!</definedName>
    <definedName name="__123Graph_B" localSheetId="18" hidden="1">[4]reports!#REF!</definedName>
    <definedName name="__123Graph_B" localSheetId="19" hidden="1">[4]reports!#REF!</definedName>
    <definedName name="__123Graph_B" localSheetId="9" hidden="1">[3]reports!#REF!</definedName>
    <definedName name="__123Graph_B" localSheetId="14" hidden="1">[5]reports!#REF!</definedName>
    <definedName name="__123Graph_B" localSheetId="15" hidden="1">[3]reports!#REF!</definedName>
    <definedName name="__123Graph_B" localSheetId="17" hidden="1">[4]reports!#REF!</definedName>
    <definedName name="__123Graph_B" hidden="1">[3]reports!#REF!</definedName>
    <definedName name="__123Graph_C" localSheetId="0" hidden="1">[3]reports!#REF!</definedName>
    <definedName name="__123Graph_C" localSheetId="1" hidden="1">[3]reports!#REF!</definedName>
    <definedName name="__123Graph_C" localSheetId="18" hidden="1">[4]reports!#REF!</definedName>
    <definedName name="__123Graph_C" localSheetId="19" hidden="1">[4]reports!#REF!</definedName>
    <definedName name="__123Graph_C" localSheetId="9" hidden="1">[3]reports!#REF!</definedName>
    <definedName name="__123Graph_C" localSheetId="14" hidden="1">[5]reports!#REF!</definedName>
    <definedName name="__123Graph_C" localSheetId="15" hidden="1">[3]reports!#REF!</definedName>
    <definedName name="__123Graph_C" localSheetId="17" hidden="1">[4]reports!#REF!</definedName>
    <definedName name="__123Graph_C" hidden="1">[3]reports!#REF!</definedName>
    <definedName name="__123Graph_CCHART1" localSheetId="0" hidden="1">[7]A!#REF!</definedName>
    <definedName name="__123Graph_CCHART1" localSheetId="1" hidden="1">[7]A!#REF!</definedName>
    <definedName name="__123Graph_CCHART1" hidden="1">[7]A!#REF!</definedName>
    <definedName name="__123Graph_CCHART2" localSheetId="0" hidden="1">[7]A!#REF!</definedName>
    <definedName name="__123Graph_CCHART2" localSheetId="1" hidden="1">[7]A!#REF!</definedName>
    <definedName name="__123Graph_CCHART2" hidden="1">[7]A!#REF!</definedName>
    <definedName name="__123Graph_CCHART3" localSheetId="0" hidden="1">[7]A!#REF!</definedName>
    <definedName name="__123Graph_CCHART3" localSheetId="1" hidden="1">[7]A!#REF!</definedName>
    <definedName name="__123Graph_CCHART3" hidden="1">[7]A!#REF!</definedName>
    <definedName name="__123Graph_CCHART4" localSheetId="0" hidden="1">[7]A!#REF!</definedName>
    <definedName name="__123Graph_CCHART4" localSheetId="1" hidden="1">[7]A!#REF!</definedName>
    <definedName name="__123Graph_CCHART4" hidden="1">[7]A!#REF!</definedName>
    <definedName name="__123Graph_CCHART5" localSheetId="0" hidden="1">[7]A!#REF!</definedName>
    <definedName name="__123Graph_CCHART5" localSheetId="1" hidden="1">[7]A!#REF!</definedName>
    <definedName name="__123Graph_CCHART5" hidden="1">[7]A!#REF!</definedName>
    <definedName name="__123Graph_D" localSheetId="0" hidden="1">[3]reports!#REF!</definedName>
    <definedName name="__123Graph_D" localSheetId="1" hidden="1">[3]reports!#REF!</definedName>
    <definedName name="__123Graph_D" localSheetId="18" hidden="1">[4]reports!#REF!</definedName>
    <definedName name="__123Graph_D" localSheetId="19" hidden="1">[4]reports!#REF!</definedName>
    <definedName name="__123Graph_D" localSheetId="9" hidden="1">[3]reports!#REF!</definedName>
    <definedName name="__123Graph_D" localSheetId="14" hidden="1">[5]reports!#REF!</definedName>
    <definedName name="__123Graph_D" localSheetId="15" hidden="1">[3]reports!#REF!</definedName>
    <definedName name="__123Graph_D" localSheetId="17" hidden="1">[4]reports!#REF!</definedName>
    <definedName name="__123Graph_D" hidden="1">[3]reports!#REF!</definedName>
    <definedName name="__123Graph_DCHART1" localSheetId="0" hidden="1">[7]A!#REF!</definedName>
    <definedName name="__123Graph_DCHART1" localSheetId="1" hidden="1">[7]A!#REF!</definedName>
    <definedName name="__123Graph_DCHART1" hidden="1">[7]A!#REF!</definedName>
    <definedName name="__123Graph_DCHART2" localSheetId="0" hidden="1">[7]A!#REF!</definedName>
    <definedName name="__123Graph_DCHART2" localSheetId="1" hidden="1">[7]A!#REF!</definedName>
    <definedName name="__123Graph_DCHART2" hidden="1">[7]A!#REF!</definedName>
    <definedName name="__123Graph_DCHART3" localSheetId="0" hidden="1">[7]A!#REF!</definedName>
    <definedName name="__123Graph_DCHART3" localSheetId="1" hidden="1">[7]A!#REF!</definedName>
    <definedName name="__123Graph_DCHART3" hidden="1">[7]A!#REF!</definedName>
    <definedName name="__123Graph_DCHART4" localSheetId="0" hidden="1">[7]A!#REF!</definedName>
    <definedName name="__123Graph_DCHART4" localSheetId="1" hidden="1">[7]A!#REF!</definedName>
    <definedName name="__123Graph_DCHART4" hidden="1">[7]A!#REF!</definedName>
    <definedName name="__123Graph_DCHART5" localSheetId="0" hidden="1">[7]A!#REF!</definedName>
    <definedName name="__123Graph_DCHART5" localSheetId="1" hidden="1">[7]A!#REF!</definedName>
    <definedName name="__123Graph_DCHART5" hidden="1">[7]A!#REF!</definedName>
    <definedName name="__123Graph_E" localSheetId="0" hidden="1">[3]reports!#REF!</definedName>
    <definedName name="__123Graph_E" localSheetId="1" hidden="1">[3]reports!#REF!</definedName>
    <definedName name="__123Graph_E" localSheetId="18" hidden="1">[4]reports!#REF!</definedName>
    <definedName name="__123Graph_E" localSheetId="19" hidden="1">[4]reports!#REF!</definedName>
    <definedName name="__123Graph_E" localSheetId="9" hidden="1">[3]reports!#REF!</definedName>
    <definedName name="__123Graph_E" localSheetId="14" hidden="1">[5]reports!#REF!</definedName>
    <definedName name="__123Graph_E" localSheetId="15" hidden="1">[3]reports!#REF!</definedName>
    <definedName name="__123Graph_E" localSheetId="17" hidden="1">[4]reports!#REF!</definedName>
    <definedName name="__123Graph_E" hidden="1">[3]reports!#REF!</definedName>
    <definedName name="__123Graph_FCHART4" localSheetId="0" hidden="1">[7]A!#REF!</definedName>
    <definedName name="__123Graph_FCHART4" localSheetId="1" hidden="1">[7]A!#REF!</definedName>
    <definedName name="__123Graph_FCHART4" hidden="1">[7]A!#REF!</definedName>
    <definedName name="__123Graph_FCHART5" localSheetId="0" hidden="1">[7]A!#REF!</definedName>
    <definedName name="__123Graph_FCHART5" localSheetId="1" hidden="1">[7]A!#REF!</definedName>
    <definedName name="__123Graph_FCHART5" hidden="1">[7]A!#REF!</definedName>
    <definedName name="__123Graph_X" localSheetId="0" hidden="1">[8]reports!#REF!</definedName>
    <definedName name="__123Graph_X" localSheetId="1" hidden="1">[8]reports!#REF!</definedName>
    <definedName name="__123Graph_X" localSheetId="18" hidden="1">[9]reports!#REF!</definedName>
    <definedName name="__123Graph_X" localSheetId="19" hidden="1">[9]reports!#REF!</definedName>
    <definedName name="__123Graph_X" localSheetId="9" hidden="1">[8]reports!#REF!</definedName>
    <definedName name="__123Graph_X" localSheetId="14" hidden="1">[10]reports!#REF!</definedName>
    <definedName name="__123Graph_X" localSheetId="15" hidden="1">[8]reports!#REF!</definedName>
    <definedName name="__123Graph_X" localSheetId="17" hidden="1">[9]reports!#REF!</definedName>
    <definedName name="__123Graph_X" hidden="1">[8]reports!#REF!</definedName>
    <definedName name="__DAT1" localSheetId="0">#REF!</definedName>
    <definedName name="__DAT1" localSheetId="1">#REF!</definedName>
    <definedName name="__DAT1" localSheetId="13">#REF!</definedName>
    <definedName name="__DAT1" localSheetId="15">#REF!</definedName>
    <definedName name="__DAT1">#REF!</definedName>
    <definedName name="__DAT10" localSheetId="0">#REF!</definedName>
    <definedName name="__DAT10" localSheetId="1">#REF!</definedName>
    <definedName name="__DAT10" localSheetId="13">#REF!</definedName>
    <definedName name="__DAT10" localSheetId="15">#REF!</definedName>
    <definedName name="__DAT10">#REF!</definedName>
    <definedName name="__DAT11" localSheetId="0">#REF!</definedName>
    <definedName name="__DAT11" localSheetId="1">#REF!</definedName>
    <definedName name="__DAT11" localSheetId="13">#REF!</definedName>
    <definedName name="__DAT11" localSheetId="15">#REF!</definedName>
    <definedName name="__DAT11">#REF!</definedName>
    <definedName name="__DAT12" localSheetId="0">#REF!</definedName>
    <definedName name="__DAT12" localSheetId="1">#REF!</definedName>
    <definedName name="__DAT12" localSheetId="13">#REF!</definedName>
    <definedName name="__DAT12" localSheetId="15">#REF!</definedName>
    <definedName name="__DAT12">#REF!</definedName>
    <definedName name="__DAT13" localSheetId="0">#REF!</definedName>
    <definedName name="__DAT13" localSheetId="1">#REF!</definedName>
    <definedName name="__DAT13" localSheetId="13">#REF!</definedName>
    <definedName name="__DAT13" localSheetId="15">#REF!</definedName>
    <definedName name="__DAT13">#REF!</definedName>
    <definedName name="__DAT14" localSheetId="0">#REF!</definedName>
    <definedName name="__DAT14" localSheetId="1">#REF!</definedName>
    <definedName name="__DAT14" localSheetId="13">#REF!</definedName>
    <definedName name="__DAT14" localSheetId="15">#REF!</definedName>
    <definedName name="__DAT14">#REF!</definedName>
    <definedName name="__DAT2" localSheetId="0">#REF!</definedName>
    <definedName name="__DAT2" localSheetId="1">#REF!</definedName>
    <definedName name="__DAT2" localSheetId="13">#REF!</definedName>
    <definedName name="__DAT2" localSheetId="15">#REF!</definedName>
    <definedName name="__DAT2">#REF!</definedName>
    <definedName name="__DAT3" localSheetId="0">#REF!</definedName>
    <definedName name="__DAT3" localSheetId="1">#REF!</definedName>
    <definedName name="__DAT3" localSheetId="13">#REF!</definedName>
    <definedName name="__DAT3" localSheetId="15">#REF!</definedName>
    <definedName name="__DAT3">#REF!</definedName>
    <definedName name="__DAT4" localSheetId="0">#REF!</definedName>
    <definedName name="__DAT4" localSheetId="1">#REF!</definedName>
    <definedName name="__DAT4" localSheetId="13">#REF!</definedName>
    <definedName name="__DAT4" localSheetId="15">#REF!</definedName>
    <definedName name="__DAT4">#REF!</definedName>
    <definedName name="__DAT5" localSheetId="0">#REF!</definedName>
    <definedName name="__DAT5" localSheetId="1">#REF!</definedName>
    <definedName name="__DAT5" localSheetId="13">#REF!</definedName>
    <definedName name="__DAT5" localSheetId="15">#REF!</definedName>
    <definedName name="__DAT5">#REF!</definedName>
    <definedName name="__DAT6" localSheetId="0">#REF!</definedName>
    <definedName name="__DAT6" localSheetId="1">#REF!</definedName>
    <definedName name="__DAT6" localSheetId="13">#REF!</definedName>
    <definedName name="__DAT6" localSheetId="15">#REF!</definedName>
    <definedName name="__DAT6">#REF!</definedName>
    <definedName name="__DAT7" localSheetId="0">#REF!</definedName>
    <definedName name="__DAT7" localSheetId="1">#REF!</definedName>
    <definedName name="__DAT7" localSheetId="13">#REF!</definedName>
    <definedName name="__DAT7" localSheetId="15">#REF!</definedName>
    <definedName name="__DAT7">#REF!</definedName>
    <definedName name="__DAT8" localSheetId="0">#REF!</definedName>
    <definedName name="__DAT8" localSheetId="1">#REF!</definedName>
    <definedName name="__DAT8" localSheetId="13">#REF!</definedName>
    <definedName name="__DAT8" localSheetId="15">#REF!</definedName>
    <definedName name="__DAT8">#REF!</definedName>
    <definedName name="__DAT9" localSheetId="0">#REF!</definedName>
    <definedName name="__DAT9" localSheetId="1">#REF!</definedName>
    <definedName name="__DAT9" localSheetId="13">#REF!</definedName>
    <definedName name="__DAT9" localSheetId="15">#REF!</definedName>
    <definedName name="__DAT9">#REF!</definedName>
    <definedName name="__PG1" localSheetId="0">#REF!</definedName>
    <definedName name="__PG1" localSheetId="1">#REF!</definedName>
    <definedName name="__PG1" localSheetId="7">#REF!</definedName>
    <definedName name="__PG1" localSheetId="9">#REF!</definedName>
    <definedName name="__PG1" localSheetId="13">#REF!</definedName>
    <definedName name="__PG1" localSheetId="15">#REF!</definedName>
    <definedName name="__PG1">#REF!</definedName>
    <definedName name="__PG2" localSheetId="0">#REF!</definedName>
    <definedName name="__PG2" localSheetId="1">#REF!</definedName>
    <definedName name="__PG2" localSheetId="7">#REF!</definedName>
    <definedName name="__PG2" localSheetId="9">#REF!</definedName>
    <definedName name="__PG2" localSheetId="13">#N/A</definedName>
    <definedName name="__PG2" localSheetId="15">#N/A</definedName>
    <definedName name="__PG2">#REF!</definedName>
    <definedName name="__PG3">#N/A</definedName>
    <definedName name="__PG4">#N/A</definedName>
    <definedName name="__PG511" localSheetId="0">[2]Sheet2!#REF!</definedName>
    <definedName name="__PG511" localSheetId="1">[2]Sheet2!#REF!</definedName>
    <definedName name="__PG511" localSheetId="13">[2]Sheet2!#REF!</definedName>
    <definedName name="__PG511" localSheetId="15">[2]Sheet2!#REF!</definedName>
    <definedName name="__PG511">[2]Sheet2!#REF!</definedName>
    <definedName name="__PG514" localSheetId="0">[2]Sheet2!#REF!</definedName>
    <definedName name="__PG514" localSheetId="1">[2]Sheet2!#REF!</definedName>
    <definedName name="__PG514" localSheetId="13">[2]Sheet2!#REF!</definedName>
    <definedName name="__PG514" localSheetId="15">[2]Sheet2!#REF!</definedName>
    <definedName name="__PG514">[2]Sheet2!#REF!</definedName>
    <definedName name="__PG518" localSheetId="0">#REF!</definedName>
    <definedName name="__PG518" localSheetId="1">#REF!</definedName>
    <definedName name="__PG518" localSheetId="13">#REF!</definedName>
    <definedName name="__PG518" localSheetId="15">#REF!</definedName>
    <definedName name="__PG518">#REF!</definedName>
    <definedName name="__PG519" localSheetId="0">[2]Sheet2!#REF!</definedName>
    <definedName name="__PG519" localSheetId="1">[2]Sheet2!#REF!</definedName>
    <definedName name="__PG519" localSheetId="13">[2]Sheet2!#REF!</definedName>
    <definedName name="__PG519" localSheetId="15">[2]Sheet2!#REF!</definedName>
    <definedName name="__PG519">[2]Sheet2!#REF!</definedName>
    <definedName name="__VAR1" localSheetId="0">#REF!</definedName>
    <definedName name="__VAR1" localSheetId="1">#REF!</definedName>
    <definedName name="__VAR1" localSheetId="13">#REF!</definedName>
    <definedName name="__VAR1" localSheetId="15">#REF!</definedName>
    <definedName name="__VAR1">#REF!</definedName>
    <definedName name="__VAR2" localSheetId="0">#REF!</definedName>
    <definedName name="__VAR2" localSheetId="1">#REF!</definedName>
    <definedName name="__VAR2" localSheetId="13">#REF!</definedName>
    <definedName name="__VAR2" localSheetId="15">#REF!</definedName>
    <definedName name="__VAR2">#REF!</definedName>
    <definedName name="__VAR3" localSheetId="0">#REF!</definedName>
    <definedName name="__VAR3" localSheetId="1">#REF!</definedName>
    <definedName name="__VAR3" localSheetId="13">#REF!</definedName>
    <definedName name="__VAR3" localSheetId="15">#REF!</definedName>
    <definedName name="__VAR3">#REF!</definedName>
    <definedName name="_1" localSheetId="0">'[11]SDGE EVA budget'!#REF!</definedName>
    <definedName name="_1" localSheetId="1">'[11]SDGE EVA budget'!#REF!</definedName>
    <definedName name="_1" localSheetId="14">'[12]SDGE EVA budget'!#REF!</definedName>
    <definedName name="_1">'[11]SDGE EVA budget'!#REF!</definedName>
    <definedName name="_1_0_0ROUN" localSheetId="0">'[13]SDGE EVA BUDGET'!#REF!</definedName>
    <definedName name="_1_0_0ROUN" localSheetId="1">'[13]SDGE EVA BUDGET'!#REF!</definedName>
    <definedName name="_1_0_0ROUN" localSheetId="14">'[13]SDGE EVA BUDGET'!#REF!</definedName>
    <definedName name="_1_0_0ROUN">'[13]SDGE EVA BUDGET'!#REF!</definedName>
    <definedName name="_11111" localSheetId="0">[14]Phases!#REF!</definedName>
    <definedName name="_11111" localSheetId="1">[14]Phases!#REF!</definedName>
    <definedName name="_11111">[14]Phases!#REF!</definedName>
    <definedName name="_123Graph_CHART3" localSheetId="0" hidden="1">[15]A!#REF!</definedName>
    <definedName name="_123Graph_CHART3" localSheetId="1" hidden="1">[15]A!#REF!</definedName>
    <definedName name="_123Graph_CHART3" hidden="1">[15]A!#REF!</definedName>
    <definedName name="_123Graph_E" localSheetId="18" hidden="1">[4]reports!#REF!</definedName>
    <definedName name="_123Graph_E" localSheetId="19" hidden="1">[4]reports!#REF!</definedName>
    <definedName name="_123Graph_E" localSheetId="17" hidden="1">[4]reports!#REF!</definedName>
    <definedName name="_123Graph_E" hidden="1">[4]reports!#REF!</definedName>
    <definedName name="_1807" localSheetId="0">'[16]CAP ADJ'!#REF!</definedName>
    <definedName name="_1807" localSheetId="1">'[16]CAP ADJ'!#REF!</definedName>
    <definedName name="_1807" localSheetId="7">'[16]CAP ADJ'!#REF!</definedName>
    <definedName name="_1807" localSheetId="9">'[16]CAP ADJ'!#REF!</definedName>
    <definedName name="_1807" localSheetId="13">'[17]CAP ADJ'!#REF!</definedName>
    <definedName name="_1807" localSheetId="15">'[17]CAP ADJ'!#REF!</definedName>
    <definedName name="_1807">'[16]CAP ADJ'!#REF!</definedName>
    <definedName name="_1808" localSheetId="0">'[16]CAP ADJ'!#REF!</definedName>
    <definedName name="_1808" localSheetId="1">'[16]CAP ADJ'!#REF!</definedName>
    <definedName name="_1808" localSheetId="7">'[16]CAP ADJ'!#REF!</definedName>
    <definedName name="_1808" localSheetId="9">'[16]CAP ADJ'!#REF!</definedName>
    <definedName name="_1808" localSheetId="13">'[17]CAP ADJ'!#REF!</definedName>
    <definedName name="_1808" localSheetId="15">'[17]CAP ADJ'!#REF!</definedName>
    <definedName name="_1808">'[16]CAP ADJ'!#REF!</definedName>
    <definedName name="_1809" localSheetId="0">'[16]CAP ADJ'!#REF!</definedName>
    <definedName name="_1809" localSheetId="1">'[16]CAP ADJ'!#REF!</definedName>
    <definedName name="_1809" localSheetId="7">'[16]CAP ADJ'!#REF!</definedName>
    <definedName name="_1809" localSheetId="9">'[16]CAP ADJ'!#REF!</definedName>
    <definedName name="_1809" localSheetId="13">'[17]CAP ADJ'!#REF!</definedName>
    <definedName name="_1809" localSheetId="15">'[17]CAP ADJ'!#REF!</definedName>
    <definedName name="_1809">'[16]CAP ADJ'!#REF!</definedName>
    <definedName name="_1810" localSheetId="0">'[16]CAP ADJ'!#REF!</definedName>
    <definedName name="_1810" localSheetId="1">'[16]CAP ADJ'!#REF!</definedName>
    <definedName name="_1810" localSheetId="7">'[16]CAP ADJ'!#REF!</definedName>
    <definedName name="_1810" localSheetId="9">'[16]CAP ADJ'!#REF!</definedName>
    <definedName name="_1810" localSheetId="13">'[17]CAP ADJ'!#REF!</definedName>
    <definedName name="_1810" localSheetId="15">'[17]CAP ADJ'!#REF!</definedName>
    <definedName name="_1810">'[16]CAP ADJ'!#REF!</definedName>
    <definedName name="_1812" localSheetId="0">'[16]CAP ADJ'!#REF!</definedName>
    <definedName name="_1812" localSheetId="1">'[16]CAP ADJ'!#REF!</definedName>
    <definedName name="_1812" localSheetId="7">'[16]CAP ADJ'!#REF!</definedName>
    <definedName name="_1812" localSheetId="9">'[16]CAP ADJ'!#REF!</definedName>
    <definedName name="_1812" localSheetId="13">'[17]CAP ADJ'!#REF!</definedName>
    <definedName name="_1812" localSheetId="15">'[17]CAP ADJ'!#REF!</definedName>
    <definedName name="_1812">'[16]CAP ADJ'!#REF!</definedName>
    <definedName name="_1818" localSheetId="0">'[16]CAP ADJ'!#REF!</definedName>
    <definedName name="_1818" localSheetId="1">'[16]CAP ADJ'!#REF!</definedName>
    <definedName name="_1818" localSheetId="7">'[16]CAP ADJ'!#REF!</definedName>
    <definedName name="_1818" localSheetId="9">'[16]CAP ADJ'!#REF!</definedName>
    <definedName name="_1818" localSheetId="13">'[17]CAP ADJ'!#REF!</definedName>
    <definedName name="_1818" localSheetId="15">'[17]CAP ADJ'!#REF!</definedName>
    <definedName name="_1818">'[16]CAP ADJ'!#REF!</definedName>
    <definedName name="_1820" localSheetId="0">'[16]CAP ADJ'!#REF!</definedName>
    <definedName name="_1820" localSheetId="1">'[16]CAP ADJ'!#REF!</definedName>
    <definedName name="_1820" localSheetId="7">'[16]CAP ADJ'!#REF!</definedName>
    <definedName name="_1820" localSheetId="9">'[16]CAP ADJ'!#REF!</definedName>
    <definedName name="_1820" localSheetId="13">'[17]CAP ADJ'!#REF!</definedName>
    <definedName name="_1820" localSheetId="15">'[17]CAP ADJ'!#REF!</definedName>
    <definedName name="_1820">'[16]CAP ADJ'!#REF!</definedName>
    <definedName name="_19903" localSheetId="0">#REF!</definedName>
    <definedName name="_19903" localSheetId="1">#REF!</definedName>
    <definedName name="_19903">#REF!</definedName>
    <definedName name="_2" localSheetId="0">'[11]SDGE EVA budget'!#REF!</definedName>
    <definedName name="_2" localSheetId="1">'[11]SDGE EVA budget'!#REF!</definedName>
    <definedName name="_2" localSheetId="14">'[12]SDGE EVA budget'!#REF!</definedName>
    <definedName name="_2">'[11]SDGE EVA budget'!#REF!</definedName>
    <definedName name="_2_0_0ROUN" localSheetId="0">'[13]SDGE EVA BUDGET'!#REF!</definedName>
    <definedName name="_2_0_0ROUN" localSheetId="1">'[13]SDGE EVA BUDGET'!#REF!</definedName>
    <definedName name="_2_0_0ROUN">'[13]SDGE EVA BUDGET'!#REF!</definedName>
    <definedName name="_20014" localSheetId="0">#REF!</definedName>
    <definedName name="_20014" localSheetId="1">#REF!</definedName>
    <definedName name="_20014">#REF!</definedName>
    <definedName name="_24939" localSheetId="0">[14]Phases!#REF!</definedName>
    <definedName name="_24939" localSheetId="1">[14]Phases!#REF!</definedName>
    <definedName name="_24939">[14]Phases!#REF!</definedName>
    <definedName name="_25004" localSheetId="0">[14]Phases!#REF!</definedName>
    <definedName name="_25004" localSheetId="1">[14]Phases!#REF!</definedName>
    <definedName name="_25004">[14]Phases!#REF!</definedName>
    <definedName name="_28" localSheetId="0">#REF!</definedName>
    <definedName name="_28" localSheetId="1">#REF!</definedName>
    <definedName name="_28">#REF!</definedName>
    <definedName name="_3" localSheetId="0">#REF!</definedName>
    <definedName name="_3" localSheetId="1">#REF!</definedName>
    <definedName name="_3">#REF!</definedName>
    <definedName name="_422" localSheetId="0">#REF!</definedName>
    <definedName name="_422" localSheetId="1">#REF!</definedName>
    <definedName name="_422" localSheetId="13">#REF!</definedName>
    <definedName name="_422" localSheetId="15">#REF!</definedName>
    <definedName name="_422">#REF!</definedName>
    <definedName name="_423" localSheetId="0">#REF!</definedName>
    <definedName name="_423" localSheetId="1">#REF!</definedName>
    <definedName name="_423" localSheetId="13">#REF!</definedName>
    <definedName name="_423" localSheetId="15">#REF!</definedName>
    <definedName name="_423">#REF!</definedName>
    <definedName name="_9000" localSheetId="0">'[16]CAP ADJ'!#REF!</definedName>
    <definedName name="_9000" localSheetId="1">'[16]CAP ADJ'!#REF!</definedName>
    <definedName name="_9000" localSheetId="7">'[16]CAP ADJ'!#REF!</definedName>
    <definedName name="_9000" localSheetId="9">'[16]CAP ADJ'!#REF!</definedName>
    <definedName name="_9000" localSheetId="13">'[17]CAP ADJ'!#REF!</definedName>
    <definedName name="_9000" localSheetId="15">'[17]CAP ADJ'!#REF!</definedName>
    <definedName name="_9000">'[16]CAP ADJ'!#REF!</definedName>
    <definedName name="_9310" localSheetId="0">'[16]CAP ADJ'!#REF!</definedName>
    <definedName name="_9310" localSheetId="1">'[16]CAP ADJ'!#REF!</definedName>
    <definedName name="_9310" localSheetId="7">'[16]CAP ADJ'!#REF!</definedName>
    <definedName name="_9310" localSheetId="9">'[16]CAP ADJ'!#REF!</definedName>
    <definedName name="_9310" localSheetId="13">'[17]CAP ADJ'!#REF!</definedName>
    <definedName name="_9310" localSheetId="15">'[17]CAP ADJ'!#REF!</definedName>
    <definedName name="_9310">'[16]CAP ADJ'!#REF!</definedName>
    <definedName name="_9325" localSheetId="0">'[16]CAP ADJ'!#REF!</definedName>
    <definedName name="_9325" localSheetId="1">'[16]CAP ADJ'!#REF!</definedName>
    <definedName name="_9325" localSheetId="7">'[16]CAP ADJ'!#REF!</definedName>
    <definedName name="_9325" localSheetId="9">'[16]CAP ADJ'!#REF!</definedName>
    <definedName name="_9325" localSheetId="13">'[17]CAP ADJ'!#REF!</definedName>
    <definedName name="_9325" localSheetId="15">'[17]CAP ADJ'!#REF!</definedName>
    <definedName name="_9325">'[16]CAP ADJ'!#REF!</definedName>
    <definedName name="_9330" localSheetId="0">'[16]CAP ADJ'!#REF!</definedName>
    <definedName name="_9330" localSheetId="1">'[16]CAP ADJ'!#REF!</definedName>
    <definedName name="_9330" localSheetId="7">'[16]CAP ADJ'!#REF!</definedName>
    <definedName name="_9330" localSheetId="9">'[16]CAP ADJ'!#REF!</definedName>
    <definedName name="_9330" localSheetId="13">'[17]CAP ADJ'!#REF!</definedName>
    <definedName name="_9330" localSheetId="15">'[17]CAP ADJ'!#REF!</definedName>
    <definedName name="_9330">'[16]CAP ADJ'!#REF!</definedName>
    <definedName name="_9350" localSheetId="0">#REF!</definedName>
    <definedName name="_9350" localSheetId="1">#REF!</definedName>
    <definedName name="_9350">#REF!</definedName>
    <definedName name="_9461" localSheetId="0">#REF!</definedName>
    <definedName name="_9461" localSheetId="1">#REF!</definedName>
    <definedName name="_9461">#REF!</definedName>
    <definedName name="_AMO_SingleObject_157336487_ROM_F0.SEC2.Print_1.SEC1.SEC1.BDY.REV_MO_201601_Data_Set_WORK_BILLDET1" localSheetId="18" hidden="1">#REF!</definedName>
    <definedName name="_AMO_SingleObject_157336487_ROM_F0.SEC2.Print_1.SEC1.SEC1.BDY.REV_MO_201601_Data_Set_WORK_BILLDET1" localSheetId="19" hidden="1">#REF!</definedName>
    <definedName name="_AMO_SingleObject_157336487_ROM_F0.SEC2.Print_1.SEC1.SEC1.BDY.REV_MO_201601_Data_Set_WORK_BILLDET1" localSheetId="17" hidden="1">#REF!</definedName>
    <definedName name="_AMO_SingleObject_157336487_ROM_F0.SEC2.Print_1.SEC1.SEC1.BDY.REV_MO_201601_Data_Set_WORK_BILLDET1" hidden="1">#REF!</definedName>
    <definedName name="_AMO_SingleObject_157336487_ROM_F0.SEC2.Print_1.SEC1.SEC1.HDR.REV_MO_201601" localSheetId="18" hidden="1">#REF!</definedName>
    <definedName name="_AMO_SingleObject_157336487_ROM_F0.SEC2.Print_1.SEC1.SEC1.HDR.REV_MO_201601" localSheetId="19" hidden="1">#REF!</definedName>
    <definedName name="_AMO_SingleObject_157336487_ROM_F0.SEC2.Print_1.SEC1.SEC1.HDR.REV_MO_201601" localSheetId="17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localSheetId="18" hidden="1">#REF!</definedName>
    <definedName name="_AMO_SingleObject_157336487_ROM_F0.SEC2.Print_1.SEC1.SEC2.BDY.REV_MO_201602_Data_Set_WORK_BILLDET1" localSheetId="19" hidden="1">#REF!</definedName>
    <definedName name="_AMO_SingleObject_157336487_ROM_F0.SEC2.Print_1.SEC1.SEC2.BDY.REV_MO_201602_Data_Set_WORK_BILLDET1" localSheetId="17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localSheetId="18" hidden="1">#REF!</definedName>
    <definedName name="_AMO_SingleObject_157336487_ROM_F0.SEC2.Print_1.SEC1.SEC2.HDR.REV_MO_201602" localSheetId="19" hidden="1">#REF!</definedName>
    <definedName name="_AMO_SingleObject_157336487_ROM_F0.SEC2.Print_1.SEC1.SEC2.HDR.REV_MO_201602" localSheetId="17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localSheetId="18" hidden="1">#REF!</definedName>
    <definedName name="_AMO_SingleObject_157336487_ROM_F0.SEC2.Print_1.SEC1.SEC3.BDY.REV_MO_201603_Data_Set_WORK_BILLDET1" localSheetId="19" hidden="1">#REF!</definedName>
    <definedName name="_AMO_SingleObject_157336487_ROM_F0.SEC2.Print_1.SEC1.SEC3.BDY.REV_MO_201603_Data_Set_WORK_BILLDET1" localSheetId="17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localSheetId="18" hidden="1">#REF!</definedName>
    <definedName name="_AMO_SingleObject_157336487_ROM_F0.SEC2.Print_1.SEC1.SEC3.HDR.REV_MO_201603" localSheetId="19" hidden="1">#REF!</definedName>
    <definedName name="_AMO_SingleObject_157336487_ROM_F0.SEC2.Print_1.SEC1.SEC3.HDR.REV_MO_201603" localSheetId="17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localSheetId="18" hidden="1">#REF!</definedName>
    <definedName name="_AMO_SingleObject_157336487_ROM_F0.SEC2.Print_1.SEC1.SEC4.BDY.REV_MO_999999_Data_Set_WORK_BILLDET1" localSheetId="19" hidden="1">#REF!</definedName>
    <definedName name="_AMO_SingleObject_157336487_ROM_F0.SEC2.Print_1.SEC1.SEC4.BDY.REV_MO_999999_Data_Set_WORK_BILLDET1" localSheetId="17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localSheetId="18" hidden="1">#REF!</definedName>
    <definedName name="_AMO_SingleObject_157336487_ROM_F0.SEC2.Print_1.SEC1.SEC4.HDR.REV_MO_999999" localSheetId="19" hidden="1">#REF!</definedName>
    <definedName name="_AMO_SingleObject_157336487_ROM_F0.SEC2.Print_1.SEC1.SEC4.HDR.REV_MO_999999" localSheetId="17" hidden="1">#REF!</definedName>
    <definedName name="_AMO_SingleObject_157336487_ROM_F0.SEC2.Print_1.SEC1.SEC4.HDR.REV_MO_999999" hidden="1">#REF!</definedName>
    <definedName name="_bad1" localSheetId="0">#REF!</definedName>
    <definedName name="_bad1" localSheetId="1">#REF!</definedName>
    <definedName name="_bad1" localSheetId="14">#REF!</definedName>
    <definedName name="_bad1">#REF!</definedName>
    <definedName name="_bad2">'[18]FERC 06_2002 MTD IS'!$E$10:$P$1004</definedName>
    <definedName name="_bad3" localSheetId="0">#REF!</definedName>
    <definedName name="_bad3" localSheetId="1">#REF!</definedName>
    <definedName name="_bad3" localSheetId="14">#REF!</definedName>
    <definedName name="_bad3">#REF!</definedName>
    <definedName name="_bad4">'[18]FERC 06_2002 MTD IS'!$A$1:$AJ$1027</definedName>
    <definedName name="_bad5">'[18]FERC 06_2002 YTD TB'!$A$25:$Q$694</definedName>
    <definedName name="_balance" localSheetId="0">#REF!</definedName>
    <definedName name="_balance" localSheetId="1">#REF!</definedName>
    <definedName name="_balance" localSheetId="13">#REF!</definedName>
    <definedName name="_balance" localSheetId="15">#REF!</definedName>
    <definedName name="_balance">#REF!</definedName>
    <definedName name="_DAT1" localSheetId="0">#REF!</definedName>
    <definedName name="_DAT1" localSheetId="1">#REF!</definedName>
    <definedName name="_DAT1" localSheetId="9">#REF!</definedName>
    <definedName name="_DAT1" localSheetId="14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14" localSheetId="0">#REF!</definedName>
    <definedName name="_DAT14" localSheetId="1">#REF!</definedName>
    <definedName name="_DAT14">#REF!</definedName>
    <definedName name="_DAT2" localSheetId="0">#REF!</definedName>
    <definedName name="_DAT2" localSheetId="1">#REF!</definedName>
    <definedName name="_DAT2" localSheetId="9">#REF!</definedName>
    <definedName name="_DAT2" localSheetId="13">#REF!</definedName>
    <definedName name="_DAT2" localSheetId="14">#REF!</definedName>
    <definedName name="_DAT2" localSheetId="15">#REF!</definedName>
    <definedName name="_DAT2">#REF!</definedName>
    <definedName name="_DAT3" localSheetId="0">#REF!</definedName>
    <definedName name="_DAT3" localSheetId="1">#REF!</definedName>
    <definedName name="_DAT3" localSheetId="9">#REF!</definedName>
    <definedName name="_DAT3" localSheetId="14">#REF!</definedName>
    <definedName name="_DAT3">#REF!</definedName>
    <definedName name="_DAT4" localSheetId="0">#REF!</definedName>
    <definedName name="_DAT4" localSheetId="1">#REF!</definedName>
    <definedName name="_DAT4" localSheetId="9">#REF!</definedName>
    <definedName name="_DAT4" localSheetId="14">#REF!</definedName>
    <definedName name="_DAT4">#REF!</definedName>
    <definedName name="_DAT5" localSheetId="0">#REF!</definedName>
    <definedName name="_DAT5" localSheetId="1">#REF!</definedName>
    <definedName name="_DAT5" localSheetId="9">#REF!</definedName>
    <definedName name="_DAT5" localSheetId="13">#REF!</definedName>
    <definedName name="_DAT5" localSheetId="14">#REF!</definedName>
    <definedName name="_DAT5" localSheetId="15">#REF!</definedName>
    <definedName name="_DAT5">#REF!</definedName>
    <definedName name="_DAT6" localSheetId="0">#REF!</definedName>
    <definedName name="_DAT6" localSheetId="1">#REF!</definedName>
    <definedName name="_DAT6" localSheetId="9">#REF!</definedName>
    <definedName name="_DAT6" localSheetId="14">#REF!</definedName>
    <definedName name="_DAT6">#REF!</definedName>
    <definedName name="_DAT7" localSheetId="0">#REF!</definedName>
    <definedName name="_DAT7" localSheetId="1">#REF!</definedName>
    <definedName name="_DAT7" localSheetId="9">#REF!</definedName>
    <definedName name="_DAT7" localSheetId="14">#REF!</definedName>
    <definedName name="_DAT7">#REF!</definedName>
    <definedName name="_DAT8" localSheetId="0">#REF!</definedName>
    <definedName name="_DAT8" localSheetId="1">#REF!</definedName>
    <definedName name="_DAT8" localSheetId="9">#REF!</definedName>
    <definedName name="_DAT8" localSheetId="13">#REF!</definedName>
    <definedName name="_DAT8" localSheetId="14">#REF!</definedName>
    <definedName name="_DAT8" localSheetId="15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Fill" localSheetId="0" hidden="1">[8]reports!#REF!</definedName>
    <definedName name="_Fill" localSheetId="1" hidden="1">[8]reports!#REF!</definedName>
    <definedName name="_Fill" localSheetId="18" hidden="1">[9]reports!#REF!</definedName>
    <definedName name="_Fill" localSheetId="19" hidden="1">[9]reports!#REF!</definedName>
    <definedName name="_Fill" localSheetId="9" hidden="1">[8]reports!#REF!</definedName>
    <definedName name="_Fill" localSheetId="13" hidden="1">#REF!</definedName>
    <definedName name="_Fill" localSheetId="14" hidden="1">[10]reports!#REF!</definedName>
    <definedName name="_Fill" localSheetId="15" hidden="1">[8]reports!#REF!</definedName>
    <definedName name="_Fill" localSheetId="17" hidden="1">[9]reports!#REF!</definedName>
    <definedName name="_Fill" hidden="1">[8]reports!#REF!</definedName>
    <definedName name="_Key1" localSheetId="0" hidden="1">'[16]CAP ADJ'!#REF!</definedName>
    <definedName name="_Key1" localSheetId="1" hidden="1">'[16]CAP ADJ'!#REF!</definedName>
    <definedName name="_Key1" localSheetId="7" hidden="1">'[16]CAP ADJ'!#REF!</definedName>
    <definedName name="_Key1" localSheetId="9" hidden="1">'[16]CAP ADJ'!#REF!</definedName>
    <definedName name="_Key1" localSheetId="13" hidden="1">'[17]CAP ADJ'!#REF!</definedName>
    <definedName name="_Key1" localSheetId="15" hidden="1">'[17]CAP ADJ'!#REF!</definedName>
    <definedName name="_Key1" hidden="1">'[16]CAP ADJ'!#REF!</definedName>
    <definedName name="_Key2" localSheetId="0" hidden="1">'[16]CAP ADJ'!#REF!</definedName>
    <definedName name="_Key2" localSheetId="1" hidden="1">'[16]CAP ADJ'!#REF!</definedName>
    <definedName name="_Key2" localSheetId="7" hidden="1">'[16]CAP ADJ'!#REF!</definedName>
    <definedName name="_Key2" localSheetId="9" hidden="1">'[16]CAP ADJ'!#REF!</definedName>
    <definedName name="_Key2" localSheetId="13" hidden="1">'[17]CAP ADJ'!#REF!</definedName>
    <definedName name="_Key2" localSheetId="15" hidden="1">'[17]CAP ADJ'!#REF!</definedName>
    <definedName name="_Key2" hidden="1">'[16]CAP ADJ'!#REF!</definedName>
    <definedName name="_Order1" hidden="1">255</definedName>
    <definedName name="_Order2" hidden="1">255</definedName>
    <definedName name="_PG1" localSheetId="0">#REF!</definedName>
    <definedName name="_PG1" localSheetId="1">#REF!</definedName>
    <definedName name="_PG1" localSheetId="7">#REF!</definedName>
    <definedName name="_PG1" localSheetId="9">#REF!</definedName>
    <definedName name="_PG1" localSheetId="13">#REF!</definedName>
    <definedName name="_PG1" localSheetId="15">#REF!</definedName>
    <definedName name="_PG1">#REF!</definedName>
    <definedName name="_PG2" localSheetId="0">#REF!</definedName>
    <definedName name="_PG2" localSheetId="1">#REF!</definedName>
    <definedName name="_PG2" localSheetId="7">#REF!</definedName>
    <definedName name="_PG2" localSheetId="9">#REF!</definedName>
    <definedName name="_PG2" localSheetId="13">#REF!</definedName>
    <definedName name="_PG2" localSheetId="15">#REF!</definedName>
    <definedName name="_PG2">#REF!</definedName>
    <definedName name="_PG3">#N/A</definedName>
    <definedName name="_PG4">#N/A</definedName>
    <definedName name="_PG511" localSheetId="0">[2]Sheet2!#REF!</definedName>
    <definedName name="_PG511" localSheetId="1">[2]Sheet2!#REF!</definedName>
    <definedName name="_PG511">[2]Sheet2!#REF!</definedName>
    <definedName name="_PG514" localSheetId="0">[2]Sheet2!#REF!</definedName>
    <definedName name="_PG514" localSheetId="1">[2]Sheet2!#REF!</definedName>
    <definedName name="_PG514">[2]Sheet2!#REF!</definedName>
    <definedName name="_PG518" localSheetId="0">#REF!</definedName>
    <definedName name="_PG518" localSheetId="1">#REF!</definedName>
    <definedName name="_PG518" localSheetId="13">#REF!</definedName>
    <definedName name="_PG518" localSheetId="15">#REF!</definedName>
    <definedName name="_PG518">#REF!</definedName>
    <definedName name="_PG519" localSheetId="0">[2]Sheet2!#REF!</definedName>
    <definedName name="_PG519" localSheetId="1">[2]Sheet2!#REF!</definedName>
    <definedName name="_PG519">[2]Sheet2!#REF!</definedName>
    <definedName name="_Sort" localSheetId="0" hidden="1">'[16]CAP ADJ'!#REF!</definedName>
    <definedName name="_Sort" localSheetId="1" hidden="1">'[16]CAP ADJ'!#REF!</definedName>
    <definedName name="_Sort" localSheetId="7" hidden="1">'[16]CAP ADJ'!#REF!</definedName>
    <definedName name="_Sort" localSheetId="9" hidden="1">'[16]CAP ADJ'!#REF!</definedName>
    <definedName name="_Sort" localSheetId="13" hidden="1">'[17]CAP ADJ'!#REF!</definedName>
    <definedName name="_Sort" localSheetId="15" hidden="1">'[17]CAP ADJ'!#REF!</definedName>
    <definedName name="_Sort" hidden="1">'[16]CAP ADJ'!#REF!</definedName>
    <definedName name="_TB" localSheetId="0">#REF!</definedName>
    <definedName name="_TB" localSheetId="1">#REF!</definedName>
    <definedName name="_TB" localSheetId="13">#REF!</definedName>
    <definedName name="_TB" localSheetId="15">#REF!</definedName>
    <definedName name="_TB">#REF!</definedName>
    <definedName name="_TB601" localSheetId="0">#REF!</definedName>
    <definedName name="_TB601" localSheetId="1">#REF!</definedName>
    <definedName name="_TB601" localSheetId="14">#REF!</definedName>
    <definedName name="_TB601">#REF!</definedName>
    <definedName name="_VAR1" localSheetId="0">#REF!</definedName>
    <definedName name="_VAR1" localSheetId="1">#REF!</definedName>
    <definedName name="_VAR1">#REF!</definedName>
    <definedName name="_VAR2" localSheetId="0">#REF!</definedName>
    <definedName name="_VAR2" localSheetId="1">#REF!</definedName>
    <definedName name="_VAR2">#REF!</definedName>
    <definedName name="_VAR3" localSheetId="0">#REF!</definedName>
    <definedName name="_VAR3" localSheetId="1">#REF!</definedName>
    <definedName name="_VAR3">#REF!</definedName>
    <definedName name="a" localSheetId="0" hidden="1">{#N/A,#N/A,TRUE,"SDGE";#N/A,#N/A,TRUE,"GBU";#N/A,#N/A,TRUE,"TBU";#N/A,#N/A,TRUE,"EDBU";#N/A,#N/A,TRUE,"ExclCC"}</definedName>
    <definedName name="a" localSheetId="1" hidden="1">{#N/A,#N/A,TRUE,"SDGE";#N/A,#N/A,TRUE,"GBU";#N/A,#N/A,TRUE,"TBU";#N/A,#N/A,TRUE,"EDBU";#N/A,#N/A,TRUE,"ExclCC"}</definedName>
    <definedName name="A" localSheetId="9">#REF!</definedName>
    <definedName name="A" localSheetId="13">#REF!</definedName>
    <definedName name="a" localSheetId="14" hidden="1">{#N/A,#N/A,TRUE,"SDGE";#N/A,#N/A,TRUE,"GBU";#N/A,#N/A,TRUE,"TBU";#N/A,#N/A,TRUE,"EDBU";#N/A,#N/A,TRUE,"ExclCC"}</definedName>
    <definedName name="A" localSheetId="15">#REF!</definedName>
    <definedName name="a" hidden="1">{#N/A,#N/A,TRUE,"SDGE";#N/A,#N/A,TRUE,"GBU";#N/A,#N/A,TRUE,"TBU";#N/A,#N/A,TRUE,"EDBU";#N/A,#N/A,TRUE,"ExclCC"}</definedName>
    <definedName name="abc" hidden="1">"3Q12KMQDU0T4XKGIPPUR4OEMV"</definedName>
    <definedName name="Activity" localSheetId="0">#REF!</definedName>
    <definedName name="Activity" localSheetId="1">#REF!</definedName>
    <definedName name="Activity" localSheetId="13">#REF!</definedName>
    <definedName name="Activity" localSheetId="15">#REF!</definedName>
    <definedName name="Activity">#REF!</definedName>
    <definedName name="Adj_2190047" localSheetId="0">#REF!</definedName>
    <definedName name="Adj_2190047" localSheetId="1">#REF!</definedName>
    <definedName name="Adj_2190047" localSheetId="13">#REF!</definedName>
    <definedName name="Adj_2190047" localSheetId="15">#REF!</definedName>
    <definedName name="Adj_2190047">#REF!</definedName>
    <definedName name="AG" localSheetId="0" hidden="1">[5]reports!#REF!</definedName>
    <definedName name="AG" localSheetId="1" hidden="1">[5]reports!#REF!</definedName>
    <definedName name="AG" hidden="1">[5]reports!#REF!</definedName>
    <definedName name="AG_EleSpilt2008" localSheetId="0">#REF!</definedName>
    <definedName name="AG_EleSpilt2008" localSheetId="1">#REF!</definedName>
    <definedName name="AG_EleSpilt2008" localSheetId="7">#REF!</definedName>
    <definedName name="AG_EleSpilt2008" localSheetId="9">#REF!</definedName>
    <definedName name="AG_EleSpilt2008">#REF!</definedName>
    <definedName name="AG_EleSplit2008" localSheetId="0">#REF!</definedName>
    <definedName name="AG_EleSplit2008" localSheetId="1">#REF!</definedName>
    <definedName name="AG_EleSplit2008" localSheetId="7">#REF!</definedName>
    <definedName name="AG_EleSplit2008" localSheetId="9">#REF!</definedName>
    <definedName name="AG_EleSplit2008">#REF!</definedName>
    <definedName name="AG_GasSplit2008" localSheetId="0">#REF!</definedName>
    <definedName name="AG_GasSplit2008" localSheetId="1">#REF!</definedName>
    <definedName name="AG_GasSplit2008" localSheetId="7">#REF!</definedName>
    <definedName name="AG_GasSplit2008" localSheetId="9">#REF!</definedName>
    <definedName name="AG_GasSplit2008">#REF!</definedName>
    <definedName name="ALERT2" localSheetId="0">#REF!</definedName>
    <definedName name="ALERT2" localSheetId="1">#REF!</definedName>
    <definedName name="ALERT2" localSheetId="7">#REF!</definedName>
    <definedName name="ALERT2" localSheetId="9">#REF!</definedName>
    <definedName name="ALERT2" localSheetId="13">#REF!</definedName>
    <definedName name="ALERT2" localSheetId="15">#REF!</definedName>
    <definedName name="ALERT2">#REF!</definedName>
    <definedName name="ALL">'[19]F1:I'!$A$1:$II$3049</definedName>
    <definedName name="ALLOCATORS">'[19]C:D2_Bal_Act'!$A$1:$G$142</definedName>
    <definedName name="application" localSheetId="0">#REF!</definedName>
    <definedName name="application" localSheetId="1">#REF!</definedName>
    <definedName name="application" localSheetId="13">#REF!</definedName>
    <definedName name="application" localSheetId="15">#REF!</definedName>
    <definedName name="application">#REF!</definedName>
    <definedName name="AS2DocOpenMode" hidden="1">"AS2DocumentEdit"</definedName>
    <definedName name="AS2HasNoAutoHeaderFooter" hidden="1">" "</definedName>
    <definedName name="AS2NamedRange" hidden="1">3</definedName>
    <definedName name="b" localSheetId="0" hidden="1">{#N/A,#N/A,TRUE,"SDGE";#N/A,#N/A,TRUE,"GBU";#N/A,#N/A,TRUE,"TBU";#N/A,#N/A,TRUE,"EDBU";#N/A,#N/A,TRUE,"ExclCC"}</definedName>
    <definedName name="b" localSheetId="1" hidden="1">{#N/A,#N/A,TRUE,"SDGE";#N/A,#N/A,TRUE,"GBU";#N/A,#N/A,TRUE,"TBU";#N/A,#N/A,TRUE,"EDBU";#N/A,#N/A,TRUE,"ExclCC"}</definedName>
    <definedName name="B" localSheetId="9">#REF!</definedName>
    <definedName name="B" localSheetId="13">#REF!</definedName>
    <definedName name="b" localSheetId="14" hidden="1">{#N/A,#N/A,TRUE,"SDGE";#N/A,#N/A,TRUE,"GBU";#N/A,#N/A,TRUE,"TBU";#N/A,#N/A,TRUE,"EDBU";#N/A,#N/A,TRUE,"ExclCC"}</definedName>
    <definedName name="B" localSheetId="15">#REF!</definedName>
    <definedName name="b" hidden="1">{#N/A,#N/A,TRUE,"SDGE";#N/A,#N/A,TRUE,"GBU";#N/A,#N/A,TRUE,"TBU";#N/A,#N/A,TRUE,"EDBU";#N/A,#N/A,TRUE,"ExclCC"}</definedName>
    <definedName name="Balance_for_Sch_M" localSheetId="0">#REF!</definedName>
    <definedName name="Balance_for_Sch_M" localSheetId="1">#REF!</definedName>
    <definedName name="Balance_for_Sch_M" localSheetId="13">#REF!</definedName>
    <definedName name="Balance_for_Sch_M" localSheetId="15">#REF!</definedName>
    <definedName name="Balance_for_Sch_M">#REF!</definedName>
    <definedName name="Balances" localSheetId="0">#REF!</definedName>
    <definedName name="Balances" localSheetId="1">#REF!</definedName>
    <definedName name="Balances" localSheetId="13">#REF!</definedName>
    <definedName name="Balances" localSheetId="15">#REF!</definedName>
    <definedName name="Balances">#REF!</definedName>
    <definedName name="bbad6" localSheetId="0">#REF!</definedName>
    <definedName name="bbad6" localSheetId="1">#REF!</definedName>
    <definedName name="bbad6" localSheetId="14">#REF!</definedName>
    <definedName name="bbad6">#REF!</definedName>
    <definedName name="bl" localSheetId="0">#REF!</definedName>
    <definedName name="bl" localSheetId="1">#REF!</definedName>
    <definedName name="bl">#REF!</definedName>
    <definedName name="BPS_2004_AAA_999_BASEAMT" localSheetId="0">#REF!</definedName>
    <definedName name="BPS_2004_AAA_999_BASEAMT" localSheetId="1">#REF!</definedName>
    <definedName name="BPS_2004_AAA_999_BASEAMT">#REF!</definedName>
    <definedName name="BS" localSheetId="13">'[20]Local Assumptions'!$D$121</definedName>
    <definedName name="BS" localSheetId="15">'[20]Local Assumptions'!$D$121</definedName>
    <definedName name="BS">'[21]Local Assumptions'!$D$121</definedName>
    <definedName name="BS_1" localSheetId="0">#REF!</definedName>
    <definedName name="BS_1" localSheetId="1">#REF!</definedName>
    <definedName name="BS_1" localSheetId="13">#REF!</definedName>
    <definedName name="BS_1" localSheetId="15">#REF!</definedName>
    <definedName name="BS_1">#REF!</definedName>
    <definedName name="BS_2" localSheetId="0">#REF!</definedName>
    <definedName name="BS_2" localSheetId="1">#REF!</definedName>
    <definedName name="BS_2" localSheetId="13">#REF!</definedName>
    <definedName name="BS_2" localSheetId="15">#REF!</definedName>
    <definedName name="BS_2">#REF!</definedName>
    <definedName name="BS_3" localSheetId="0">#REF!</definedName>
    <definedName name="BS_3" localSheetId="1">#REF!</definedName>
    <definedName name="BS_3" localSheetId="13">#REF!</definedName>
    <definedName name="BS_3" localSheetId="15">#REF!</definedName>
    <definedName name="BS_3">#REF!</definedName>
    <definedName name="BS_4" localSheetId="0">#REF!</definedName>
    <definedName name="BS_4" localSheetId="1">#REF!</definedName>
    <definedName name="BS_4" localSheetId="13">#REF!</definedName>
    <definedName name="BS_4" localSheetId="15">#REF!</definedName>
    <definedName name="BS_4">#REF!</definedName>
    <definedName name="BSAcct" localSheetId="0">#REF!</definedName>
    <definedName name="BSAcct" localSheetId="1">#REF!</definedName>
    <definedName name="BSAcct" localSheetId="13">#REF!</definedName>
    <definedName name="BSAcct" localSheetId="15">#REF!</definedName>
    <definedName name="BSAcct">#REF!</definedName>
    <definedName name="BSBal" localSheetId="0">[22]GL98BAL!#REF!</definedName>
    <definedName name="BSBal" localSheetId="1">[22]GL98BAL!#REF!</definedName>
    <definedName name="BSBal" localSheetId="13">[23]GL98BAL!#REF!</definedName>
    <definedName name="BSBal" localSheetId="15">[23]GL98BAL!#REF!</definedName>
    <definedName name="BSBal">[22]GL98BAL!#REF!</definedName>
    <definedName name="BSDesc" localSheetId="0">#REF!</definedName>
    <definedName name="BSDesc" localSheetId="1">#REF!</definedName>
    <definedName name="BSDesc" localSheetId="13">#REF!</definedName>
    <definedName name="BSDesc" localSheetId="15">#REF!</definedName>
    <definedName name="BSDesc">#REF!</definedName>
    <definedName name="bsentity" localSheetId="0">#REF!</definedName>
    <definedName name="bsentity" localSheetId="1">#REF!</definedName>
    <definedName name="bsentity" localSheetId="13">#REF!</definedName>
    <definedName name="bsentity" localSheetId="15">#REF!</definedName>
    <definedName name="bsentity">#REF!</definedName>
    <definedName name="Bsheet" localSheetId="0">#REF!</definedName>
    <definedName name="Bsheet" localSheetId="1">#REF!</definedName>
    <definedName name="Bsheet" localSheetId="13">#REF!</definedName>
    <definedName name="Bsheet" localSheetId="15">#REF!</definedName>
    <definedName name="Bsheet">#REF!</definedName>
    <definedName name="BU">'[24]Drop Down List'!$B$1:$B$43</definedName>
    <definedName name="C_" localSheetId="0">#REF!</definedName>
    <definedName name="C_" localSheetId="1">#REF!</definedName>
    <definedName name="C_" localSheetId="13">#REF!</definedName>
    <definedName name="C_" localSheetId="15">#REF!</definedName>
    <definedName name="C_">#REF!</definedName>
    <definedName name="CA" localSheetId="0">#REF!</definedName>
    <definedName name="CA" localSheetId="1">#REF!</definedName>
    <definedName name="CA" localSheetId="13">#REF!</definedName>
    <definedName name="CA" localSheetId="15">#REF!</definedName>
    <definedName name="CA">#REF!</definedName>
    <definedName name="CALC" localSheetId="0">[25]Comb!#REF!</definedName>
    <definedName name="CALC" localSheetId="1">[25]Comb!#REF!</definedName>
    <definedName name="CALC" localSheetId="18">[25]Comb!#REF!</definedName>
    <definedName name="CALC" localSheetId="19">[25]Comb!#REF!</definedName>
    <definedName name="CALC" localSheetId="9">[25]Comb!#REF!</definedName>
    <definedName name="CALC" localSheetId="14">[25]Comb!#REF!</definedName>
    <definedName name="CALC" localSheetId="15">[25]Comb!#REF!</definedName>
    <definedName name="CALC" localSheetId="17">[25]Comb!#REF!</definedName>
    <definedName name="CALC">[25]Comb!#REF!</definedName>
    <definedName name="capexentity" localSheetId="0">#REF!</definedName>
    <definedName name="capexentity" localSheetId="1">#REF!</definedName>
    <definedName name="capexentity" localSheetId="13">#REF!</definedName>
    <definedName name="capexentity" localSheetId="15">#REF!</definedName>
    <definedName name="capexentity">#REF!</definedName>
    <definedName name="CAPRAT">[2]Sheet2!$AS$1:$AY$51</definedName>
    <definedName name="CAT151COFTE" localSheetId="0">#REF!</definedName>
    <definedName name="CAT151COFTE" localSheetId="1">#REF!</definedName>
    <definedName name="CAT151COFTE" localSheetId="7">#REF!</definedName>
    <definedName name="CAT151COFTE" localSheetId="9">#REF!</definedName>
    <definedName name="CAT151COFTE">#REF!</definedName>
    <definedName name="CAT151COHR" localSheetId="0">#REF!</definedName>
    <definedName name="CAT151COHR" localSheetId="1">#REF!</definedName>
    <definedName name="CAT151COHR" localSheetId="7">#REF!</definedName>
    <definedName name="CAT151COHR" localSheetId="9">#REF!</definedName>
    <definedName name="CAT151COHR">#REF!</definedName>
    <definedName name="CAT151CON" localSheetId="0">#REF!</definedName>
    <definedName name="CAT151CON" localSheetId="1">#REF!</definedName>
    <definedName name="CAT151CON" localSheetId="7">#REF!</definedName>
    <definedName name="CAT151CON" localSheetId="9">#REF!</definedName>
    <definedName name="CAT151CON">#REF!</definedName>
    <definedName name="CAT151CONHR" localSheetId="0">#REF!</definedName>
    <definedName name="CAT151CONHR" localSheetId="1">#REF!</definedName>
    <definedName name="CAT151CONHR" localSheetId="7">#REF!</definedName>
    <definedName name="CAT151CONHR" localSheetId="9">#REF!</definedName>
    <definedName name="CAT151CONHR">#REF!</definedName>
    <definedName name="CAT151LAB" localSheetId="0">#REF!</definedName>
    <definedName name="CAT151LAB" localSheetId="1">#REF!</definedName>
    <definedName name="CAT151LAB" localSheetId="7">#REF!</definedName>
    <definedName name="CAT151LAB" localSheetId="9">#REF!</definedName>
    <definedName name="CAT151LAB">#REF!</definedName>
    <definedName name="CAT151NL" localSheetId="0">#REF!</definedName>
    <definedName name="CAT151NL" localSheetId="1">#REF!</definedName>
    <definedName name="CAT151NL" localSheetId="7">#REF!</definedName>
    <definedName name="CAT151NL" localSheetId="9">#REF!</definedName>
    <definedName name="CAT151NL">#REF!</definedName>
    <definedName name="CAT152COFTE" localSheetId="0">#REF!</definedName>
    <definedName name="CAT152COFTE" localSheetId="1">#REF!</definedName>
    <definedName name="CAT152COFTE" localSheetId="7">#REF!</definedName>
    <definedName name="CAT152COFTE" localSheetId="9">#REF!</definedName>
    <definedName name="CAT152COFTE">#REF!</definedName>
    <definedName name="CAT152COHR" localSheetId="0">#REF!</definedName>
    <definedName name="CAT152COHR" localSheetId="1">#REF!</definedName>
    <definedName name="CAT152COHR" localSheetId="7">#REF!</definedName>
    <definedName name="CAT152COHR" localSheetId="9">#REF!</definedName>
    <definedName name="CAT152COHR">#REF!</definedName>
    <definedName name="CAT152CON" localSheetId="0">#REF!</definedName>
    <definedName name="CAT152CON" localSheetId="1">#REF!</definedName>
    <definedName name="CAT152CON" localSheetId="7">#REF!</definedName>
    <definedName name="CAT152CON" localSheetId="9">#REF!</definedName>
    <definedName name="CAT152CON">#REF!</definedName>
    <definedName name="CAT152CONHR" localSheetId="0">#REF!</definedName>
    <definedName name="CAT152CONHR" localSheetId="1">#REF!</definedName>
    <definedName name="CAT152CONHR" localSheetId="7">#REF!</definedName>
    <definedName name="CAT152CONHR" localSheetId="9">#REF!</definedName>
    <definedName name="CAT152CONHR">#REF!</definedName>
    <definedName name="CAT152LAB" localSheetId="0">#REF!</definedName>
    <definedName name="CAT152LAB" localSheetId="1">#REF!</definedName>
    <definedName name="CAT152LAB" localSheetId="7">#REF!</definedName>
    <definedName name="CAT152LAB" localSheetId="9">#REF!</definedName>
    <definedName name="CAT152LAB">#REF!</definedName>
    <definedName name="CAT152NL" localSheetId="0">#REF!</definedName>
    <definedName name="CAT152NL" localSheetId="1">#REF!</definedName>
    <definedName name="CAT152NL" localSheetId="7">#REF!</definedName>
    <definedName name="CAT152NL" localSheetId="9">#REF!</definedName>
    <definedName name="CAT152NL">#REF!</definedName>
    <definedName name="CAT153COFTE" localSheetId="0">#REF!</definedName>
    <definedName name="CAT153COFTE" localSheetId="1">#REF!</definedName>
    <definedName name="CAT153COFTE" localSheetId="7">#REF!</definedName>
    <definedName name="CAT153COFTE" localSheetId="9">#REF!</definedName>
    <definedName name="CAT153COFTE">#REF!</definedName>
    <definedName name="CAT153COHR" localSheetId="0">#REF!</definedName>
    <definedName name="CAT153COHR" localSheetId="1">#REF!</definedName>
    <definedName name="CAT153COHR" localSheetId="7">#REF!</definedName>
    <definedName name="CAT153COHR" localSheetId="9">#REF!</definedName>
    <definedName name="CAT153COHR">#REF!</definedName>
    <definedName name="CAT153CON" localSheetId="0">#REF!</definedName>
    <definedName name="CAT153CON" localSheetId="1">#REF!</definedName>
    <definedName name="CAT153CON" localSheetId="7">#REF!</definedName>
    <definedName name="CAT153CON" localSheetId="9">#REF!</definedName>
    <definedName name="CAT153CON">#REF!</definedName>
    <definedName name="CAT153CONHR" localSheetId="0">#REF!</definedName>
    <definedName name="CAT153CONHR" localSheetId="1">#REF!</definedName>
    <definedName name="CAT153CONHR" localSheetId="7">#REF!</definedName>
    <definedName name="CAT153CONHR" localSheetId="9">#REF!</definedName>
    <definedName name="CAT153CONHR">#REF!</definedName>
    <definedName name="CAT153LAB" localSheetId="0">#REF!</definedName>
    <definedName name="CAT153LAB" localSheetId="1">#REF!</definedName>
    <definedName name="CAT153LAB" localSheetId="7">#REF!</definedName>
    <definedName name="CAT153LAB" localSheetId="9">#REF!</definedName>
    <definedName name="CAT153LAB">#REF!</definedName>
    <definedName name="CAT153NL" localSheetId="0">#REF!</definedName>
    <definedName name="CAT153NL" localSheetId="1">#REF!</definedName>
    <definedName name="CAT153NL" localSheetId="7">#REF!</definedName>
    <definedName name="CAT153NL" localSheetId="9">#REF!</definedName>
    <definedName name="CAT153NL">#REF!</definedName>
    <definedName name="CAT156COFTE" localSheetId="0">#REF!</definedName>
    <definedName name="CAT156COFTE" localSheetId="1">#REF!</definedName>
    <definedName name="CAT156COFTE" localSheetId="7">#REF!</definedName>
    <definedName name="CAT156COFTE" localSheetId="9">#REF!</definedName>
    <definedName name="CAT156COFTE">#REF!</definedName>
    <definedName name="CAT156COHR" localSheetId="0">#REF!</definedName>
    <definedName name="CAT156COHR" localSheetId="1">#REF!</definedName>
    <definedName name="CAT156COHR" localSheetId="7">#REF!</definedName>
    <definedName name="CAT156COHR" localSheetId="9">#REF!</definedName>
    <definedName name="CAT156COHR">#REF!</definedName>
    <definedName name="CAT156CON" localSheetId="0">#REF!</definedName>
    <definedName name="CAT156CON" localSheetId="1">#REF!</definedName>
    <definedName name="CAT156CON" localSheetId="7">#REF!</definedName>
    <definedName name="CAT156CON" localSheetId="9">#REF!</definedName>
    <definedName name="CAT156CON">#REF!</definedName>
    <definedName name="CAT156CONHR" localSheetId="0">#REF!</definedName>
    <definedName name="CAT156CONHR" localSheetId="1">#REF!</definedName>
    <definedName name="CAT156CONHR" localSheetId="7">#REF!</definedName>
    <definedName name="CAT156CONHR" localSheetId="9">#REF!</definedName>
    <definedName name="CAT156CONHR">#REF!</definedName>
    <definedName name="CAT156LAB" localSheetId="0">#REF!</definedName>
    <definedName name="CAT156LAB" localSheetId="1">#REF!</definedName>
    <definedName name="CAT156LAB" localSheetId="7">#REF!</definedName>
    <definedName name="CAT156LAB" localSheetId="9">#REF!</definedName>
    <definedName name="CAT156LAB">#REF!</definedName>
    <definedName name="CAT156NL" localSheetId="0">#REF!</definedName>
    <definedName name="CAT156NL" localSheetId="1">#REF!</definedName>
    <definedName name="CAT156NL" localSheetId="7">#REF!</definedName>
    <definedName name="CAT156NL" localSheetId="9">#REF!</definedName>
    <definedName name="CAT156NL">#REF!</definedName>
    <definedName name="CAT160COFTE" localSheetId="0">#REF!</definedName>
    <definedName name="CAT160COFTE" localSheetId="1">#REF!</definedName>
    <definedName name="CAT160COFTE" localSheetId="7">#REF!</definedName>
    <definedName name="CAT160COFTE" localSheetId="9">#REF!</definedName>
    <definedName name="CAT160COFTE">#REF!</definedName>
    <definedName name="CAT160COHR" localSheetId="0">#REF!</definedName>
    <definedName name="CAT160COHR" localSheetId="1">#REF!</definedName>
    <definedName name="CAT160COHR" localSheetId="7">#REF!</definedName>
    <definedName name="CAT160COHR" localSheetId="9">#REF!</definedName>
    <definedName name="CAT160COHR">#REF!</definedName>
    <definedName name="CAT160CON" localSheetId="0">#REF!</definedName>
    <definedName name="CAT160CON" localSheetId="1">#REF!</definedName>
    <definedName name="CAT160CON" localSheetId="7">#REF!</definedName>
    <definedName name="CAT160CON" localSheetId="9">#REF!</definedName>
    <definedName name="CAT160CON">#REF!</definedName>
    <definedName name="CAT160CONHR" localSheetId="0">#REF!</definedName>
    <definedName name="CAT160CONHR" localSheetId="1">#REF!</definedName>
    <definedName name="CAT160CONHR" localSheetId="7">#REF!</definedName>
    <definedName name="CAT160CONHR" localSheetId="9">#REF!</definedName>
    <definedName name="CAT160CONHR">#REF!</definedName>
    <definedName name="CAT160LAB" localSheetId="0">#REF!</definedName>
    <definedName name="CAT160LAB" localSheetId="1">#REF!</definedName>
    <definedName name="CAT160LAB" localSheetId="7">#REF!</definedName>
    <definedName name="CAT160LAB" localSheetId="9">#REF!</definedName>
    <definedName name="CAT160LAB">#REF!</definedName>
    <definedName name="CAT160NL" localSheetId="0">#REF!</definedName>
    <definedName name="CAT160NL" localSheetId="1">#REF!</definedName>
    <definedName name="CAT160NL" localSheetId="7">#REF!</definedName>
    <definedName name="CAT160NL" localSheetId="9">#REF!</definedName>
    <definedName name="CAT160NL">#REF!</definedName>
    <definedName name="CAT161COFTE" localSheetId="0">#REF!</definedName>
    <definedName name="CAT161COFTE" localSheetId="1">#REF!</definedName>
    <definedName name="CAT161COFTE" localSheetId="7">#REF!</definedName>
    <definedName name="CAT161COFTE" localSheetId="9">#REF!</definedName>
    <definedName name="CAT161COFTE">#REF!</definedName>
    <definedName name="CAT161COHR" localSheetId="0">#REF!</definedName>
    <definedName name="CAT161COHR" localSheetId="1">#REF!</definedName>
    <definedName name="CAT161COHR" localSheetId="7">#REF!</definedName>
    <definedName name="CAT161COHR" localSheetId="9">#REF!</definedName>
    <definedName name="CAT161COHR">#REF!</definedName>
    <definedName name="CAT161CON" localSheetId="0">#REF!</definedName>
    <definedName name="CAT161CON" localSheetId="1">#REF!</definedName>
    <definedName name="CAT161CON" localSheetId="7">#REF!</definedName>
    <definedName name="CAT161CON" localSheetId="9">#REF!</definedName>
    <definedName name="CAT161CON">#REF!</definedName>
    <definedName name="CAT161CONHR" localSheetId="0">#REF!</definedName>
    <definedName name="CAT161CONHR" localSheetId="1">#REF!</definedName>
    <definedName name="CAT161CONHR" localSheetId="7">#REF!</definedName>
    <definedName name="CAT161CONHR" localSheetId="9">#REF!</definedName>
    <definedName name="CAT161CONHR">#REF!</definedName>
    <definedName name="CAT161LAB" localSheetId="0">#REF!</definedName>
    <definedName name="CAT161LAB" localSheetId="1">#REF!</definedName>
    <definedName name="CAT161LAB" localSheetId="7">#REF!</definedName>
    <definedName name="CAT161LAB" localSheetId="9">#REF!</definedName>
    <definedName name="CAT161LAB">#REF!</definedName>
    <definedName name="CAT161NL" localSheetId="0">#REF!</definedName>
    <definedName name="CAT161NL" localSheetId="1">#REF!</definedName>
    <definedName name="CAT161NL" localSheetId="7">#REF!</definedName>
    <definedName name="CAT161NL" localSheetId="9">#REF!</definedName>
    <definedName name="CAT161NL">#REF!</definedName>
    <definedName name="CAT165COFTE" localSheetId="0">#REF!</definedName>
    <definedName name="CAT165COFTE" localSheetId="1">#REF!</definedName>
    <definedName name="CAT165COFTE" localSheetId="7">#REF!</definedName>
    <definedName name="CAT165COFTE" localSheetId="9">#REF!</definedName>
    <definedName name="CAT165COFTE">#REF!</definedName>
    <definedName name="CAT165COHR" localSheetId="0">#REF!</definedName>
    <definedName name="CAT165COHR" localSheetId="1">#REF!</definedName>
    <definedName name="CAT165COHR" localSheetId="7">#REF!</definedName>
    <definedName name="CAT165COHR" localSheetId="9">#REF!</definedName>
    <definedName name="CAT165COHR">#REF!</definedName>
    <definedName name="CAT165CON" localSheetId="0">#REF!</definedName>
    <definedName name="CAT165CON" localSheetId="1">#REF!</definedName>
    <definedName name="CAT165CON" localSheetId="7">#REF!</definedName>
    <definedName name="CAT165CON" localSheetId="9">#REF!</definedName>
    <definedName name="CAT165CON">#REF!</definedName>
    <definedName name="CAT165CONHR" localSheetId="0">#REF!</definedName>
    <definedName name="CAT165CONHR" localSheetId="1">#REF!</definedName>
    <definedName name="CAT165CONHR" localSheetId="7">#REF!</definedName>
    <definedName name="CAT165CONHR" localSheetId="9">#REF!</definedName>
    <definedName name="CAT165CONHR">#REF!</definedName>
    <definedName name="CAT165LAB" localSheetId="0">#REF!</definedName>
    <definedName name="CAT165LAB" localSheetId="1">#REF!</definedName>
    <definedName name="CAT165LAB" localSheetId="7">#REF!</definedName>
    <definedName name="CAT165LAB" localSheetId="9">#REF!</definedName>
    <definedName name="CAT165LAB">#REF!</definedName>
    <definedName name="CAT165NL" localSheetId="0">#REF!</definedName>
    <definedName name="CAT165NL" localSheetId="1">#REF!</definedName>
    <definedName name="CAT165NL" localSheetId="7">#REF!</definedName>
    <definedName name="CAT165NL" localSheetId="9">#REF!</definedName>
    <definedName name="CAT165NL">#REF!</definedName>
    <definedName name="CAT252COFTE" localSheetId="0">#REF!</definedName>
    <definedName name="CAT252COFTE" localSheetId="1">#REF!</definedName>
    <definedName name="CAT252COFTE" localSheetId="7">#REF!</definedName>
    <definedName name="CAT252COFTE" localSheetId="9">#REF!</definedName>
    <definedName name="CAT252COFTE">#REF!</definedName>
    <definedName name="CAT252COHR" localSheetId="0">#REF!</definedName>
    <definedName name="CAT252COHR" localSheetId="1">#REF!</definedName>
    <definedName name="CAT252COHR" localSheetId="7">#REF!</definedName>
    <definedName name="CAT252COHR" localSheetId="9">#REF!</definedName>
    <definedName name="CAT252COHR">#REF!</definedName>
    <definedName name="CAT252CON" localSheetId="0">#REF!</definedName>
    <definedName name="CAT252CON" localSheetId="1">#REF!</definedName>
    <definedName name="CAT252CON" localSheetId="7">#REF!</definedName>
    <definedName name="CAT252CON" localSheetId="9">#REF!</definedName>
    <definedName name="CAT252CON">#REF!</definedName>
    <definedName name="CAT252CONHR" localSheetId="0">#REF!</definedName>
    <definedName name="CAT252CONHR" localSheetId="1">#REF!</definedName>
    <definedName name="CAT252CONHR" localSheetId="7">#REF!</definedName>
    <definedName name="CAT252CONHR" localSheetId="9">#REF!</definedName>
    <definedName name="CAT252CONHR">#REF!</definedName>
    <definedName name="CAT252LAB" localSheetId="0">#REF!</definedName>
    <definedName name="CAT252LAB" localSheetId="1">#REF!</definedName>
    <definedName name="CAT252LAB" localSheetId="7">#REF!</definedName>
    <definedName name="CAT252LAB" localSheetId="9">#REF!</definedName>
    <definedName name="CAT252LAB">#REF!</definedName>
    <definedName name="CAT252NL" localSheetId="0">#REF!</definedName>
    <definedName name="CAT252NL" localSheetId="1">#REF!</definedName>
    <definedName name="CAT252NL" localSheetId="7">#REF!</definedName>
    <definedName name="CAT252NL" localSheetId="9">#REF!</definedName>
    <definedName name="CAT252NL">#REF!</definedName>
    <definedName name="CAT253COFTE" localSheetId="0">#REF!</definedName>
    <definedName name="CAT253COFTE" localSheetId="1">#REF!</definedName>
    <definedName name="CAT253COFTE" localSheetId="7">#REF!</definedName>
    <definedName name="CAT253COFTE" localSheetId="9">#REF!</definedName>
    <definedName name="CAT253COFTE">#REF!</definedName>
    <definedName name="CAT253COHR" localSheetId="0">#REF!</definedName>
    <definedName name="CAT253COHR" localSheetId="1">#REF!</definedName>
    <definedName name="CAT253COHR" localSheetId="7">#REF!</definedName>
    <definedName name="CAT253COHR" localSheetId="9">#REF!</definedName>
    <definedName name="CAT253COHR">#REF!</definedName>
    <definedName name="CAT253CON" localSheetId="0">#REF!</definedName>
    <definedName name="CAT253CON" localSheetId="1">#REF!</definedName>
    <definedName name="CAT253CON" localSheetId="7">#REF!</definedName>
    <definedName name="CAT253CON" localSheetId="9">#REF!</definedName>
    <definedName name="CAT253CON">#REF!</definedName>
    <definedName name="CAT253CONHR" localSheetId="0">#REF!</definedName>
    <definedName name="CAT253CONHR" localSheetId="1">#REF!</definedName>
    <definedName name="CAT253CONHR" localSheetId="7">#REF!</definedName>
    <definedName name="CAT253CONHR" localSheetId="9">#REF!</definedName>
    <definedName name="CAT253CONHR">#REF!</definedName>
    <definedName name="CAT253LAB" localSheetId="0">#REF!</definedName>
    <definedName name="CAT253LAB" localSheetId="1">#REF!</definedName>
    <definedName name="CAT253LAB" localSheetId="7">#REF!</definedName>
    <definedName name="CAT253LAB" localSheetId="9">#REF!</definedName>
    <definedName name="CAT253LAB">#REF!</definedName>
    <definedName name="CAT253NL" localSheetId="0">#REF!</definedName>
    <definedName name="CAT253NL" localSheetId="1">#REF!</definedName>
    <definedName name="CAT253NL" localSheetId="7">#REF!</definedName>
    <definedName name="CAT253NL" localSheetId="9">#REF!</definedName>
    <definedName name="CAT253NL">#REF!</definedName>
    <definedName name="CAT255COFTE" localSheetId="0">#REF!</definedName>
    <definedName name="CAT255COFTE" localSheetId="1">#REF!</definedName>
    <definedName name="CAT255COFTE" localSheetId="7">#REF!</definedName>
    <definedName name="CAT255COFTE" localSheetId="9">#REF!</definedName>
    <definedName name="CAT255COFTE">#REF!</definedName>
    <definedName name="CAT255COHR" localSheetId="0">#REF!</definedName>
    <definedName name="CAT255COHR" localSheetId="1">#REF!</definedName>
    <definedName name="CAT255COHR" localSheetId="7">#REF!</definedName>
    <definedName name="CAT255COHR" localSheetId="9">#REF!</definedName>
    <definedName name="CAT255COHR">#REF!</definedName>
    <definedName name="CAT255CON" localSheetId="0">#REF!</definedName>
    <definedName name="CAT255CON" localSheetId="1">#REF!</definedName>
    <definedName name="CAT255CON" localSheetId="7">#REF!</definedName>
    <definedName name="CAT255CON" localSheetId="9">#REF!</definedName>
    <definedName name="CAT255CON">#REF!</definedName>
    <definedName name="CAT255CONHR" localSheetId="0">#REF!</definedName>
    <definedName name="CAT255CONHR" localSheetId="1">#REF!</definedName>
    <definedName name="CAT255CONHR" localSheetId="7">#REF!</definedName>
    <definedName name="CAT255CONHR" localSheetId="9">#REF!</definedName>
    <definedName name="CAT255CONHR">#REF!</definedName>
    <definedName name="CAT255LAB" localSheetId="0">#REF!</definedName>
    <definedName name="CAT255LAB" localSheetId="1">#REF!</definedName>
    <definedName name="CAT255LAB" localSheetId="7">#REF!</definedName>
    <definedName name="CAT255LAB" localSheetId="9">#REF!</definedName>
    <definedName name="CAT255LAB">#REF!</definedName>
    <definedName name="CAT255NL" localSheetId="0">#REF!</definedName>
    <definedName name="CAT255NL" localSheetId="1">#REF!</definedName>
    <definedName name="CAT255NL" localSheetId="7">#REF!</definedName>
    <definedName name="CAT255NL" localSheetId="9">#REF!</definedName>
    <definedName name="CAT255NL">#REF!</definedName>
    <definedName name="category" localSheetId="0">#REF!</definedName>
    <definedName name="category" localSheetId="1">#REF!</definedName>
    <definedName name="category" localSheetId="13">#REF!</definedName>
    <definedName name="category" localSheetId="15">#REF!</definedName>
    <definedName name="category">#REF!</definedName>
    <definedName name="CF_2" localSheetId="0">'[26]SCG CF_actual'!#REF!</definedName>
    <definedName name="CF_2" localSheetId="1">'[26]SCG CF_actual'!#REF!</definedName>
    <definedName name="CF_2" localSheetId="13">'[26]SCG CF_actual'!#REF!</definedName>
    <definedName name="CF_2" localSheetId="15">'[26]SCG CF_actual'!#REF!</definedName>
    <definedName name="CF_2">'[26]SCG CF_actual'!#REF!</definedName>
    <definedName name="CF_3" localSheetId="0">'[26]SCG CF_actual'!#REF!</definedName>
    <definedName name="CF_3" localSheetId="1">'[26]SCG CF_actual'!#REF!</definedName>
    <definedName name="CF_3" localSheetId="13">'[26]SCG CF_actual'!#REF!</definedName>
    <definedName name="CF_3" localSheetId="15">'[26]SCG CF_actual'!#REF!</definedName>
    <definedName name="CF_3">'[26]SCG CF_actual'!#REF!</definedName>
    <definedName name="CF_4" localSheetId="0">'[26]SCG CF_actual'!#REF!</definedName>
    <definedName name="CF_4" localSheetId="1">'[26]SCG CF_actual'!#REF!</definedName>
    <definedName name="CF_4" localSheetId="13">'[26]SCG CF_actual'!#REF!</definedName>
    <definedName name="CF_4" localSheetId="15">'[26]SCG CF_actual'!#REF!</definedName>
    <definedName name="CF_4">'[26]SCG CF_actual'!#REF!</definedName>
    <definedName name="cfentity" localSheetId="0">#REF!</definedName>
    <definedName name="cfentity" localSheetId="1">#REF!</definedName>
    <definedName name="cfentity" localSheetId="13">#REF!</definedName>
    <definedName name="cfentity" localSheetId="15">#REF!</definedName>
    <definedName name="cfentity">#REF!</definedName>
    <definedName name="Chart">"Chart 3"</definedName>
    <definedName name="Company" localSheetId="13">[27]Sheet2!$D$3:$D$4</definedName>
    <definedName name="Company" localSheetId="15">[27]Sheet2!$D$3:$D$4</definedName>
    <definedName name="Company">[28]Sheet2!$D$3:$D$4</definedName>
    <definedName name="CompanyA" localSheetId="0">#REF!</definedName>
    <definedName name="CompanyA" localSheetId="1">#REF!</definedName>
    <definedName name="CompanyA">#REF!</definedName>
    <definedName name="CompanyColumn" localSheetId="0">#REF!</definedName>
    <definedName name="CompanyColumn" localSheetId="1">#REF!</definedName>
    <definedName name="CompanyColumn" localSheetId="15">#REF!</definedName>
    <definedName name="CompanyColumn">#REF!</definedName>
    <definedName name="CompanyList" localSheetId="0">#REF!</definedName>
    <definedName name="CompanyList" localSheetId="1">#REF!</definedName>
    <definedName name="CompanyList" localSheetId="15">#REF!</definedName>
    <definedName name="CompanyList">#REF!</definedName>
    <definedName name="CompanyStart" localSheetId="0">#REF!</definedName>
    <definedName name="CompanyStart" localSheetId="1">#REF!</definedName>
    <definedName name="CompanyStart" localSheetId="15">#REF!</definedName>
    <definedName name="CompanyStart">#REF!</definedName>
    <definedName name="COMPUT">[2]Sheet2!$AB$1:$AP$43</definedName>
    <definedName name="COMPUT2">[2]Sheet2!$K$1:$S$39</definedName>
    <definedName name="ConsolidationRange" localSheetId="0">#REF!</definedName>
    <definedName name="ConsolidationRange" localSheetId="1">#REF!</definedName>
    <definedName name="ConsolidationRange" localSheetId="14">#REF!</definedName>
    <definedName name="ConsolidationRange">#REF!</definedName>
    <definedName name="Costs" localSheetId="18">#REF!</definedName>
    <definedName name="Costs" localSheetId="19">#REF!</definedName>
    <definedName name="Costs" localSheetId="13">#REF!</definedName>
    <definedName name="Costs" localSheetId="15">#REF!</definedName>
    <definedName name="Costs" localSheetId="17">#REF!</definedName>
    <definedName name="Costs">[28]Sheet2!$F$3:$F$4</definedName>
    <definedName name="_xlnm.Criteria" localSheetId="0">'[16]CAP ADJ'!#REF!</definedName>
    <definedName name="_xlnm.Criteria" localSheetId="1">'[16]CAP ADJ'!#REF!</definedName>
    <definedName name="_xlnm.Criteria" localSheetId="18">#REF!</definedName>
    <definedName name="_xlnm.Criteria" localSheetId="19">#REF!</definedName>
    <definedName name="_xlnm.Criteria" localSheetId="7">'[16]CAP ADJ'!#REF!</definedName>
    <definedName name="_xlnm.Criteria" localSheetId="9">'[16]CAP ADJ'!#REF!</definedName>
    <definedName name="_xlnm.Criteria" localSheetId="13">'[17]CAP ADJ'!#REF!</definedName>
    <definedName name="_xlnm.Criteria" localSheetId="15">'[17]CAP ADJ'!#REF!</definedName>
    <definedName name="_xlnm.Criteria" localSheetId="17">#REF!</definedName>
    <definedName name="_xlnm.Criteria">'[16]CAP ADJ'!#REF!</definedName>
    <definedName name="criteria_dc_date">[29]Data_Criteria!$C$8</definedName>
    <definedName name="criteria_dc_username">[29]Data_Criteria!$C$9</definedName>
    <definedName name="criteria_e1_date" localSheetId="0">[29]Data_Criteria!#REF!</definedName>
    <definedName name="criteria_e1_date" localSheetId="1">[29]Data_Criteria!#REF!</definedName>
    <definedName name="criteria_e1_date">[29]Data_Criteria!#REF!</definedName>
    <definedName name="criteria_e1_text" localSheetId="0">[29]Data_Criteria!#REF!</definedName>
    <definedName name="criteria_e1_text" localSheetId="1">[29]Data_Criteria!#REF!</definedName>
    <definedName name="criteria_e1_text">[29]Data_Criteria!#REF!</definedName>
    <definedName name="criteria_e1_username" localSheetId="0">[29]Data_Criteria!#REF!</definedName>
    <definedName name="criteria_e1_username" localSheetId="1">[29]Data_Criteria!#REF!</definedName>
    <definedName name="criteria_e1_username">[29]Data_Criteria!#REF!</definedName>
    <definedName name="Criteria_MI" localSheetId="0">'[16]CAP ADJ'!#REF!</definedName>
    <definedName name="Criteria_MI" localSheetId="1">'[16]CAP ADJ'!#REF!</definedName>
    <definedName name="Criteria_MI" localSheetId="7">'[16]CAP ADJ'!#REF!</definedName>
    <definedName name="Criteria_MI" localSheetId="9">'[16]CAP ADJ'!#REF!</definedName>
    <definedName name="Criteria_MI" localSheetId="13">'[17]CAP ADJ'!#REF!</definedName>
    <definedName name="Criteria_MI" localSheetId="15">'[17]CAP ADJ'!#REF!</definedName>
    <definedName name="Criteria_MI">'[16]CAP ADJ'!#REF!</definedName>
    <definedName name="d" localSheetId="0" hidden="1">{#N/A,#N/A,TRUE,"SDGE";#N/A,#N/A,TRUE,"GBU";#N/A,#N/A,TRUE,"TBU";#N/A,#N/A,TRUE,"EDBU";#N/A,#N/A,TRUE,"ExclCC"}</definedName>
    <definedName name="d" localSheetId="1" hidden="1">{#N/A,#N/A,TRUE,"SDGE";#N/A,#N/A,TRUE,"GBU";#N/A,#N/A,TRUE,"TBU";#N/A,#N/A,TRUE,"EDBU";#N/A,#N/A,TRUE,"ExclCC"}</definedName>
    <definedName name="D" localSheetId="9">#REF!</definedName>
    <definedName name="D" localSheetId="13">#REF!</definedName>
    <definedName name="d" localSheetId="14" hidden="1">{#N/A,#N/A,TRUE,"SDGE";#N/A,#N/A,TRUE,"GBU";#N/A,#N/A,TRUE,"TBU";#N/A,#N/A,TRUE,"EDBU";#N/A,#N/A,TRUE,"ExclCC"}</definedName>
    <definedName name="D" localSheetId="15">#REF!</definedName>
    <definedName name="d" hidden="1">{#N/A,#N/A,TRUE,"SDGE";#N/A,#N/A,TRUE,"GBU";#N/A,#N/A,TRUE,"TBU";#N/A,#N/A,TRUE,"EDBU";#N/A,#N/A,TRUE,"ExclCC"}</definedName>
    <definedName name="DATA1" localSheetId="0">#REF!</definedName>
    <definedName name="DATA1" localSheetId="1">#REF!</definedName>
    <definedName name="DATA1" localSheetId="7">#REF!</definedName>
    <definedName name="DATA1" localSheetId="9">#REF!</definedName>
    <definedName name="DATA1" localSheetId="15">#REF!</definedName>
    <definedName name="DATA1">#REF!</definedName>
    <definedName name="DATA10" localSheetId="0">#REF!</definedName>
    <definedName name="DATA10" localSheetId="1">#REF!</definedName>
    <definedName name="DATA10">#REF!</definedName>
    <definedName name="DATA11" localSheetId="0">#REF!</definedName>
    <definedName name="DATA11" localSheetId="1">#REF!</definedName>
    <definedName name="DATA11">#REF!</definedName>
    <definedName name="DATA12" localSheetId="0">#REF!</definedName>
    <definedName name="DATA12" localSheetId="1">#REF!</definedName>
    <definedName name="DATA12">#REF!</definedName>
    <definedName name="DATA13" localSheetId="0">#REF!</definedName>
    <definedName name="DATA13" localSheetId="1">#REF!</definedName>
    <definedName name="DATA13">#REF!</definedName>
    <definedName name="DATA14" localSheetId="0">#REF!</definedName>
    <definedName name="DATA14" localSheetId="1">#REF!</definedName>
    <definedName name="DATA14">#REF!</definedName>
    <definedName name="DATA15" localSheetId="0">#REF!</definedName>
    <definedName name="DATA15" localSheetId="1">#REF!</definedName>
    <definedName name="DATA15">#REF!</definedName>
    <definedName name="DATA16" localSheetId="0">#REF!</definedName>
    <definedName name="DATA16" localSheetId="1">#REF!</definedName>
    <definedName name="DATA16">#REF!</definedName>
    <definedName name="DATA17" localSheetId="0">#REF!</definedName>
    <definedName name="DATA17" localSheetId="1">#REF!</definedName>
    <definedName name="DATA17">#REF!</definedName>
    <definedName name="DATA18" localSheetId="0">#REF!</definedName>
    <definedName name="DATA18" localSheetId="1">#REF!</definedName>
    <definedName name="DATA18">#REF!</definedName>
    <definedName name="DATA19" localSheetId="0">#REF!</definedName>
    <definedName name="DATA19" localSheetId="1">#REF!</definedName>
    <definedName name="DATA19">#REF!</definedName>
    <definedName name="DATA2" localSheetId="0">#REF!</definedName>
    <definedName name="DATA2" localSheetId="1">#REF!</definedName>
    <definedName name="DATA2" localSheetId="7">#REF!</definedName>
    <definedName name="DATA2" localSheetId="9">#REF!</definedName>
    <definedName name="DATA2" localSheetId="15">#REF!</definedName>
    <definedName name="DATA2">#REF!</definedName>
    <definedName name="DATA20" localSheetId="0">#REF!</definedName>
    <definedName name="DATA20" localSheetId="1">#REF!</definedName>
    <definedName name="DATA20">#REF!</definedName>
    <definedName name="DATA21" localSheetId="0">#REF!</definedName>
    <definedName name="DATA21" localSheetId="1">#REF!</definedName>
    <definedName name="DATA21">#REF!</definedName>
    <definedName name="DATA22" localSheetId="0">#REF!</definedName>
    <definedName name="DATA22" localSheetId="1">#REF!</definedName>
    <definedName name="DATA22">#REF!</definedName>
    <definedName name="DATA3" localSheetId="0">#REF!</definedName>
    <definedName name="DATA3" localSheetId="1">#REF!</definedName>
    <definedName name="DATA3" localSheetId="7">#REF!</definedName>
    <definedName name="DATA3" localSheetId="9">#REF!</definedName>
    <definedName name="DATA3" localSheetId="15">#REF!</definedName>
    <definedName name="DATA3">#REF!</definedName>
    <definedName name="DATA4" localSheetId="0">#REF!</definedName>
    <definedName name="DATA4" localSheetId="1">#REF!</definedName>
    <definedName name="DATA4" localSheetId="15">#REF!</definedName>
    <definedName name="DATA4">#REF!</definedName>
    <definedName name="DATA5" localSheetId="0">#REF!</definedName>
    <definedName name="DATA5" localSheetId="1">#REF!</definedName>
    <definedName name="DATA5" localSheetId="15">#REF!</definedName>
    <definedName name="DATA5">#REF!</definedName>
    <definedName name="DATA6" localSheetId="0">#REF!</definedName>
    <definedName name="DATA6" localSheetId="1">#REF!</definedName>
    <definedName name="DATA6" localSheetId="15">#REF!</definedName>
    <definedName name="DATA6">#REF!</definedName>
    <definedName name="DATA7" localSheetId="0">#REF!</definedName>
    <definedName name="DATA7" localSheetId="1">#REF!</definedName>
    <definedName name="DATA7" localSheetId="15">#REF!</definedName>
    <definedName name="DATA7">#REF!</definedName>
    <definedName name="DATA8" localSheetId="0">#REF!</definedName>
    <definedName name="DATA8" localSheetId="1">#REF!</definedName>
    <definedName name="DATA8" localSheetId="15">#REF!</definedName>
    <definedName name="DATA8">#REF!</definedName>
    <definedName name="DATA9" localSheetId="0">#REF!</definedName>
    <definedName name="DATA9" localSheetId="1">#REF!</definedName>
    <definedName name="DATA9" localSheetId="15">#REF!</definedName>
    <definedName name="DATA9">#REF!</definedName>
    <definedName name="DCHART4" localSheetId="0" hidden="1">#REF!</definedName>
    <definedName name="DCHART4" localSheetId="1" hidden="1">#REF!</definedName>
    <definedName name="DCHART4" hidden="1">#REF!</definedName>
    <definedName name="dd" localSheetId="0" hidden="1">[30]A!#REF!</definedName>
    <definedName name="dd" localSheetId="1" hidden="1">[30]A!#REF!</definedName>
    <definedName name="dd" hidden="1">[30]A!#REF!</definedName>
    <definedName name="dddd" localSheetId="0" hidden="1">[30]A!#REF!</definedName>
    <definedName name="dddd" localSheetId="1" hidden="1">[30]A!#REF!</definedName>
    <definedName name="dddd" hidden="1">[30]A!#REF!</definedName>
    <definedName name="DEMAND_FORECAST">[19]D2_Bal_Act:D!$A$5:$B$261</definedName>
    <definedName name="DETAIL" localSheetId="0">#REF!</definedName>
    <definedName name="DETAIL" localSheetId="1">#REF!</definedName>
    <definedName name="DETAIL" localSheetId="13">#REF!</definedName>
    <definedName name="DETAIL" localSheetId="15">#REF!</definedName>
    <definedName name="DETAIL">#REF!</definedName>
    <definedName name="DF_GRID_1" localSheetId="0">Total Labor [31]Coin!$F$15:$H$63</definedName>
    <definedName name="DF_GRID_1" localSheetId="1">Total Labor [31]Coin!$F$15:$H$63</definedName>
    <definedName name="DF_GRID_1" localSheetId="7">#REF!</definedName>
    <definedName name="DF_GRID_1" localSheetId="9">Total Labor [31]Coin!$F$15:$H$69</definedName>
    <definedName name="DF_GRID_1" localSheetId="14">#REF!</definedName>
    <definedName name="DF_GRID_1" localSheetId="15">#REF!</definedName>
    <definedName name="DF_GRID_1">Total Labor [31]Coin!$F$15:$H$63</definedName>
    <definedName name="DF_NAVPANEL_13" localSheetId="0">#REF!</definedName>
    <definedName name="DF_NAVPANEL_13" localSheetId="1">#REF!</definedName>
    <definedName name="DF_NAVPANEL_13" localSheetId="7">#REF!</definedName>
    <definedName name="DF_NAVPANEL_13" localSheetId="9">#REF!</definedName>
    <definedName name="DF_NAVPANEL_13" localSheetId="14">#REF!</definedName>
    <definedName name="DF_NAVPANEL_13">#REF!</definedName>
    <definedName name="DF_NAVPANEL_18" localSheetId="0">#REF!</definedName>
    <definedName name="DF_NAVPANEL_18" localSheetId="1">#REF!</definedName>
    <definedName name="DF_NAVPANEL_18" localSheetId="7">#REF!</definedName>
    <definedName name="DF_NAVPANEL_18" localSheetId="9">#REF!</definedName>
    <definedName name="DF_NAVPANEL_18" localSheetId="14">#REF!</definedName>
    <definedName name="DF_NAVPANEL_18">#REF!</definedName>
    <definedName name="DISCNT_CONTRACT">'[19]C:D2_Bal_Act'!$A$1:$AG$203</definedName>
    <definedName name="dist" localSheetId="0">#REF!</definedName>
    <definedName name="dist" localSheetId="1">#REF!</definedName>
    <definedName name="dist" localSheetId="18">#REF!</definedName>
    <definedName name="dist" localSheetId="19">#REF!</definedName>
    <definedName name="dist" localSheetId="9">#REF!</definedName>
    <definedName name="dist" localSheetId="14">#REF!</definedName>
    <definedName name="dist" localSheetId="15">#REF!</definedName>
    <definedName name="dist" localSheetId="17">#REF!</definedName>
    <definedName name="dist">#REF!</definedName>
    <definedName name="dms" localSheetId="0">'[32]Empl&amp;Benefit Data'!#REF!</definedName>
    <definedName name="dms" localSheetId="1">'[32]Empl&amp;Benefit Data'!#REF!</definedName>
    <definedName name="dms" localSheetId="7">'[32]Empl&amp;Benefit Data'!#REF!</definedName>
    <definedName name="dms" localSheetId="9">'[32]Empl&amp;Benefit Data'!#REF!</definedName>
    <definedName name="dms" localSheetId="13">'[33]Empl&amp;Benefit Data'!#REF!</definedName>
    <definedName name="dms" localSheetId="15">'[33]Empl&amp;Benefit Data'!#REF!</definedName>
    <definedName name="dms">'[32]Empl&amp;Benefit Data'!#REF!</definedName>
    <definedName name="EDI" localSheetId="0">#REF!</definedName>
    <definedName name="EDI" localSheetId="1">#REF!</definedName>
    <definedName name="EDI" localSheetId="13">#REF!</definedName>
    <definedName name="EDI" localSheetId="15">#REF!</definedName>
    <definedName name="EDI">#REF!</definedName>
    <definedName name="Elec" localSheetId="0">#REF!</definedName>
    <definedName name="Elec" localSheetId="1">#REF!</definedName>
    <definedName name="Elec" localSheetId="7">#REF!</definedName>
    <definedName name="Elec" localSheetId="9">#REF!</definedName>
    <definedName name="ELEC" localSheetId="13">#REF!</definedName>
    <definedName name="ELEC" localSheetId="15">#REF!</definedName>
    <definedName name="Elec">#REF!</definedName>
    <definedName name="ELEC_AG" localSheetId="0">#REF!</definedName>
    <definedName name="ELEC_AG" localSheetId="1">#REF!</definedName>
    <definedName name="ELEC_AG" localSheetId="14">#REF!</definedName>
    <definedName name="ELEC_AG">#REF!</definedName>
    <definedName name="Electric">'[34]lookup tables'!$A$5:$C$17</definedName>
    <definedName name="Electric___NV">'[34]lookup tables'!$A$32:$C$45</definedName>
    <definedName name="EMPDATA" localSheetId="0">#REF!</definedName>
    <definedName name="EMPDATA" localSheetId="1">#REF!</definedName>
    <definedName name="EMPDATA" localSheetId="14">#REF!</definedName>
    <definedName name="EMPDATA">#REF!</definedName>
    <definedName name="entity" localSheetId="0">#REF!</definedName>
    <definedName name="entity" localSheetId="1">#REF!</definedName>
    <definedName name="entity" localSheetId="13">#REF!</definedName>
    <definedName name="entity" localSheetId="15">#REF!</definedName>
    <definedName name="entity">#REF!</definedName>
    <definedName name="entity1" localSheetId="0">#REF!</definedName>
    <definedName name="entity1" localSheetId="1">#REF!</definedName>
    <definedName name="entity1" localSheetId="13">#REF!</definedName>
    <definedName name="entity1" localSheetId="15">#REF!</definedName>
    <definedName name="entity1">#REF!</definedName>
    <definedName name="EPI" localSheetId="0">#REF!</definedName>
    <definedName name="EPI" localSheetId="1">#REF!</definedName>
    <definedName name="EPI" localSheetId="13">#REF!</definedName>
    <definedName name="EPI" localSheetId="15">#REF!</definedName>
    <definedName name="EPI">#REF!</definedName>
    <definedName name="EPSILON" localSheetId="0">#REF!</definedName>
    <definedName name="EPSILON" localSheetId="1">#REF!</definedName>
    <definedName name="EPSILON">#REF!</definedName>
    <definedName name="ETCarveOut2008" localSheetId="0">#REF!</definedName>
    <definedName name="ETCarveOut2008" localSheetId="1">#REF!</definedName>
    <definedName name="ETCarveOut2008" localSheetId="7">#REF!</definedName>
    <definedName name="ETCarveOut2008" localSheetId="9">#REF!</definedName>
    <definedName name="ETCarveOut2008">#REF!</definedName>
    <definedName name="ETI" localSheetId="0">#REF!</definedName>
    <definedName name="ETI" localSheetId="1">#REF!</definedName>
    <definedName name="ETI" localSheetId="13">#REF!</definedName>
    <definedName name="ETI" localSheetId="15">#REF!</definedName>
    <definedName name="ETI">#REF!</definedName>
    <definedName name="FAColumn" localSheetId="0">#REF!</definedName>
    <definedName name="FAColumn" localSheetId="1">#REF!</definedName>
    <definedName name="FAColumn" localSheetId="15">#REF!</definedName>
    <definedName name="FAColumn">#REF!</definedName>
    <definedName name="FAStart" localSheetId="0">#REF!</definedName>
    <definedName name="FAStart" localSheetId="1">#REF!</definedName>
    <definedName name="FAStart" localSheetId="15">#REF!</definedName>
    <definedName name="FAStart">#REF!</definedName>
    <definedName name="FedTaxRate" localSheetId="0">#REF!</definedName>
    <definedName name="FedTaxRate" localSheetId="1">#REF!</definedName>
    <definedName name="FedTaxRate" localSheetId="13">#REF!</definedName>
    <definedName name="FedTaxRate" localSheetId="15">#REF!</definedName>
    <definedName name="FedTaxRate">#REF!</definedName>
    <definedName name="Fin_Plan_1293" localSheetId="0">#REF!</definedName>
    <definedName name="Fin_Plan_1293" localSheetId="1">#REF!</definedName>
    <definedName name="Fin_Plan_1293" localSheetId="13">#REF!</definedName>
    <definedName name="Fin_Plan_1293" localSheetId="15">#REF!</definedName>
    <definedName name="Fin_Plan_1293">#REF!</definedName>
    <definedName name="firstyearofservice" localSheetId="0">#REF!</definedName>
    <definedName name="firstyearofservice" localSheetId="1">#REF!</definedName>
    <definedName name="firstyearofservice" localSheetId="13">#REF!</definedName>
    <definedName name="firstyearofservice" localSheetId="15">#REF!</definedName>
    <definedName name="firstyearofservice">#REF!</definedName>
    <definedName name="FOOTER" localSheetId="0">#REF!</definedName>
    <definedName name="FOOTER" localSheetId="1">#REF!</definedName>
    <definedName name="FOOTER" localSheetId="7">#REF!</definedName>
    <definedName name="FOOTER" localSheetId="9">#REF!</definedName>
    <definedName name="FOOTER" localSheetId="13">#REF!</definedName>
    <definedName name="FOOTER" localSheetId="15">#REF!</definedName>
    <definedName name="FOOTER">#REF!</definedName>
    <definedName name="Forecast_Demands">[35]DEMANDS!$A$1:$CS$210</definedName>
    <definedName name="FORM" localSheetId="0">#REF!</definedName>
    <definedName name="FORM" localSheetId="1">#REF!</definedName>
    <definedName name="FORM" localSheetId="13">#REF!</definedName>
    <definedName name="FORM" localSheetId="15">#REF!</definedName>
    <definedName name="FORM">#REF!</definedName>
    <definedName name="FR_AND_U">[36]D!$D$104</definedName>
    <definedName name="Frequency">'[24]Drop Down List'!$B$93:$B$110</definedName>
    <definedName name="FTDM" localSheetId="0">#REF!</definedName>
    <definedName name="FTDM" localSheetId="1">#REF!</definedName>
    <definedName name="FTDM" localSheetId="13">#REF!</definedName>
    <definedName name="FTDM" localSheetId="15">#REF!</definedName>
    <definedName name="FTDM">#REF!</definedName>
    <definedName name="FULL_NAME">[35]DEMANDS!$A$319:$F$334</definedName>
    <definedName name="g">'[37]lookup tables'!$A$5:$C$17</definedName>
    <definedName name="Gas" localSheetId="0">#REF!</definedName>
    <definedName name="Gas" localSheetId="1">#REF!</definedName>
    <definedName name="Gas" localSheetId="7">#REF!</definedName>
    <definedName name="Gas" localSheetId="9">#REF!</definedName>
    <definedName name="gas" localSheetId="13">#REF!</definedName>
    <definedName name="gas" localSheetId="15">#REF!</definedName>
    <definedName name="Gas">#REF!</definedName>
    <definedName name="gaselec" localSheetId="0">#REF!</definedName>
    <definedName name="gaselec" localSheetId="1">#REF!</definedName>
    <definedName name="gaselec" localSheetId="18">#REF!</definedName>
    <definedName name="gaselec" localSheetId="19">#REF!</definedName>
    <definedName name="gaselec" localSheetId="9">#REF!</definedName>
    <definedName name="gaselec" localSheetId="14">#REF!</definedName>
    <definedName name="gaselec" localSheetId="15">#REF!</definedName>
    <definedName name="gaselec" localSheetId="17">#REF!</definedName>
    <definedName name="gaselec">#REF!</definedName>
    <definedName name="h" localSheetId="0">{"'Summary'!$A$1:$J$24"}</definedName>
    <definedName name="h" localSheetId="1">{"'Summary'!$A$1:$J$24"}</definedName>
    <definedName name="h">{"'Summary'!$A$1:$J$24"}</definedName>
    <definedName name="h_1" localSheetId="0">{"'Summary'!$A$1:$J$24"}</definedName>
    <definedName name="h_1" localSheetId="1">{"'Summary'!$A$1:$J$24"}</definedName>
    <definedName name="h_1">{"'Summary'!$A$1:$J$24"}</definedName>
    <definedName name="h_1_1" localSheetId="0">{"'Summary'!$A$1:$J$24"}</definedName>
    <definedName name="h_1_1" localSheetId="1">{"'Summary'!$A$1:$J$24"}</definedName>
    <definedName name="h_1_1">{"'Summary'!$A$1:$J$24"}</definedName>
    <definedName name="h_1_1_1" localSheetId="0">{"'Summary'!$A$1:$J$24"}</definedName>
    <definedName name="h_1_1_1" localSheetId="1">{"'Summary'!$A$1:$J$24"}</definedName>
    <definedName name="h_1_1_1">{"'Summary'!$A$1:$J$24"}</definedName>
    <definedName name="h_1_2" localSheetId="0">{"'Summary'!$A$1:$J$24"}</definedName>
    <definedName name="h_1_2" localSheetId="1">{"'Summary'!$A$1:$J$24"}</definedName>
    <definedName name="h_1_2">{"'Summary'!$A$1:$J$24"}</definedName>
    <definedName name="h_1_2_1" localSheetId="0">{"'Summary'!$A$1:$J$24"}</definedName>
    <definedName name="h_1_2_1" localSheetId="1">{"'Summary'!$A$1:$J$24"}</definedName>
    <definedName name="h_1_2_1">{"'Summary'!$A$1:$J$24"}</definedName>
    <definedName name="h_1_3" localSheetId="0">{"'Summary'!$A$1:$J$24"}</definedName>
    <definedName name="h_1_3" localSheetId="1">{"'Summary'!$A$1:$J$24"}</definedName>
    <definedName name="h_1_3">{"'Summary'!$A$1:$J$24"}</definedName>
    <definedName name="h_2" localSheetId="0">{"'Summary'!$A$1:$J$24"}</definedName>
    <definedName name="h_2" localSheetId="1">{"'Summary'!$A$1:$J$24"}</definedName>
    <definedName name="h_2">{"'Summary'!$A$1:$J$24"}</definedName>
    <definedName name="h_2_1" localSheetId="0">{"'Summary'!$A$1:$J$24"}</definedName>
    <definedName name="h_2_1" localSheetId="1">{"'Summary'!$A$1:$J$24"}</definedName>
    <definedName name="h_2_1">{"'Summary'!$A$1:$J$24"}</definedName>
    <definedName name="h_2_1_1" localSheetId="0">{"'Summary'!$A$1:$J$24"}</definedName>
    <definedName name="h_2_1_1" localSheetId="1">{"'Summary'!$A$1:$J$24"}</definedName>
    <definedName name="h_2_1_1">{"'Summary'!$A$1:$J$24"}</definedName>
    <definedName name="h_2_2" localSheetId="0">{"'Summary'!$A$1:$J$24"}</definedName>
    <definedName name="h_2_2" localSheetId="1">{"'Summary'!$A$1:$J$24"}</definedName>
    <definedName name="h_2_2">{"'Summary'!$A$1:$J$24"}</definedName>
    <definedName name="h_2_2_1" localSheetId="0">{"'Summary'!$A$1:$J$24"}</definedName>
    <definedName name="h_2_2_1" localSheetId="1">{"'Summary'!$A$1:$J$24"}</definedName>
    <definedName name="h_2_2_1">{"'Summary'!$A$1:$J$24"}</definedName>
    <definedName name="h_2_3" localSheetId="0">{"'Summary'!$A$1:$J$24"}</definedName>
    <definedName name="h_2_3" localSheetId="1">{"'Summary'!$A$1:$J$24"}</definedName>
    <definedName name="h_2_3">{"'Summary'!$A$1:$J$24"}</definedName>
    <definedName name="h_3" localSheetId="0">{"'Summary'!$A$1:$J$24"}</definedName>
    <definedName name="h_3" localSheetId="1">{"'Summary'!$A$1:$J$24"}</definedName>
    <definedName name="h_3">{"'Summary'!$A$1:$J$24"}</definedName>
    <definedName name="h_3_1" localSheetId="0">{"'Summary'!$A$1:$J$24"}</definedName>
    <definedName name="h_3_1" localSheetId="1">{"'Summary'!$A$1:$J$24"}</definedName>
    <definedName name="h_3_1">{"'Summary'!$A$1:$J$24"}</definedName>
    <definedName name="h_3_1_1" localSheetId="0">{"'Summary'!$A$1:$J$24"}</definedName>
    <definedName name="h_3_1_1" localSheetId="1">{"'Summary'!$A$1:$J$24"}</definedName>
    <definedName name="h_3_1_1">{"'Summary'!$A$1:$J$24"}</definedName>
    <definedName name="h_3_2" localSheetId="0">{"'Summary'!$A$1:$J$24"}</definedName>
    <definedName name="h_3_2" localSheetId="1">{"'Summary'!$A$1:$J$24"}</definedName>
    <definedName name="h_3_2">{"'Summary'!$A$1:$J$24"}</definedName>
    <definedName name="h_3_2_1" localSheetId="0">{"'Summary'!$A$1:$J$24"}</definedName>
    <definedName name="h_3_2_1" localSheetId="1">{"'Summary'!$A$1:$J$24"}</definedName>
    <definedName name="h_3_2_1">{"'Summary'!$A$1:$J$24"}</definedName>
    <definedName name="h_3_3" localSheetId="0">{"'Summary'!$A$1:$J$24"}</definedName>
    <definedName name="h_3_3" localSheetId="1">{"'Summary'!$A$1:$J$24"}</definedName>
    <definedName name="h_3_3">{"'Summary'!$A$1:$J$24"}</definedName>
    <definedName name="h_4" localSheetId="0">{"'Summary'!$A$1:$J$24"}</definedName>
    <definedName name="h_4" localSheetId="1">{"'Summary'!$A$1:$J$24"}</definedName>
    <definedName name="h_4">{"'Summary'!$A$1:$J$24"}</definedName>
    <definedName name="h_4_1" localSheetId="0">{"'Summary'!$A$1:$J$24"}</definedName>
    <definedName name="h_4_1" localSheetId="1">{"'Summary'!$A$1:$J$24"}</definedName>
    <definedName name="h_4_1">{"'Summary'!$A$1:$J$24"}</definedName>
    <definedName name="h_4_1_1" localSheetId="0">{"'Summary'!$A$1:$J$24"}</definedName>
    <definedName name="h_4_1_1" localSheetId="1">{"'Summary'!$A$1:$J$24"}</definedName>
    <definedName name="h_4_1_1">{"'Summary'!$A$1:$J$24"}</definedName>
    <definedName name="h_4_2" localSheetId="0">{"'Summary'!$A$1:$J$24"}</definedName>
    <definedName name="h_4_2" localSheetId="1">{"'Summary'!$A$1:$J$24"}</definedName>
    <definedName name="h_4_2">{"'Summary'!$A$1:$J$24"}</definedName>
    <definedName name="h_4_2_1" localSheetId="0">{"'Summary'!$A$1:$J$24"}</definedName>
    <definedName name="h_4_2_1" localSheetId="1">{"'Summary'!$A$1:$J$24"}</definedName>
    <definedName name="h_4_2_1">{"'Summary'!$A$1:$J$24"}</definedName>
    <definedName name="h_4_3" localSheetId="0">{"'Summary'!$A$1:$J$24"}</definedName>
    <definedName name="h_4_3" localSheetId="1">{"'Summary'!$A$1:$J$24"}</definedName>
    <definedName name="h_4_3">{"'Summary'!$A$1:$J$24"}</definedName>
    <definedName name="h_5" localSheetId="0">{"'Summary'!$A$1:$J$24"}</definedName>
    <definedName name="h_5" localSheetId="1">{"'Summary'!$A$1:$J$24"}</definedName>
    <definedName name="h_5">{"'Summary'!$A$1:$J$24"}</definedName>
    <definedName name="h_5_1" localSheetId="0">{"'Summary'!$A$1:$J$24"}</definedName>
    <definedName name="h_5_1" localSheetId="1">{"'Summary'!$A$1:$J$24"}</definedName>
    <definedName name="h_5_1">{"'Summary'!$A$1:$J$24"}</definedName>
    <definedName name="h_5_1_1" localSheetId="0">{"'Summary'!$A$1:$J$24"}</definedName>
    <definedName name="h_5_1_1" localSheetId="1">{"'Summary'!$A$1:$J$24"}</definedName>
    <definedName name="h_5_1_1">{"'Summary'!$A$1:$J$24"}</definedName>
    <definedName name="h_5_2" localSheetId="0">{"'Summary'!$A$1:$J$24"}</definedName>
    <definedName name="h_5_2" localSheetId="1">{"'Summary'!$A$1:$J$24"}</definedName>
    <definedName name="h_5_2">{"'Summary'!$A$1:$J$24"}</definedName>
    <definedName name="h_5_2_1" localSheetId="0">{"'Summary'!$A$1:$J$24"}</definedName>
    <definedName name="h_5_2_1" localSheetId="1">{"'Summary'!$A$1:$J$24"}</definedName>
    <definedName name="h_5_2_1">{"'Summary'!$A$1:$J$24"}</definedName>
    <definedName name="h_5_3" localSheetId="0">{"'Summary'!$A$1:$J$24"}</definedName>
    <definedName name="h_5_3" localSheetId="1">{"'Summary'!$A$1:$J$24"}</definedName>
    <definedName name="h_5_3">{"'Summary'!$A$1:$J$24"}</definedName>
    <definedName name="h_control" localSheetId="0">{"'Summary'!$A$1:$J$24"}</definedName>
    <definedName name="h_control" localSheetId="1">{"'Summary'!$A$1:$J$24"}</definedName>
    <definedName name="h_control">{"'Summary'!$A$1:$J$24"}</definedName>
    <definedName name="h_control_1" localSheetId="0">{"'Summary'!$A$1:$J$24"}</definedName>
    <definedName name="h_control_1" localSheetId="1">{"'Summary'!$A$1:$J$24"}</definedName>
    <definedName name="h_control_1">{"'Summary'!$A$1:$J$24"}</definedName>
    <definedName name="h_control_1_1" localSheetId="0">{"'Summary'!$A$1:$J$24"}</definedName>
    <definedName name="h_control_1_1" localSheetId="1">{"'Summary'!$A$1:$J$24"}</definedName>
    <definedName name="h_control_1_1">{"'Summary'!$A$1:$J$24"}</definedName>
    <definedName name="h_control_1_1_1" localSheetId="0">{"'Summary'!$A$1:$J$24"}</definedName>
    <definedName name="h_control_1_1_1" localSheetId="1">{"'Summary'!$A$1:$J$24"}</definedName>
    <definedName name="h_control_1_1_1">{"'Summary'!$A$1:$J$24"}</definedName>
    <definedName name="h_control_1_2" localSheetId="0">{"'Summary'!$A$1:$J$24"}</definedName>
    <definedName name="h_control_1_2" localSheetId="1">{"'Summary'!$A$1:$J$24"}</definedName>
    <definedName name="h_control_1_2">{"'Summary'!$A$1:$J$24"}</definedName>
    <definedName name="h_control_1_2_1" localSheetId="0">{"'Summary'!$A$1:$J$24"}</definedName>
    <definedName name="h_control_1_2_1" localSheetId="1">{"'Summary'!$A$1:$J$24"}</definedName>
    <definedName name="h_control_1_2_1">{"'Summary'!$A$1:$J$24"}</definedName>
    <definedName name="h_control_1_3" localSheetId="0">{"'Summary'!$A$1:$J$24"}</definedName>
    <definedName name="h_control_1_3" localSheetId="1">{"'Summary'!$A$1:$J$24"}</definedName>
    <definedName name="h_control_1_3">{"'Summary'!$A$1:$J$24"}</definedName>
    <definedName name="h_control_2" localSheetId="0">{"'Summary'!$A$1:$J$24"}</definedName>
    <definedName name="h_control_2" localSheetId="1">{"'Summary'!$A$1:$J$24"}</definedName>
    <definedName name="h_control_2">{"'Summary'!$A$1:$J$24"}</definedName>
    <definedName name="h_control_2_1" localSheetId="0">{"'Summary'!$A$1:$J$24"}</definedName>
    <definedName name="h_control_2_1" localSheetId="1">{"'Summary'!$A$1:$J$24"}</definedName>
    <definedName name="h_control_2_1">{"'Summary'!$A$1:$J$24"}</definedName>
    <definedName name="h_control_2_1_1" localSheetId="0">{"'Summary'!$A$1:$J$24"}</definedName>
    <definedName name="h_control_2_1_1" localSheetId="1">{"'Summary'!$A$1:$J$24"}</definedName>
    <definedName name="h_control_2_1_1">{"'Summary'!$A$1:$J$24"}</definedName>
    <definedName name="h_control_2_2" localSheetId="0">{"'Summary'!$A$1:$J$24"}</definedName>
    <definedName name="h_control_2_2" localSheetId="1">{"'Summary'!$A$1:$J$24"}</definedName>
    <definedName name="h_control_2_2">{"'Summary'!$A$1:$J$24"}</definedName>
    <definedName name="h_control_2_2_1" localSheetId="0">{"'Summary'!$A$1:$J$24"}</definedName>
    <definedName name="h_control_2_2_1" localSheetId="1">{"'Summary'!$A$1:$J$24"}</definedName>
    <definedName name="h_control_2_2_1">{"'Summary'!$A$1:$J$24"}</definedName>
    <definedName name="h_control_2_3" localSheetId="0">{"'Summary'!$A$1:$J$24"}</definedName>
    <definedName name="h_control_2_3" localSheetId="1">{"'Summary'!$A$1:$J$24"}</definedName>
    <definedName name="h_control_2_3">{"'Summary'!$A$1:$J$24"}</definedName>
    <definedName name="h_control_3" localSheetId="0">{"'Summary'!$A$1:$J$24"}</definedName>
    <definedName name="h_control_3" localSheetId="1">{"'Summary'!$A$1:$J$24"}</definedName>
    <definedName name="h_control_3">{"'Summary'!$A$1:$J$24"}</definedName>
    <definedName name="h_control_3_1" localSheetId="0">{"'Summary'!$A$1:$J$24"}</definedName>
    <definedName name="h_control_3_1" localSheetId="1">{"'Summary'!$A$1:$J$24"}</definedName>
    <definedName name="h_control_3_1">{"'Summary'!$A$1:$J$24"}</definedName>
    <definedName name="h_control_3_1_1" localSheetId="0">{"'Summary'!$A$1:$J$24"}</definedName>
    <definedName name="h_control_3_1_1" localSheetId="1">{"'Summary'!$A$1:$J$24"}</definedName>
    <definedName name="h_control_3_1_1">{"'Summary'!$A$1:$J$24"}</definedName>
    <definedName name="h_control_3_2" localSheetId="0">{"'Summary'!$A$1:$J$24"}</definedName>
    <definedName name="h_control_3_2" localSheetId="1">{"'Summary'!$A$1:$J$24"}</definedName>
    <definedName name="h_control_3_2">{"'Summary'!$A$1:$J$24"}</definedName>
    <definedName name="h_control_3_2_1" localSheetId="0">{"'Summary'!$A$1:$J$24"}</definedName>
    <definedName name="h_control_3_2_1" localSheetId="1">{"'Summary'!$A$1:$J$24"}</definedName>
    <definedName name="h_control_3_2_1">{"'Summary'!$A$1:$J$24"}</definedName>
    <definedName name="h_control_3_3" localSheetId="0">{"'Summary'!$A$1:$J$24"}</definedName>
    <definedName name="h_control_3_3" localSheetId="1">{"'Summary'!$A$1:$J$24"}</definedName>
    <definedName name="h_control_3_3">{"'Summary'!$A$1:$J$24"}</definedName>
    <definedName name="h_control_4" localSheetId="0">{"'Summary'!$A$1:$J$24"}</definedName>
    <definedName name="h_control_4" localSheetId="1">{"'Summary'!$A$1:$J$24"}</definedName>
    <definedName name="h_control_4">{"'Summary'!$A$1:$J$24"}</definedName>
    <definedName name="h_control_4_1" localSheetId="0">{"'Summary'!$A$1:$J$24"}</definedName>
    <definedName name="h_control_4_1" localSheetId="1">{"'Summary'!$A$1:$J$24"}</definedName>
    <definedName name="h_control_4_1">{"'Summary'!$A$1:$J$24"}</definedName>
    <definedName name="h_control_4_1_1" localSheetId="0">{"'Summary'!$A$1:$J$24"}</definedName>
    <definedName name="h_control_4_1_1" localSheetId="1">{"'Summary'!$A$1:$J$24"}</definedName>
    <definedName name="h_control_4_1_1">{"'Summary'!$A$1:$J$24"}</definedName>
    <definedName name="h_control_4_2" localSheetId="0">{"'Summary'!$A$1:$J$24"}</definedName>
    <definedName name="h_control_4_2" localSheetId="1">{"'Summary'!$A$1:$J$24"}</definedName>
    <definedName name="h_control_4_2">{"'Summary'!$A$1:$J$24"}</definedName>
    <definedName name="h_control_4_2_1" localSheetId="0">{"'Summary'!$A$1:$J$24"}</definedName>
    <definedName name="h_control_4_2_1" localSheetId="1">{"'Summary'!$A$1:$J$24"}</definedName>
    <definedName name="h_control_4_2_1">{"'Summary'!$A$1:$J$24"}</definedName>
    <definedName name="h_control_4_3" localSheetId="0">{"'Summary'!$A$1:$J$24"}</definedName>
    <definedName name="h_control_4_3" localSheetId="1">{"'Summary'!$A$1:$J$24"}</definedName>
    <definedName name="h_control_4_3">{"'Summary'!$A$1:$J$24"}</definedName>
    <definedName name="h_control_5" localSheetId="0">{"'Summary'!$A$1:$J$24"}</definedName>
    <definedName name="h_control_5" localSheetId="1">{"'Summary'!$A$1:$J$24"}</definedName>
    <definedName name="h_control_5">{"'Summary'!$A$1:$J$24"}</definedName>
    <definedName name="h_control_5_1" localSheetId="0">{"'Summary'!$A$1:$J$24"}</definedName>
    <definedName name="h_control_5_1" localSheetId="1">{"'Summary'!$A$1:$J$24"}</definedName>
    <definedName name="h_control_5_1">{"'Summary'!$A$1:$J$24"}</definedName>
    <definedName name="h_control_5_1_1" localSheetId="0">{"'Summary'!$A$1:$J$24"}</definedName>
    <definedName name="h_control_5_1_1" localSheetId="1">{"'Summary'!$A$1:$J$24"}</definedName>
    <definedName name="h_control_5_1_1">{"'Summary'!$A$1:$J$24"}</definedName>
    <definedName name="h_control_5_2" localSheetId="0">{"'Summary'!$A$1:$J$24"}</definedName>
    <definedName name="h_control_5_2" localSheetId="1">{"'Summary'!$A$1:$J$24"}</definedName>
    <definedName name="h_control_5_2">{"'Summary'!$A$1:$J$24"}</definedName>
    <definedName name="h_control_5_2_1" localSheetId="0">{"'Summary'!$A$1:$J$24"}</definedName>
    <definedName name="h_control_5_2_1" localSheetId="1">{"'Summary'!$A$1:$J$24"}</definedName>
    <definedName name="h_control_5_2_1">{"'Summary'!$A$1:$J$24"}</definedName>
    <definedName name="h_control_5_3" localSheetId="0">{"'Summary'!$A$1:$J$24"}</definedName>
    <definedName name="h_control_5_3" localSheetId="1">{"'Summary'!$A$1:$J$24"}</definedName>
    <definedName name="h_control_5_3">{"'Summary'!$A$1:$J$24"}</definedName>
    <definedName name="HTML_CodePage">1252</definedName>
    <definedName name="HTML_Control" localSheetId="0">{"'Summary'!$A$1:$J$24"}</definedName>
    <definedName name="HTML_Control" localSheetId="1">{"'Summary'!$A$1:$J$24"}</definedName>
    <definedName name="HTML_Control">{"'Summary'!$A$1:$J$24"}</definedName>
    <definedName name="HTML_Control_1" localSheetId="0">{"'Summary'!$A$1:$J$24"}</definedName>
    <definedName name="HTML_Control_1" localSheetId="1">{"'Summary'!$A$1:$J$24"}</definedName>
    <definedName name="HTML_Control_1">{"'Summary'!$A$1:$J$24"}</definedName>
    <definedName name="HTML_Control_1_1" localSheetId="0">{"'Summary'!$A$1:$J$24"}</definedName>
    <definedName name="HTML_Control_1_1" localSheetId="1">{"'Summary'!$A$1:$J$24"}</definedName>
    <definedName name="HTML_Control_1_1">{"'Summary'!$A$1:$J$24"}</definedName>
    <definedName name="HTML_Control_1_1_1" localSheetId="0">{"'Summary'!$A$1:$J$24"}</definedName>
    <definedName name="HTML_Control_1_1_1" localSheetId="1">{"'Summary'!$A$1:$J$24"}</definedName>
    <definedName name="HTML_Control_1_1_1">{"'Summary'!$A$1:$J$24"}</definedName>
    <definedName name="HTML_Control_1_2" localSheetId="0">{"'Summary'!$A$1:$J$24"}</definedName>
    <definedName name="HTML_Control_1_2" localSheetId="1">{"'Summary'!$A$1:$J$24"}</definedName>
    <definedName name="HTML_Control_1_2">{"'Summary'!$A$1:$J$24"}</definedName>
    <definedName name="HTML_Control_1_2_1" localSheetId="0">{"'Summary'!$A$1:$J$24"}</definedName>
    <definedName name="HTML_Control_1_2_1" localSheetId="1">{"'Summary'!$A$1:$J$24"}</definedName>
    <definedName name="HTML_Control_1_2_1">{"'Summary'!$A$1:$J$24"}</definedName>
    <definedName name="HTML_Control_1_3" localSheetId="0">{"'Summary'!$A$1:$J$24"}</definedName>
    <definedName name="HTML_Control_1_3" localSheetId="1">{"'Summary'!$A$1:$J$24"}</definedName>
    <definedName name="HTML_Control_1_3">{"'Summary'!$A$1:$J$24"}</definedName>
    <definedName name="HTML_Control_2" localSheetId="0">{"'Summary'!$A$1:$J$24"}</definedName>
    <definedName name="HTML_Control_2" localSheetId="1">{"'Summary'!$A$1:$J$24"}</definedName>
    <definedName name="HTML_Control_2">{"'Summary'!$A$1:$J$24"}</definedName>
    <definedName name="HTML_Control_2_1" localSheetId="0">{"'Summary'!$A$1:$J$24"}</definedName>
    <definedName name="HTML_Control_2_1" localSheetId="1">{"'Summary'!$A$1:$J$24"}</definedName>
    <definedName name="HTML_Control_2_1">{"'Summary'!$A$1:$J$24"}</definedName>
    <definedName name="HTML_Control_2_1_1" localSheetId="0">{"'Summary'!$A$1:$J$24"}</definedName>
    <definedName name="HTML_Control_2_1_1" localSheetId="1">{"'Summary'!$A$1:$J$24"}</definedName>
    <definedName name="HTML_Control_2_1_1">{"'Summary'!$A$1:$J$24"}</definedName>
    <definedName name="HTML_Control_2_2" localSheetId="0">{"'Summary'!$A$1:$J$24"}</definedName>
    <definedName name="HTML_Control_2_2" localSheetId="1">{"'Summary'!$A$1:$J$24"}</definedName>
    <definedName name="HTML_Control_2_2">{"'Summary'!$A$1:$J$24"}</definedName>
    <definedName name="HTML_Control_2_2_1" localSheetId="0">{"'Summary'!$A$1:$J$24"}</definedName>
    <definedName name="HTML_Control_2_2_1" localSheetId="1">{"'Summary'!$A$1:$J$24"}</definedName>
    <definedName name="HTML_Control_2_2_1">{"'Summary'!$A$1:$J$24"}</definedName>
    <definedName name="HTML_Control_2_3" localSheetId="0">{"'Summary'!$A$1:$J$24"}</definedName>
    <definedName name="HTML_Control_2_3" localSheetId="1">{"'Summary'!$A$1:$J$24"}</definedName>
    <definedName name="HTML_Control_2_3">{"'Summary'!$A$1:$J$24"}</definedName>
    <definedName name="HTML_Control_3" localSheetId="0">{"'Summary'!$A$1:$J$24"}</definedName>
    <definedName name="HTML_Control_3" localSheetId="1">{"'Summary'!$A$1:$J$24"}</definedName>
    <definedName name="HTML_Control_3">{"'Summary'!$A$1:$J$24"}</definedName>
    <definedName name="HTML_Control_3_1" localSheetId="0">{"'Summary'!$A$1:$J$24"}</definedName>
    <definedName name="HTML_Control_3_1" localSheetId="1">{"'Summary'!$A$1:$J$24"}</definedName>
    <definedName name="HTML_Control_3_1">{"'Summary'!$A$1:$J$24"}</definedName>
    <definedName name="HTML_Control_3_1_1" localSheetId="0">{"'Summary'!$A$1:$J$24"}</definedName>
    <definedName name="HTML_Control_3_1_1" localSheetId="1">{"'Summary'!$A$1:$J$24"}</definedName>
    <definedName name="HTML_Control_3_1_1">{"'Summary'!$A$1:$J$24"}</definedName>
    <definedName name="HTML_Control_3_2" localSheetId="0">{"'Summary'!$A$1:$J$24"}</definedName>
    <definedName name="HTML_Control_3_2" localSheetId="1">{"'Summary'!$A$1:$J$24"}</definedName>
    <definedName name="HTML_Control_3_2">{"'Summary'!$A$1:$J$24"}</definedName>
    <definedName name="HTML_Control_3_2_1" localSheetId="0">{"'Summary'!$A$1:$J$24"}</definedName>
    <definedName name="HTML_Control_3_2_1" localSheetId="1">{"'Summary'!$A$1:$J$24"}</definedName>
    <definedName name="HTML_Control_3_2_1">{"'Summary'!$A$1:$J$24"}</definedName>
    <definedName name="HTML_Control_3_3" localSheetId="0">{"'Summary'!$A$1:$J$24"}</definedName>
    <definedName name="HTML_Control_3_3" localSheetId="1">{"'Summary'!$A$1:$J$24"}</definedName>
    <definedName name="HTML_Control_3_3">{"'Summary'!$A$1:$J$24"}</definedName>
    <definedName name="HTML_Control_4" localSheetId="0">{"'Summary'!$A$1:$J$24"}</definedName>
    <definedName name="HTML_Control_4" localSheetId="1">{"'Summary'!$A$1:$J$24"}</definedName>
    <definedName name="HTML_Control_4">{"'Summary'!$A$1:$J$24"}</definedName>
    <definedName name="HTML_Control_4_1" localSheetId="0">{"'Summary'!$A$1:$J$24"}</definedName>
    <definedName name="HTML_Control_4_1" localSheetId="1">{"'Summary'!$A$1:$J$24"}</definedName>
    <definedName name="HTML_Control_4_1">{"'Summary'!$A$1:$J$24"}</definedName>
    <definedName name="HTML_Control_4_1_1" localSheetId="0">{"'Summary'!$A$1:$J$24"}</definedName>
    <definedName name="HTML_Control_4_1_1" localSheetId="1">{"'Summary'!$A$1:$J$24"}</definedName>
    <definedName name="HTML_Control_4_1_1">{"'Summary'!$A$1:$J$24"}</definedName>
    <definedName name="HTML_Control_4_2" localSheetId="0">{"'Summary'!$A$1:$J$24"}</definedName>
    <definedName name="HTML_Control_4_2" localSheetId="1">{"'Summary'!$A$1:$J$24"}</definedName>
    <definedName name="HTML_Control_4_2">{"'Summary'!$A$1:$J$24"}</definedName>
    <definedName name="HTML_Control_4_2_1" localSheetId="0">{"'Summary'!$A$1:$J$24"}</definedName>
    <definedName name="HTML_Control_4_2_1" localSheetId="1">{"'Summary'!$A$1:$J$24"}</definedName>
    <definedName name="HTML_Control_4_2_1">{"'Summary'!$A$1:$J$24"}</definedName>
    <definedName name="HTML_Control_4_3" localSheetId="0">{"'Summary'!$A$1:$J$24"}</definedName>
    <definedName name="HTML_Control_4_3" localSheetId="1">{"'Summary'!$A$1:$J$24"}</definedName>
    <definedName name="HTML_Control_4_3">{"'Summary'!$A$1:$J$24"}</definedName>
    <definedName name="HTML_Control_5" localSheetId="0">{"'Summary'!$A$1:$J$24"}</definedName>
    <definedName name="HTML_Control_5" localSheetId="1">{"'Summary'!$A$1:$J$24"}</definedName>
    <definedName name="HTML_Control_5">{"'Summary'!$A$1:$J$24"}</definedName>
    <definedName name="HTML_Control_5_1" localSheetId="0">{"'Summary'!$A$1:$J$24"}</definedName>
    <definedName name="HTML_Control_5_1" localSheetId="1">{"'Summary'!$A$1:$J$24"}</definedName>
    <definedName name="HTML_Control_5_1">{"'Summary'!$A$1:$J$24"}</definedName>
    <definedName name="HTML_Control_5_1_1" localSheetId="0">{"'Summary'!$A$1:$J$24"}</definedName>
    <definedName name="HTML_Control_5_1_1" localSheetId="1">{"'Summary'!$A$1:$J$24"}</definedName>
    <definedName name="HTML_Control_5_1_1">{"'Summary'!$A$1:$J$24"}</definedName>
    <definedName name="HTML_Control_5_2" localSheetId="0">{"'Summary'!$A$1:$J$24"}</definedName>
    <definedName name="HTML_Control_5_2" localSheetId="1">{"'Summary'!$A$1:$J$24"}</definedName>
    <definedName name="HTML_Control_5_2">{"'Summary'!$A$1:$J$24"}</definedName>
    <definedName name="HTML_Control_5_2_1" localSheetId="0">{"'Summary'!$A$1:$J$24"}</definedName>
    <definedName name="HTML_Control_5_2_1" localSheetId="1">{"'Summary'!$A$1:$J$24"}</definedName>
    <definedName name="HTML_Control_5_2_1">{"'Summary'!$A$1:$J$24"}</definedName>
    <definedName name="HTML_Control_5_3" localSheetId="0">{"'Summary'!$A$1:$J$24"}</definedName>
    <definedName name="HTML_Control_5_3" localSheetId="1">{"'Summary'!$A$1:$J$24"}</definedName>
    <definedName name="HTML_Control_5_3">{"'Summary'!$A$1:$J$24"}</definedName>
    <definedName name="HTML_Description">""</definedName>
    <definedName name="HTML_Email">""</definedName>
    <definedName name="HTML_Header">""</definedName>
    <definedName name="HTML_LastUpdate">"10/13/1999"</definedName>
    <definedName name="HTML_LineAfter">FALSE</definedName>
    <definedName name="HTML_LineBefore">FALSE</definedName>
    <definedName name="HTML_Name">"Sharim Chaudhury"</definedName>
    <definedName name="HTML_OBDlg2">TRUE</definedName>
    <definedName name="HTML_OBDlg4">TRUE</definedName>
    <definedName name="HTML_OS">0</definedName>
    <definedName name="HTML_PathFile">"W:\19991013\default.htm"</definedName>
    <definedName name="HTML_Title">"Daily MTM  Report"</definedName>
    <definedName name="imputent" localSheetId="0">#REF!</definedName>
    <definedName name="imputent" localSheetId="1">#REF!</definedName>
    <definedName name="imputent" localSheetId="13">#REF!</definedName>
    <definedName name="imputent" localSheetId="15">#REF!</definedName>
    <definedName name="imputent">#REF!</definedName>
    <definedName name="Inc" localSheetId="0">#REF!</definedName>
    <definedName name="Inc" localSheetId="1">#REF!</definedName>
    <definedName name="Inc" localSheetId="13">#REF!</definedName>
    <definedName name="Inc" localSheetId="15">#REF!</definedName>
    <definedName name="Inc">#REF!</definedName>
    <definedName name="IncAcct" localSheetId="0">#REF!</definedName>
    <definedName name="IncAcct" localSheetId="1">#REF!</definedName>
    <definedName name="IncAcct" localSheetId="13">#REF!</definedName>
    <definedName name="IncAcct" localSheetId="15">#REF!</definedName>
    <definedName name="IncAcct">#REF!</definedName>
    <definedName name="IncDesc" localSheetId="0">#REF!</definedName>
    <definedName name="IncDesc" localSheetId="1">#REF!</definedName>
    <definedName name="IncDesc" localSheetId="13">#REF!</definedName>
    <definedName name="IncDesc" localSheetId="15">#REF!</definedName>
    <definedName name="IncDesc">#REF!</definedName>
    <definedName name="input" localSheetId="0">#REF!</definedName>
    <definedName name="input" localSheetId="1">#REF!</definedName>
    <definedName name="input" localSheetId="18">#REF!</definedName>
    <definedName name="input" localSheetId="19">#REF!</definedName>
    <definedName name="input" localSheetId="9">#REF!</definedName>
    <definedName name="input" localSheetId="14">#REF!</definedName>
    <definedName name="input" localSheetId="15">#REF!</definedName>
    <definedName name="input" localSheetId="17">#REF!</definedName>
    <definedName name="input">#REF!</definedName>
    <definedName name="INPUT1" localSheetId="0">#REF!</definedName>
    <definedName name="INPUT1" localSheetId="1">#REF!</definedName>
    <definedName name="INPUT1" localSheetId="7">#REF!</definedName>
    <definedName name="INPUT1" localSheetId="9">#REF!</definedName>
    <definedName name="INPUT1" localSheetId="13">#REF!</definedName>
    <definedName name="INPUT1" localSheetId="15">#REF!</definedName>
    <definedName name="INPUT1">#REF!</definedName>
    <definedName name="INPUT2" localSheetId="0">#REF!</definedName>
    <definedName name="INPUT2" localSheetId="1">#REF!</definedName>
    <definedName name="INPUT2" localSheetId="7">#REF!</definedName>
    <definedName name="INPUT2" localSheetId="9">#REF!</definedName>
    <definedName name="INPUT2" localSheetId="13">#REF!</definedName>
    <definedName name="INPUT2" localSheetId="15">#REF!</definedName>
    <definedName name="INPUT2">#REF!</definedName>
    <definedName name="INPUTCOL" localSheetId="0">#REF!</definedName>
    <definedName name="INPUTCOL" localSheetId="1">#REF!</definedName>
    <definedName name="INPUTCOL" localSheetId="7">#REF!</definedName>
    <definedName name="INPUTCOL" localSheetId="9">#REF!</definedName>
    <definedName name="INPUTCOL" localSheetId="13">#REF!</definedName>
    <definedName name="INPUTCOL" localSheetId="15">#REF!</definedName>
    <definedName name="INPUTCOL">#REF!</definedName>
    <definedName name="inputent" localSheetId="0">#REF!</definedName>
    <definedName name="inputent" localSheetId="1">#REF!</definedName>
    <definedName name="inputent" localSheetId="13">#REF!</definedName>
    <definedName name="inputent" localSheetId="15">#REF!</definedName>
    <definedName name="inputent">#REF!</definedName>
    <definedName name="INPUTROW" localSheetId="0">#REF!</definedName>
    <definedName name="INPUTROW" localSheetId="1">#REF!</definedName>
    <definedName name="INPUTROW" localSheetId="7">#REF!</definedName>
    <definedName name="INPUTROW" localSheetId="9">#REF!</definedName>
    <definedName name="INPUTROW" localSheetId="13">#REF!</definedName>
    <definedName name="INPUTROW" localSheetId="15">#REF!</definedName>
    <definedName name="INPUTROW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S_1" localSheetId="0">#REF!</definedName>
    <definedName name="IS_1" localSheetId="1">#REF!</definedName>
    <definedName name="IS_1" localSheetId="13">#REF!</definedName>
    <definedName name="IS_1" localSheetId="15">#REF!</definedName>
    <definedName name="IS_1">#REF!</definedName>
    <definedName name="IS_2" localSheetId="0">#REF!</definedName>
    <definedName name="IS_2" localSheetId="1">#REF!</definedName>
    <definedName name="IS_2" localSheetId="13">#REF!</definedName>
    <definedName name="IS_2" localSheetId="15">#REF!</definedName>
    <definedName name="IS_2">#REF!</definedName>
    <definedName name="IS_3" localSheetId="0">#REF!</definedName>
    <definedName name="IS_3" localSheetId="1">#REF!</definedName>
    <definedName name="IS_3" localSheetId="13">#REF!</definedName>
    <definedName name="IS_3" localSheetId="15">#REF!</definedName>
    <definedName name="IS_3">#REF!</definedName>
    <definedName name="IS_4" localSheetId="0">#REF!</definedName>
    <definedName name="IS_4" localSheetId="1">#REF!</definedName>
    <definedName name="IS_4" localSheetId="13">#REF!</definedName>
    <definedName name="IS_4" localSheetId="15">#REF!</definedName>
    <definedName name="IS_4">#REF!</definedName>
    <definedName name="ISALL">'[38]FERC 06_2004 MTD IS'!$E$5:$J$1069</definedName>
    <definedName name="JANBS" localSheetId="0">#REF!</definedName>
    <definedName name="JANBS" localSheetId="1">#REF!</definedName>
    <definedName name="JANBS" localSheetId="13">#REF!</definedName>
    <definedName name="JANBS" localSheetId="15">#REF!</definedName>
    <definedName name="JANBS">#REF!</definedName>
    <definedName name="JE" localSheetId="0">#REF!</definedName>
    <definedName name="JE" localSheetId="1">#REF!</definedName>
    <definedName name="JE" localSheetId="18">#REF!</definedName>
    <definedName name="JE" localSheetId="19">#REF!</definedName>
    <definedName name="JE" localSheetId="9">#REF!</definedName>
    <definedName name="JE" localSheetId="13">#REF!</definedName>
    <definedName name="JE" localSheetId="14">#REF!</definedName>
    <definedName name="JE" localSheetId="15">#REF!</definedName>
    <definedName name="JE" localSheetId="17">#REF!</definedName>
    <definedName name="JE">#REF!</definedName>
    <definedName name="lastyearofservice" localSheetId="0">#REF!</definedName>
    <definedName name="lastyearofservice" localSheetId="1">#REF!</definedName>
    <definedName name="lastyearofservice" localSheetId="13">#REF!</definedName>
    <definedName name="lastyearofservice" localSheetId="15">#REF!</definedName>
    <definedName name="lastyearofservice">#REF!</definedName>
    <definedName name="limcount" hidden="1">1</definedName>
    <definedName name="MAIN" localSheetId="0">#REF!</definedName>
    <definedName name="MAIN" localSheetId="1">#REF!</definedName>
    <definedName name="MAIN" localSheetId="7">#REF!</definedName>
    <definedName name="MAIN" localSheetId="9">#REF!</definedName>
    <definedName name="MAIN" localSheetId="13">#REF!</definedName>
    <definedName name="MAIN" localSheetId="15">#REF!</definedName>
    <definedName name="MAIN">#REF!</definedName>
    <definedName name="MEMO">[2]Sheet2!$B$1:$G$45</definedName>
    <definedName name="MESG1" localSheetId="0">#REF!</definedName>
    <definedName name="MESG1" localSheetId="1">#REF!</definedName>
    <definedName name="MESG1" localSheetId="7">#REF!</definedName>
    <definedName name="MESG1" localSheetId="9">#REF!</definedName>
    <definedName name="MESG1" localSheetId="13">#REF!</definedName>
    <definedName name="MESG1" localSheetId="15">#REF!</definedName>
    <definedName name="MESG1">#REF!</definedName>
    <definedName name="MESG2" localSheetId="0">#REF!</definedName>
    <definedName name="MESG2" localSheetId="1">#REF!</definedName>
    <definedName name="MESG2" localSheetId="7">#REF!</definedName>
    <definedName name="MESG2" localSheetId="9">#REF!</definedName>
    <definedName name="MESG2" localSheetId="13">#REF!</definedName>
    <definedName name="MESG2" localSheetId="15">#REF!</definedName>
    <definedName name="MESG2">#REF!</definedName>
    <definedName name="MISC1" localSheetId="0">#REF!</definedName>
    <definedName name="MISC1" localSheetId="1">#REF!</definedName>
    <definedName name="MISC1">#REF!</definedName>
    <definedName name="MISC2" localSheetId="0">#REF!</definedName>
    <definedName name="MISC2" localSheetId="1">#REF!</definedName>
    <definedName name="MISC2">#REF!</definedName>
    <definedName name="MISC3" localSheetId="0">#REF!</definedName>
    <definedName name="MISC3" localSheetId="1">#REF!</definedName>
    <definedName name="MISC3">#REF!</definedName>
    <definedName name="MISC4" localSheetId="0">#REF!</definedName>
    <definedName name="MISC4" localSheetId="1">#REF!</definedName>
    <definedName name="MISC4">#REF!</definedName>
    <definedName name="MODEL" localSheetId="0">#REF!</definedName>
    <definedName name="MODEL" localSheetId="1">#REF!</definedName>
    <definedName name="MODEL" localSheetId="13">#REF!</definedName>
    <definedName name="MODEL" localSheetId="15">#REF!</definedName>
    <definedName name="MODEL">#REF!</definedName>
    <definedName name="month" localSheetId="0">#REF!</definedName>
    <definedName name="month" localSheetId="1">#REF!</definedName>
    <definedName name="month" localSheetId="18">#REF!</definedName>
    <definedName name="month" localSheetId="19">#REF!</definedName>
    <definedName name="month" localSheetId="9">#REF!</definedName>
    <definedName name="month" localSheetId="14">#REF!</definedName>
    <definedName name="month" localSheetId="15">#REF!</definedName>
    <definedName name="month" localSheetId="17">#REF!</definedName>
    <definedName name="month">#REF!</definedName>
    <definedName name="MONTHLYREC" localSheetId="0">#REF!</definedName>
    <definedName name="MONTHLYREC" localSheetId="1">#REF!</definedName>
    <definedName name="MONTHLYREC" localSheetId="13">#REF!</definedName>
    <definedName name="MONTHLYREC" localSheetId="15">#REF!</definedName>
    <definedName name="MONTHLYREC">#REF!</definedName>
    <definedName name="N_A" localSheetId="0">'[16]CAP ADJ'!#REF!</definedName>
    <definedName name="N_A" localSheetId="1">'[16]CAP ADJ'!#REF!</definedName>
    <definedName name="N_A" localSheetId="7">'[16]CAP ADJ'!#REF!</definedName>
    <definedName name="N_A" localSheetId="9">'[16]CAP ADJ'!#REF!</definedName>
    <definedName name="N_A" localSheetId="13">'[17]CAP ADJ'!#REF!</definedName>
    <definedName name="N_A" localSheetId="15">'[17]CAP ADJ'!#REF!</definedName>
    <definedName name="N_A">'[16]CAP ADJ'!#REF!</definedName>
    <definedName name="NO" localSheetId="0">#REF!</definedName>
    <definedName name="NO" localSheetId="1">#REF!</definedName>
    <definedName name="NO" localSheetId="7">#REF!</definedName>
    <definedName name="NO" localSheetId="9">#REF!</definedName>
    <definedName name="NO">#REF!</definedName>
    <definedName name="noe" localSheetId="0">#REF!</definedName>
    <definedName name="noe" localSheetId="1">#REF!</definedName>
    <definedName name="noe" localSheetId="7">#REF!</definedName>
    <definedName name="noe" localSheetId="9">#REF!</definedName>
    <definedName name="noe">#REF!</definedName>
    <definedName name="Non_Operating">'[34]lookup tables'!$I$5:$K$17</definedName>
    <definedName name="NormFedTax?" localSheetId="0">#REF!</definedName>
    <definedName name="NormFedTax?" localSheetId="1">#REF!</definedName>
    <definedName name="NormFedTax?" localSheetId="13">#REF!</definedName>
    <definedName name="NormFedTax?" localSheetId="15">#REF!</definedName>
    <definedName name="NormFedTax?">#REF!</definedName>
    <definedName name="NormStateTax?" localSheetId="0">#REF!</definedName>
    <definedName name="NormStateTax?" localSheetId="1">#REF!</definedName>
    <definedName name="NormStateTax?" localSheetId="13">#REF!</definedName>
    <definedName name="NormStateTax?" localSheetId="15">#REF!</definedName>
    <definedName name="NormStateTax?">#REF!</definedName>
    <definedName name="now" localSheetId="0">#REF!</definedName>
    <definedName name="now" localSheetId="1">#REF!</definedName>
    <definedName name="now" localSheetId="7">#REF!</definedName>
    <definedName name="now" localSheetId="9">#REF!</definedName>
    <definedName name="now">#REF!</definedName>
    <definedName name="O" localSheetId="0">#REF!</definedName>
    <definedName name="O" localSheetId="1">#REF!</definedName>
    <definedName name="O" localSheetId="13">#REF!</definedName>
    <definedName name="O" localSheetId="15">#REF!</definedName>
    <definedName name="O">#REF!</definedName>
    <definedName name="oms" localSheetId="0">'[32]Empl&amp;Benefit Data'!#REF!</definedName>
    <definedName name="oms" localSheetId="1">'[32]Empl&amp;Benefit Data'!#REF!</definedName>
    <definedName name="oms" localSheetId="7">'[32]Empl&amp;Benefit Data'!#REF!</definedName>
    <definedName name="oms" localSheetId="9">'[32]Empl&amp;Benefit Data'!#REF!</definedName>
    <definedName name="oms" localSheetId="13">'[33]Empl&amp;Benefit Data'!#REF!</definedName>
    <definedName name="oms" localSheetId="15">'[33]Empl&amp;Benefit Data'!#REF!</definedName>
    <definedName name="oms">'[32]Empl&amp;Benefit Data'!#REF!</definedName>
    <definedName name="one" localSheetId="0">{"'Summary'!$A$1:$J$24"}</definedName>
    <definedName name="one" localSheetId="1">{"'Summary'!$A$1:$J$24"}</definedName>
    <definedName name="one">{"'Summary'!$A$1:$J$24"}</definedName>
    <definedName name="one_1" localSheetId="0">{"'Summary'!$A$1:$J$24"}</definedName>
    <definedName name="one_1" localSheetId="1">{"'Summary'!$A$1:$J$24"}</definedName>
    <definedName name="one_1">{"'Summary'!$A$1:$J$24"}</definedName>
    <definedName name="one_1_1" localSheetId="0">{"'Summary'!$A$1:$J$24"}</definedName>
    <definedName name="one_1_1" localSheetId="1">{"'Summary'!$A$1:$J$24"}</definedName>
    <definedName name="one_1_1">{"'Summary'!$A$1:$J$24"}</definedName>
    <definedName name="one_1_1_1" localSheetId="0">{"'Summary'!$A$1:$J$24"}</definedName>
    <definedName name="one_1_1_1" localSheetId="1">{"'Summary'!$A$1:$J$24"}</definedName>
    <definedName name="one_1_1_1">{"'Summary'!$A$1:$J$24"}</definedName>
    <definedName name="one_1_2" localSheetId="0">{"'Summary'!$A$1:$J$24"}</definedName>
    <definedName name="one_1_2" localSheetId="1">{"'Summary'!$A$1:$J$24"}</definedName>
    <definedName name="one_1_2">{"'Summary'!$A$1:$J$24"}</definedName>
    <definedName name="one_1_2_1" localSheetId="0">{"'Summary'!$A$1:$J$24"}</definedName>
    <definedName name="one_1_2_1" localSheetId="1">{"'Summary'!$A$1:$J$24"}</definedName>
    <definedName name="one_1_2_1">{"'Summary'!$A$1:$J$24"}</definedName>
    <definedName name="one_1_3" localSheetId="0">{"'Summary'!$A$1:$J$24"}</definedName>
    <definedName name="one_1_3" localSheetId="1">{"'Summary'!$A$1:$J$24"}</definedName>
    <definedName name="one_1_3">{"'Summary'!$A$1:$J$24"}</definedName>
    <definedName name="one_2" localSheetId="0">{"'Summary'!$A$1:$J$24"}</definedName>
    <definedName name="one_2" localSheetId="1">{"'Summary'!$A$1:$J$24"}</definedName>
    <definedName name="one_2">{"'Summary'!$A$1:$J$24"}</definedName>
    <definedName name="one_2_1" localSheetId="0">{"'Summary'!$A$1:$J$24"}</definedName>
    <definedName name="one_2_1" localSheetId="1">{"'Summary'!$A$1:$J$24"}</definedName>
    <definedName name="one_2_1">{"'Summary'!$A$1:$J$24"}</definedName>
    <definedName name="one_2_1_1" localSheetId="0">{"'Summary'!$A$1:$J$24"}</definedName>
    <definedName name="one_2_1_1" localSheetId="1">{"'Summary'!$A$1:$J$24"}</definedName>
    <definedName name="one_2_1_1">{"'Summary'!$A$1:$J$24"}</definedName>
    <definedName name="one_2_2" localSheetId="0">{"'Summary'!$A$1:$J$24"}</definedName>
    <definedName name="one_2_2" localSheetId="1">{"'Summary'!$A$1:$J$24"}</definedName>
    <definedName name="one_2_2">{"'Summary'!$A$1:$J$24"}</definedName>
    <definedName name="one_2_2_1" localSheetId="0">{"'Summary'!$A$1:$J$24"}</definedName>
    <definedName name="one_2_2_1" localSheetId="1">{"'Summary'!$A$1:$J$24"}</definedName>
    <definedName name="one_2_2_1">{"'Summary'!$A$1:$J$24"}</definedName>
    <definedName name="one_2_3" localSheetId="0">{"'Summary'!$A$1:$J$24"}</definedName>
    <definedName name="one_2_3" localSheetId="1">{"'Summary'!$A$1:$J$24"}</definedName>
    <definedName name="one_2_3">{"'Summary'!$A$1:$J$24"}</definedName>
    <definedName name="one_3" localSheetId="0">{"'Summary'!$A$1:$J$24"}</definedName>
    <definedName name="one_3" localSheetId="1">{"'Summary'!$A$1:$J$24"}</definedName>
    <definedName name="one_3">{"'Summary'!$A$1:$J$24"}</definedName>
    <definedName name="one_3_1" localSheetId="0">{"'Summary'!$A$1:$J$24"}</definedName>
    <definedName name="one_3_1" localSheetId="1">{"'Summary'!$A$1:$J$24"}</definedName>
    <definedName name="one_3_1">{"'Summary'!$A$1:$J$24"}</definedName>
    <definedName name="one_3_1_1" localSheetId="0">{"'Summary'!$A$1:$J$24"}</definedName>
    <definedName name="one_3_1_1" localSheetId="1">{"'Summary'!$A$1:$J$24"}</definedName>
    <definedName name="one_3_1_1">{"'Summary'!$A$1:$J$24"}</definedName>
    <definedName name="one_3_2" localSheetId="0">{"'Summary'!$A$1:$J$24"}</definedName>
    <definedName name="one_3_2" localSheetId="1">{"'Summary'!$A$1:$J$24"}</definedName>
    <definedName name="one_3_2">{"'Summary'!$A$1:$J$24"}</definedName>
    <definedName name="one_3_2_1" localSheetId="0">{"'Summary'!$A$1:$J$24"}</definedName>
    <definedName name="one_3_2_1" localSheetId="1">{"'Summary'!$A$1:$J$24"}</definedName>
    <definedName name="one_3_2_1">{"'Summary'!$A$1:$J$24"}</definedName>
    <definedName name="one_3_3" localSheetId="0">{"'Summary'!$A$1:$J$24"}</definedName>
    <definedName name="one_3_3" localSheetId="1">{"'Summary'!$A$1:$J$24"}</definedName>
    <definedName name="one_3_3">{"'Summary'!$A$1:$J$24"}</definedName>
    <definedName name="one_4" localSheetId="0">{"'Summary'!$A$1:$J$24"}</definedName>
    <definedName name="one_4" localSheetId="1">{"'Summary'!$A$1:$J$24"}</definedName>
    <definedName name="one_4">{"'Summary'!$A$1:$J$24"}</definedName>
    <definedName name="one_4_1" localSheetId="0">{"'Summary'!$A$1:$J$24"}</definedName>
    <definedName name="one_4_1" localSheetId="1">{"'Summary'!$A$1:$J$24"}</definedName>
    <definedName name="one_4_1">{"'Summary'!$A$1:$J$24"}</definedName>
    <definedName name="one_4_1_1" localSheetId="0">{"'Summary'!$A$1:$J$24"}</definedName>
    <definedName name="one_4_1_1" localSheetId="1">{"'Summary'!$A$1:$J$24"}</definedName>
    <definedName name="one_4_1_1">{"'Summary'!$A$1:$J$24"}</definedName>
    <definedName name="one_4_2" localSheetId="0">{"'Summary'!$A$1:$J$24"}</definedName>
    <definedName name="one_4_2" localSheetId="1">{"'Summary'!$A$1:$J$24"}</definedName>
    <definedName name="one_4_2">{"'Summary'!$A$1:$J$24"}</definedName>
    <definedName name="one_4_2_1" localSheetId="0">{"'Summary'!$A$1:$J$24"}</definedName>
    <definedName name="one_4_2_1" localSheetId="1">{"'Summary'!$A$1:$J$24"}</definedName>
    <definedName name="one_4_2_1">{"'Summary'!$A$1:$J$24"}</definedName>
    <definedName name="one_4_3" localSheetId="0">{"'Summary'!$A$1:$J$24"}</definedName>
    <definedName name="one_4_3" localSheetId="1">{"'Summary'!$A$1:$J$24"}</definedName>
    <definedName name="one_4_3">{"'Summary'!$A$1:$J$24"}</definedName>
    <definedName name="one_5" localSheetId="0">{"'Summary'!$A$1:$J$24"}</definedName>
    <definedName name="one_5" localSheetId="1">{"'Summary'!$A$1:$J$24"}</definedName>
    <definedName name="one_5">{"'Summary'!$A$1:$J$24"}</definedName>
    <definedName name="one_5_1" localSheetId="0">{"'Summary'!$A$1:$J$24"}</definedName>
    <definedName name="one_5_1" localSheetId="1">{"'Summary'!$A$1:$J$24"}</definedName>
    <definedName name="one_5_1">{"'Summary'!$A$1:$J$24"}</definedName>
    <definedName name="one_5_1_1" localSheetId="0">{"'Summary'!$A$1:$J$24"}</definedName>
    <definedName name="one_5_1_1" localSheetId="1">{"'Summary'!$A$1:$J$24"}</definedName>
    <definedName name="one_5_1_1">{"'Summary'!$A$1:$J$24"}</definedName>
    <definedName name="one_5_2" localSheetId="0">{"'Summary'!$A$1:$J$24"}</definedName>
    <definedName name="one_5_2" localSheetId="1">{"'Summary'!$A$1:$J$24"}</definedName>
    <definedName name="one_5_2">{"'Summary'!$A$1:$J$24"}</definedName>
    <definedName name="one_5_2_1" localSheetId="0">{"'Summary'!$A$1:$J$24"}</definedName>
    <definedName name="one_5_2_1" localSheetId="1">{"'Summary'!$A$1:$J$24"}</definedName>
    <definedName name="one_5_2_1">{"'Summary'!$A$1:$J$24"}</definedName>
    <definedName name="one_5_3" localSheetId="0">{"'Summary'!$A$1:$J$24"}</definedName>
    <definedName name="one_5_3" localSheetId="1">{"'Summary'!$A$1:$J$24"}</definedName>
    <definedName name="one_5_3">{"'Summary'!$A$1:$J$24"}</definedName>
    <definedName name="Option_05a">[39]Options!$B$46</definedName>
    <definedName name="Option_05b">[39]Options!$B$50</definedName>
    <definedName name="originalbooklife">'[40]Depreciation (go here 1st)'!$B$21</definedName>
    <definedName name="Other" localSheetId="0">#REF!</definedName>
    <definedName name="Other" localSheetId="1">#REF!</definedName>
    <definedName name="Other" localSheetId="18">#REF!</definedName>
    <definedName name="Other" localSheetId="19">#REF!</definedName>
    <definedName name="Other" localSheetId="13">#REF!</definedName>
    <definedName name="Other" localSheetId="15">#REF!</definedName>
    <definedName name="Other" localSheetId="17">#REF!</definedName>
    <definedName name="Other">#REF!</definedName>
    <definedName name="Other_detail" localSheetId="18">#REF!</definedName>
    <definedName name="Other_detail" localSheetId="19">#REF!</definedName>
    <definedName name="Other_detail" localSheetId="17">#REF!</definedName>
    <definedName name="Other_detail">#REF!</definedName>
    <definedName name="otherrev" localSheetId="0" hidden="1">{#N/A,#N/A,TRUE,"SDGE";#N/A,#N/A,TRUE,"GBU";#N/A,#N/A,TRUE,"TBU";#N/A,#N/A,TRUE,"EDBU";#N/A,#N/A,TRUE,"ExclCC"}</definedName>
    <definedName name="otherrev" localSheetId="1" hidden="1">{#N/A,#N/A,TRUE,"SDGE";#N/A,#N/A,TRUE,"GBU";#N/A,#N/A,TRUE,"TBU";#N/A,#N/A,TRUE,"EDBU";#N/A,#N/A,TRUE,"ExclCC"}</definedName>
    <definedName name="otherrev" localSheetId="14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pa" localSheetId="0">#REF!</definedName>
    <definedName name="pa" localSheetId="1">#REF!</definedName>
    <definedName name="pa" localSheetId="7">#REF!</definedName>
    <definedName name="pa" localSheetId="9">#REF!</definedName>
    <definedName name="pa">#REF!</definedName>
    <definedName name="PAGE1" localSheetId="0">#REF!</definedName>
    <definedName name="PAGE1" localSheetId="1">#REF!</definedName>
    <definedName name="PAGE1" localSheetId="18">#REF!</definedName>
    <definedName name="PAGE1" localSheetId="19">#REF!</definedName>
    <definedName name="PAGE1" localSheetId="9">#REF!</definedName>
    <definedName name="PAGE1" localSheetId="14">#REF!</definedName>
    <definedName name="PAGE1" localSheetId="15">#REF!</definedName>
    <definedName name="PAGE1" localSheetId="17">#REF!</definedName>
    <definedName name="PAGE1">#REF!</definedName>
    <definedName name="page1997" localSheetId="0">#REF!</definedName>
    <definedName name="page1997" localSheetId="1">#REF!</definedName>
    <definedName name="page1997" localSheetId="18">#REF!</definedName>
    <definedName name="page1997" localSheetId="19">#REF!</definedName>
    <definedName name="page1997" localSheetId="9">#REF!</definedName>
    <definedName name="page1997" localSheetId="13">#REF!</definedName>
    <definedName name="page1997" localSheetId="14">#REF!</definedName>
    <definedName name="page1997" localSheetId="15">#REF!</definedName>
    <definedName name="page1997" localSheetId="17">#REF!</definedName>
    <definedName name="page1997">#REF!</definedName>
    <definedName name="PAGE2" localSheetId="0">#REF!</definedName>
    <definedName name="PAGE2" localSheetId="1">#REF!</definedName>
    <definedName name="PAGE2" localSheetId="18">#REF!</definedName>
    <definedName name="PAGE2" localSheetId="19">#REF!</definedName>
    <definedName name="PAGE2" localSheetId="9">#REF!</definedName>
    <definedName name="PAGE2" localSheetId="14">#REF!</definedName>
    <definedName name="PAGE2" localSheetId="15">#REF!</definedName>
    <definedName name="PAGE2" localSheetId="17">#REF!</definedName>
    <definedName name="PAGE2">#REF!</definedName>
    <definedName name="PAGE3">[41]B!$A$119:$N$173</definedName>
    <definedName name="PAGE4">[41]B!$A$176:$N$236</definedName>
    <definedName name="PAGE5">[41]B!$A$237:$N$275</definedName>
    <definedName name="PayType">'[24]Drop Down List'!$B$65:$B$77</definedName>
    <definedName name="PBR_06">[42]Options!$B$231</definedName>
    <definedName name="period" localSheetId="0">#REF!</definedName>
    <definedName name="period" localSheetId="1">#REF!</definedName>
    <definedName name="period" localSheetId="13">#REF!</definedName>
    <definedName name="period" localSheetId="15">#REF!</definedName>
    <definedName name="period">#REF!</definedName>
    <definedName name="PG565A" localSheetId="0">#REF!</definedName>
    <definedName name="PG565A" localSheetId="1">#REF!</definedName>
    <definedName name="PG565A" localSheetId="13">#REF!</definedName>
    <definedName name="PG565A" localSheetId="15">#REF!</definedName>
    <definedName name="PG565A">#REF!</definedName>
    <definedName name="PG568A" localSheetId="0">[2]Sheet2!#REF!</definedName>
    <definedName name="PG568A" localSheetId="1">[2]Sheet2!#REF!</definedName>
    <definedName name="PG568A" localSheetId="13">[2]Sheet2!#REF!</definedName>
    <definedName name="PG568A" localSheetId="15">[2]Sheet2!#REF!</definedName>
    <definedName name="PG568A">[2]Sheet2!#REF!</definedName>
    <definedName name="PG568A1" localSheetId="0">[2]Sheet2!#REF!</definedName>
    <definedName name="PG568A1" localSheetId="1">[2]Sheet2!#REF!</definedName>
    <definedName name="PG568A1" localSheetId="13">[2]Sheet2!#REF!</definedName>
    <definedName name="PG568A1" localSheetId="15">[2]Sheet2!#REF!</definedName>
    <definedName name="PG568A1">[2]Sheet2!#REF!</definedName>
    <definedName name="PG568B" localSheetId="0">[2]Sheet2!#REF!</definedName>
    <definedName name="PG568B" localSheetId="1">[2]Sheet2!#REF!</definedName>
    <definedName name="PG568B" localSheetId="13">[2]Sheet2!#REF!</definedName>
    <definedName name="PG568B" localSheetId="15">[2]Sheet2!#REF!</definedName>
    <definedName name="PG568B">[2]Sheet2!#REF!</definedName>
    <definedName name="pmcat" localSheetId="0">#REF!</definedName>
    <definedName name="pmcat" localSheetId="1">#REF!</definedName>
    <definedName name="pmcat" localSheetId="13">#REF!</definedName>
    <definedName name="pmcat" localSheetId="15">#REF!</definedName>
    <definedName name="pmcat">#REF!</definedName>
    <definedName name="pmper" localSheetId="0">#REF!</definedName>
    <definedName name="pmper" localSheetId="1">#REF!</definedName>
    <definedName name="pmper" localSheetId="13">#REF!</definedName>
    <definedName name="pmper" localSheetId="15">#REF!</definedName>
    <definedName name="pmper">#REF!</definedName>
    <definedName name="POOL_ORDER_2005_amts_AULT3" localSheetId="0">#REF!</definedName>
    <definedName name="POOL_ORDER_2005_amts_AULT3" localSheetId="1">#REF!</definedName>
    <definedName name="POOL_ORDER_2005_amts_AULT3">#REF!</definedName>
    <definedName name="PRINT" localSheetId="0">#REF!</definedName>
    <definedName name="PRINT" localSheetId="1">#REF!</definedName>
    <definedName name="PRINT" localSheetId="18">#REF!</definedName>
    <definedName name="PRINT" localSheetId="19">#REF!</definedName>
    <definedName name="PRINT" localSheetId="13">#REF!</definedName>
    <definedName name="PRINT" localSheetId="15">#REF!</definedName>
    <definedName name="PRINT" localSheetId="17">#REF!</definedName>
    <definedName name="PRINT">#REF!</definedName>
    <definedName name="_xlnm.Print_Area" localSheetId="0">'BK-1 Retail TRR'!$A$1:$H$313</definedName>
    <definedName name="_xlnm.Print_Area" localSheetId="1">'BK-2 ISO TRR'!$A$1:$J$48</definedName>
    <definedName name="_xlnm.Print_Area" localSheetId="18">'Interest TU BP'!$A$1:$I$36</definedName>
    <definedName name="_xlnm.Print_Area" localSheetId="19">'Interest TU CY'!$A$1:$J$40</definedName>
    <definedName name="_xlnm.Print_Area" localSheetId="2">'Stmt AD'!$A$1:$L$53</definedName>
    <definedName name="_xlnm.Print_Area" localSheetId="3">'Stmt AE'!$A$1:$L$36</definedName>
    <definedName name="_xlnm.Print_Area" localSheetId="4">'Stmt AF'!$A$1:$L$28</definedName>
    <definedName name="_xlnm.Print_Area" localSheetId="5">'Stmt AG'!$A$1:$H$15</definedName>
    <definedName name="_xlnm.Print_Area" localSheetId="6">'Stmt AH'!$A$1:$H$65</definedName>
    <definedName name="_xlnm.Print_Area" localSheetId="7">'Stmt AI'!$A$1:$H$26</definedName>
    <definedName name="_xlnm.Print_Area" localSheetId="8">'Stmt AJ'!$A$1:$H$37</definedName>
    <definedName name="_xlnm.Print_Area" localSheetId="9">'Stmt AK'!$A$1:$H$36</definedName>
    <definedName name="_xlnm.Print_Area" localSheetId="10">'Stmt AL'!$A$1:$J$48</definedName>
    <definedName name="_xlnm.Print_Area" localSheetId="11">'Stmt AM'!$A$1:$H$16</definedName>
    <definedName name="_xlnm.Print_Area" localSheetId="12">'Stmt AQ'!$A$1:$H$14</definedName>
    <definedName name="_xlnm.Print_Area" localSheetId="13">'Stmt AR'!$A$1:$H$25</definedName>
    <definedName name="_xlnm.Print_Area" localSheetId="14">'Stmt AU'!$A$1:$H$31</definedName>
    <definedName name="_xlnm.Print_Area" localSheetId="15">'Stmt AV'!$A$1:$J$258</definedName>
    <definedName name="_xlnm.Print_Area" localSheetId="16">'Stmt Misc.'!$A$1:$H$23</definedName>
    <definedName name="_xlnm.Print_Area" localSheetId="20">'Summary of HV-LV Splits'!$A$1:$K$38</definedName>
    <definedName name="_xlnm.Print_Area" localSheetId="17">'True-Up'!$A$1:$N$46</definedName>
    <definedName name="_xlnm.Print_Area">#REF!</definedName>
    <definedName name="Print_Area_MI" localSheetId="0">#REF!</definedName>
    <definedName name="Print_Area_MI" localSheetId="1">#REF!</definedName>
    <definedName name="Print_Area_MI" localSheetId="13">#REF!</definedName>
    <definedName name="Print_Area_MI" localSheetId="15">#REF!</definedName>
    <definedName name="Print_Area_MI">#REF!</definedName>
    <definedName name="PRINT1" localSheetId="0">#REF!</definedName>
    <definedName name="PRINT1" localSheetId="1">#REF!</definedName>
    <definedName name="PRINT1" localSheetId="7">#REF!</definedName>
    <definedName name="PRINT1" localSheetId="9">#REF!</definedName>
    <definedName name="PRINT1" localSheetId="13">#REF!</definedName>
    <definedName name="PRINT1" localSheetId="15">#REF!</definedName>
    <definedName name="PRINT1">#REF!</definedName>
    <definedName name="PRINTCAT" localSheetId="0">'BK-1 Retail TRR'!PRINTCAT</definedName>
    <definedName name="PRINTCAT" localSheetId="1">'BK-2 ISO TRR'!PRINTCAT</definedName>
    <definedName name="PRINTCAT" localSheetId="7">'Stmt AI'!PRINTCAT</definedName>
    <definedName name="PRINTCAT" localSheetId="9">'Stmt AK'!PRINTCAT</definedName>
    <definedName name="PRINTCAT">'Stmt AK'!PRINTCAT</definedName>
    <definedName name="PRINTPAGE1" localSheetId="0">'BK-1 Retail TRR'!PRINTPAGE1</definedName>
    <definedName name="PRINTPAGE1" localSheetId="1">'BK-2 ISO TRR'!PRINTPAGE1</definedName>
    <definedName name="PRINTPAGE1" localSheetId="7">'Stmt AI'!PRINTPAGE1</definedName>
    <definedName name="PRINTPAGE1" localSheetId="9">'Stmt AK'!PRINTPAGE1</definedName>
    <definedName name="PRINTPAGE1">'Stmt AK'!PRINTPAGE1</definedName>
    <definedName name="Project" localSheetId="13">[43]Sheet2!$C$3:$C$26</definedName>
    <definedName name="Project" localSheetId="15">[43]Sheet2!$C$3:$C$26</definedName>
    <definedName name="Project">[28]Sheet2!$C$3:$C$26</definedName>
    <definedName name="pyeper" localSheetId="0">#REF!</definedName>
    <definedName name="pyeper" localSheetId="1">#REF!</definedName>
    <definedName name="pyeper" localSheetId="13">#REF!</definedName>
    <definedName name="pyeper" localSheetId="15">#REF!</definedName>
    <definedName name="pyeper">#REF!</definedName>
    <definedName name="qry_501_COR" localSheetId="0">#REF!</definedName>
    <definedName name="qry_501_COR" localSheetId="1">#REF!</definedName>
    <definedName name="qry_501_COR" localSheetId="13">#REF!</definedName>
    <definedName name="qry_501_COR" localSheetId="15">#REF!</definedName>
    <definedName name="qry_501_COR">#REF!</definedName>
    <definedName name="qry_Cost_of_Removal" localSheetId="0">#REF!</definedName>
    <definedName name="qry_Cost_of_Removal" localSheetId="1">#REF!</definedName>
    <definedName name="qry_Cost_of_Removal" localSheetId="13">#REF!</definedName>
    <definedName name="qry_Cost_of_Removal" localSheetId="15">#REF!</definedName>
    <definedName name="qry_Cost_of_Removal">#REF!</definedName>
    <definedName name="RateCase" localSheetId="0">#REF!</definedName>
    <definedName name="RateCase" localSheetId="1">#REF!</definedName>
    <definedName name="RateCase" localSheetId="13">#REF!</definedName>
    <definedName name="RateCase" localSheetId="15">#REF!</definedName>
    <definedName name="RateCase">#REF!</definedName>
    <definedName name="RawData" localSheetId="0">#REF!</definedName>
    <definedName name="RawData" localSheetId="1">#REF!</definedName>
    <definedName name="RawData" localSheetId="13">#REF!</definedName>
    <definedName name="RawData" localSheetId="15">#REF!</definedName>
    <definedName name="RawData">#REF!</definedName>
    <definedName name="Regulated_Export" localSheetId="0">#REF!</definedName>
    <definedName name="Regulated_Export" localSheetId="1">#REF!</definedName>
    <definedName name="Regulated_Export" localSheetId="7">#REF!</definedName>
    <definedName name="Regulated_Export" localSheetId="9">#REF!</definedName>
    <definedName name="Regulated_Export" localSheetId="13">#REF!</definedName>
    <definedName name="Regulated_Export" localSheetId="15">#REF!</definedName>
    <definedName name="Regulated_Export">#REF!</definedName>
    <definedName name="report01" localSheetId="0">#REF!</definedName>
    <definedName name="report01" localSheetId="1">#REF!</definedName>
    <definedName name="report01" localSheetId="18">#REF!</definedName>
    <definedName name="report01" localSheetId="19">#REF!</definedName>
    <definedName name="report01" localSheetId="9">#REF!</definedName>
    <definedName name="report01" localSheetId="14">#REF!</definedName>
    <definedName name="report01" localSheetId="15">#REF!</definedName>
    <definedName name="report01" localSheetId="17">#REF!</definedName>
    <definedName name="report01">#REF!</definedName>
    <definedName name="report02" localSheetId="0">#REF!</definedName>
    <definedName name="report02" localSheetId="1">#REF!</definedName>
    <definedName name="report02" localSheetId="18">#REF!</definedName>
    <definedName name="report02" localSheetId="19">#REF!</definedName>
    <definedName name="report02" localSheetId="9">#REF!</definedName>
    <definedName name="report02" localSheetId="14">#REF!</definedName>
    <definedName name="report02" localSheetId="15">#REF!</definedName>
    <definedName name="report02" localSheetId="17">#REF!</definedName>
    <definedName name="report02">#REF!</definedName>
    <definedName name="report04" localSheetId="0">#REF!</definedName>
    <definedName name="report04" localSheetId="1">#REF!</definedName>
    <definedName name="report04" localSheetId="18">#REF!</definedName>
    <definedName name="report04" localSheetId="19">#REF!</definedName>
    <definedName name="report04" localSheetId="9">#REF!</definedName>
    <definedName name="report04" localSheetId="14">#REF!</definedName>
    <definedName name="report04" localSheetId="15">#REF!</definedName>
    <definedName name="report04" localSheetId="17">#REF!</definedName>
    <definedName name="report04">#REF!</definedName>
    <definedName name="report05" localSheetId="0">#REF!</definedName>
    <definedName name="report05" localSheetId="1">#REF!</definedName>
    <definedName name="report05" localSheetId="18">#REF!</definedName>
    <definedName name="report05" localSheetId="19">#REF!</definedName>
    <definedName name="report05" localSheetId="9">#REF!</definedName>
    <definedName name="report05" localSheetId="14">#REF!</definedName>
    <definedName name="report05" localSheetId="15">#REF!</definedName>
    <definedName name="report05" localSheetId="17">#REF!</definedName>
    <definedName name="report05">#REF!</definedName>
    <definedName name="report06" localSheetId="0">#REF!</definedName>
    <definedName name="report06" localSheetId="1">#REF!</definedName>
    <definedName name="report06" localSheetId="18">#REF!</definedName>
    <definedName name="report06" localSheetId="19">#REF!</definedName>
    <definedName name="report06" localSheetId="9">#REF!</definedName>
    <definedName name="report06" localSheetId="14">#REF!</definedName>
    <definedName name="report06" localSheetId="15">#REF!</definedName>
    <definedName name="report06" localSheetId="17">#REF!</definedName>
    <definedName name="report06">#REF!</definedName>
    <definedName name="report07" localSheetId="0">#REF!</definedName>
    <definedName name="report07" localSheetId="1">#REF!</definedName>
    <definedName name="report07" localSheetId="18">#REF!</definedName>
    <definedName name="report07" localSheetId="19">#REF!</definedName>
    <definedName name="report07" localSheetId="9">#REF!</definedName>
    <definedName name="report07" localSheetId="14">#REF!</definedName>
    <definedName name="report07" localSheetId="15">#REF!</definedName>
    <definedName name="report07" localSheetId="17">#REF!</definedName>
    <definedName name="report07">#REF!</definedName>
    <definedName name="report08" localSheetId="0">#REF!</definedName>
    <definedName name="report08" localSheetId="1">#REF!</definedName>
    <definedName name="report08" localSheetId="18">#REF!</definedName>
    <definedName name="report08" localSheetId="19">#REF!</definedName>
    <definedName name="report08" localSheetId="9">#REF!</definedName>
    <definedName name="report08" localSheetId="14">#REF!</definedName>
    <definedName name="report08" localSheetId="15">#REF!</definedName>
    <definedName name="report08" localSheetId="17">#REF!</definedName>
    <definedName name="report08">#REF!</definedName>
    <definedName name="report09" localSheetId="0">#REF!</definedName>
    <definedName name="report09" localSheetId="1">#REF!</definedName>
    <definedName name="report09" localSheetId="18">#REF!</definedName>
    <definedName name="report09" localSheetId="19">#REF!</definedName>
    <definedName name="report09" localSheetId="9">#REF!</definedName>
    <definedName name="report09" localSheetId="14">#REF!</definedName>
    <definedName name="report09" localSheetId="15">#REF!</definedName>
    <definedName name="report09" localSheetId="17">#REF!</definedName>
    <definedName name="report09">#REF!</definedName>
    <definedName name="report10" localSheetId="0">#REF!</definedName>
    <definedName name="report10" localSheetId="1">#REF!</definedName>
    <definedName name="report10" localSheetId="18">#REF!</definedName>
    <definedName name="report10" localSheetId="19">#REF!</definedName>
    <definedName name="report10" localSheetId="9">#REF!</definedName>
    <definedName name="report10" localSheetId="14">#REF!</definedName>
    <definedName name="report10" localSheetId="15">#REF!</definedName>
    <definedName name="report10" localSheetId="17">#REF!</definedName>
    <definedName name="report10">#REF!</definedName>
    <definedName name="report11" localSheetId="0">#REF!</definedName>
    <definedName name="report11" localSheetId="1">#REF!</definedName>
    <definedName name="report11" localSheetId="18">#REF!</definedName>
    <definedName name="report11" localSheetId="19">#REF!</definedName>
    <definedName name="report11" localSheetId="9">#REF!</definedName>
    <definedName name="report11" localSheetId="14">#REF!</definedName>
    <definedName name="report11" localSheetId="15">#REF!</definedName>
    <definedName name="report11" localSheetId="17">#REF!</definedName>
    <definedName name="report11">#REF!</definedName>
    <definedName name="report12" localSheetId="0">#REF!</definedName>
    <definedName name="report12" localSheetId="1">#REF!</definedName>
    <definedName name="report12" localSheetId="18">#REF!</definedName>
    <definedName name="report12" localSheetId="19">#REF!</definedName>
    <definedName name="report12" localSheetId="9">#REF!</definedName>
    <definedName name="report12" localSheetId="14">#REF!</definedName>
    <definedName name="report12" localSheetId="15">#REF!</definedName>
    <definedName name="report12" localSheetId="17">#REF!</definedName>
    <definedName name="report12">#REF!</definedName>
    <definedName name="Revenues" localSheetId="0">#REF!</definedName>
    <definedName name="Revenues" localSheetId="1">#REF!</definedName>
    <definedName name="Revenues" localSheetId="18">#REF!</definedName>
    <definedName name="Revenues" localSheetId="19">#REF!</definedName>
    <definedName name="Revenues" localSheetId="13">#REF!</definedName>
    <definedName name="Revenues" localSheetId="15">#REF!</definedName>
    <definedName name="Revenues" localSheetId="17">#REF!</definedName>
    <definedName name="Revenues">#REF!</definedName>
    <definedName name="rngCompany" localSheetId="0">#REF!</definedName>
    <definedName name="rngCompany" localSheetId="1">#REF!</definedName>
    <definedName name="rngCompany" localSheetId="15">#REF!</definedName>
    <definedName name="rngCompany">#REF!</definedName>
    <definedName name="rngEscalated" localSheetId="0">#REF!</definedName>
    <definedName name="rngEscalated" localSheetId="1">#REF!</definedName>
    <definedName name="rngEscalated" localSheetId="15">#REF!</definedName>
    <definedName name="rngEscalated">#REF!</definedName>
    <definedName name="rngETElecCap" localSheetId="0">#REF!</definedName>
    <definedName name="rngETElecCap" localSheetId="1">#REF!</definedName>
    <definedName name="rngETElecCap" localSheetId="15">#REF!</definedName>
    <definedName name="rngETElecCap">#REF!</definedName>
    <definedName name="rngETElecOM" localSheetId="0">#REF!</definedName>
    <definedName name="rngETElecOM" localSheetId="1">#REF!</definedName>
    <definedName name="rngETElecOM" localSheetId="15">#REF!</definedName>
    <definedName name="rngETElecOM">#REF!</definedName>
    <definedName name="rngFactors" localSheetId="0">#REF!</definedName>
    <definedName name="rngFactors" localSheetId="1">#REF!</definedName>
    <definedName name="rngFactors" localSheetId="15">#REF!</definedName>
    <definedName name="rngFactors">#REF!</definedName>
    <definedName name="rngfrmAdjustmentsSource" localSheetId="0">#REF!</definedName>
    <definedName name="rngfrmAdjustmentsSource" localSheetId="1">#REF!</definedName>
    <definedName name="rngfrmAdjustmentsSource" localSheetId="15">#REF!</definedName>
    <definedName name="rngfrmAdjustmentsSource">#REF!</definedName>
    <definedName name="rngfrmAdjustmentsTarget" localSheetId="0">#REF!</definedName>
    <definedName name="rngfrmAdjustmentsTarget" localSheetId="1">#REF!</definedName>
    <definedName name="rngfrmAdjustmentsTarget" localSheetId="15">#REF!</definedName>
    <definedName name="rngfrmAdjustmentsTarget">#REF!</definedName>
    <definedName name="rngLookupAdjustmentData" localSheetId="0">#REF!</definedName>
    <definedName name="rngLookupAdjustmentData" localSheetId="1">#REF!</definedName>
    <definedName name="rngLookupAdjustmentData" localSheetId="15">#REF!</definedName>
    <definedName name="rngLookupAdjustmentData">#REF!</definedName>
    <definedName name="rngReassignmentGas" localSheetId="0">#REF!</definedName>
    <definedName name="rngReassignmentGas" localSheetId="1">#REF!</definedName>
    <definedName name="rngReassignmentGas" localSheetId="15">#REF!</definedName>
    <definedName name="rngReassignmentGas">#REF!</definedName>
    <definedName name="ROUNDED" localSheetId="0">'[11]SDGE EVA budget'!#REF!</definedName>
    <definedName name="ROUNDED" localSheetId="1">'[11]SDGE EVA budget'!#REF!</definedName>
    <definedName name="ROUNDED" localSheetId="14">'[12]SDGE EVA budget'!#REF!</definedName>
    <definedName name="ROUNDED">'[11]SDGE EVA budget'!#REF!</definedName>
    <definedName name="RPTCOL" localSheetId="0">#REF!</definedName>
    <definedName name="RPTCOL" localSheetId="1">#REF!</definedName>
    <definedName name="RPTCOL" localSheetId="7">#REF!</definedName>
    <definedName name="RPTCOL" localSheetId="9">#REF!</definedName>
    <definedName name="RPTCOL" localSheetId="13">#REF!</definedName>
    <definedName name="RPTCOL" localSheetId="15">#REF!</definedName>
    <definedName name="RPTCOL">#REF!</definedName>
    <definedName name="RPTROW" localSheetId="0">#REF!</definedName>
    <definedName name="RPTROW" localSheetId="1">#REF!</definedName>
    <definedName name="RPTROW" localSheetId="7">#REF!</definedName>
    <definedName name="RPTROW" localSheetId="9">#REF!</definedName>
    <definedName name="RPTROW" localSheetId="13">#REF!</definedName>
    <definedName name="RPTROW" localSheetId="15">#REF!</definedName>
    <definedName name="RPTROW">#REF!</definedName>
    <definedName name="salvage" localSheetId="0">#REF!</definedName>
    <definedName name="salvage" localSheetId="1">#REF!</definedName>
    <definedName name="salvage" localSheetId="13">#REF!</definedName>
    <definedName name="salvage" localSheetId="15">#REF!</definedName>
    <definedName name="salvage">#REF!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localSheetId="7" hidden="1">"3HLUHWD7UCRUUESL6DDMKVCIX"</definedName>
    <definedName name="SAPBEXwbID" localSheetId="9" hidden="1">"3HLUHWD7UCRUUESL6DDMKVCIX"</definedName>
    <definedName name="SAPBEXwbID" localSheetId="13" hidden="1">"3OI398WBFRH41IFEVHKOMVZ17"</definedName>
    <definedName name="SAPBEXwbID" localSheetId="14" hidden="1">"3GYSU24DE0L8OAD9MMA71DS87"</definedName>
    <definedName name="SAPBEXwbID" localSheetId="15" hidden="1">"3OI398WBFRH41IFEVHKOMVZ17"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cgbs" localSheetId="0">#REF!</definedName>
    <definedName name="scgbs" localSheetId="1">#REF!</definedName>
    <definedName name="scgbs" localSheetId="13">#REF!</definedName>
    <definedName name="scgbs" localSheetId="15">#REF!</definedName>
    <definedName name="scgbs">#REF!</definedName>
    <definedName name="scgpl" localSheetId="0">#REF!</definedName>
    <definedName name="scgpl" localSheetId="1">#REF!</definedName>
    <definedName name="scgpl" localSheetId="13">#REF!</definedName>
    <definedName name="scgpl" localSheetId="15">#REF!</definedName>
    <definedName name="scgpl">#REF!</definedName>
    <definedName name="SDGE">12</definedName>
    <definedName name="sdge_gaselec" localSheetId="18">#REF!</definedName>
    <definedName name="sdge_gaselec" localSheetId="19">#REF!</definedName>
    <definedName name="sdge_gaselec" localSheetId="17">#REF!</definedName>
    <definedName name="sdge_gaselec">#REF!</definedName>
    <definedName name="sencount" hidden="1">1</definedName>
    <definedName name="SFAColumn" localSheetId="0">#REF!</definedName>
    <definedName name="SFAColumn" localSheetId="1">#REF!</definedName>
    <definedName name="SFAColumn" localSheetId="15">#REF!</definedName>
    <definedName name="SFAColumn">#REF!</definedName>
    <definedName name="SFAStart" localSheetId="0">#REF!</definedName>
    <definedName name="SFAStart" localSheetId="1">#REF!</definedName>
    <definedName name="SFAStart" localSheetId="15">#REF!</definedName>
    <definedName name="SFAStart">#REF!</definedName>
    <definedName name="SHEET_B1">'[19]C:D2_Bal_Act'!$A$2:$V$181</definedName>
    <definedName name="SOEColumn" localSheetId="0">#REF!</definedName>
    <definedName name="SOEColumn" localSheetId="1">#REF!</definedName>
    <definedName name="SOEColumn" localSheetId="15">#REF!</definedName>
    <definedName name="SOEColumn">#REF!</definedName>
    <definedName name="SOEStart" localSheetId="0">#REF!</definedName>
    <definedName name="SOEStart" localSheetId="1">#REF!</definedName>
    <definedName name="SOEStart" localSheetId="15">#REF!</definedName>
    <definedName name="SOEStart">#REF!</definedName>
    <definedName name="sort" localSheetId="0">#REF!</definedName>
    <definedName name="sort" localSheetId="1">#REF!</definedName>
    <definedName name="sort">#REF!</definedName>
    <definedName name="SORTALLOC" localSheetId="0">#REF!</definedName>
    <definedName name="SORTALLOC" localSheetId="1">#REF!</definedName>
    <definedName name="SORTALLOC">#REF!</definedName>
    <definedName name="SPLIT" localSheetId="0">#REF!</definedName>
    <definedName name="SPLIT" localSheetId="1">#REF!</definedName>
    <definedName name="SPLIT" localSheetId="18">#REF!</definedName>
    <definedName name="SPLIT" localSheetId="19">#REF!</definedName>
    <definedName name="SPLIT" localSheetId="9">#REF!</definedName>
    <definedName name="SPLIT" localSheetId="14">#REF!</definedName>
    <definedName name="SPLIT" localSheetId="15">#REF!</definedName>
    <definedName name="SPLIT" localSheetId="17">#REF!</definedName>
    <definedName name="SPLIT">#REF!</definedName>
    <definedName name="START" localSheetId="0">#REF!</definedName>
    <definedName name="START" localSheetId="1">#REF!</definedName>
    <definedName name="START" localSheetId="7">#REF!</definedName>
    <definedName name="START" localSheetId="9">#REF!</definedName>
    <definedName name="START" localSheetId="13">#REF!</definedName>
    <definedName name="START" localSheetId="15">#REF!</definedName>
    <definedName name="START">#REF!</definedName>
    <definedName name="START2" localSheetId="0">#REF!</definedName>
    <definedName name="START2" localSheetId="1">#REF!</definedName>
    <definedName name="START2" localSheetId="7">#REF!</definedName>
    <definedName name="START2" localSheetId="9">#REF!</definedName>
    <definedName name="START2" localSheetId="13">#REF!</definedName>
    <definedName name="START2" localSheetId="15">#REF!</definedName>
    <definedName name="START2">#REF!</definedName>
    <definedName name="START3" localSheetId="0">#REF!</definedName>
    <definedName name="START3" localSheetId="1">#REF!</definedName>
    <definedName name="START3" localSheetId="7">#REF!</definedName>
    <definedName name="START3" localSheetId="9">#REF!</definedName>
    <definedName name="START3" localSheetId="13">#REF!</definedName>
    <definedName name="START3" localSheetId="15">#REF!</definedName>
    <definedName name="START3">#REF!</definedName>
    <definedName name="StateTaxRate" localSheetId="0">#REF!</definedName>
    <definedName name="StateTaxRate" localSheetId="1">#REF!</definedName>
    <definedName name="StateTaxRate" localSheetId="13">#REF!</definedName>
    <definedName name="StateTaxRate" localSheetId="15">#REF!</definedName>
    <definedName name="StateTaxRate">#REF!</definedName>
    <definedName name="STDM" localSheetId="0">#REF!</definedName>
    <definedName name="STDM" localSheetId="1">#REF!</definedName>
    <definedName name="STDM" localSheetId="13">#REF!</definedName>
    <definedName name="STDM" localSheetId="15">#REF!</definedName>
    <definedName name="STDM">#REF!</definedName>
    <definedName name="summary" localSheetId="0">#REF!</definedName>
    <definedName name="summary" localSheetId="1">#REF!</definedName>
    <definedName name="summary" localSheetId="18">#REF!</definedName>
    <definedName name="summary" localSheetId="19">#REF!</definedName>
    <definedName name="summary" localSheetId="9">#REF!</definedName>
    <definedName name="summary" localSheetId="14">#REF!</definedName>
    <definedName name="summary" localSheetId="15">#REF!</definedName>
    <definedName name="summary" localSheetId="17">#REF!</definedName>
    <definedName name="summary">#REF!</definedName>
    <definedName name="summaryBU" localSheetId="0">#REF!</definedName>
    <definedName name="summaryBU" localSheetId="1">#REF!</definedName>
    <definedName name="summaryBU" localSheetId="18">#REF!</definedName>
    <definedName name="summaryBU" localSheetId="19">#REF!</definedName>
    <definedName name="summaryBU" localSheetId="9">#REF!</definedName>
    <definedName name="summaryBU" localSheetId="14">#REF!</definedName>
    <definedName name="summaryBU" localSheetId="15">#REF!</definedName>
    <definedName name="summaryBU" localSheetId="17">#REF!</definedName>
    <definedName name="summaryBU">#REF!</definedName>
    <definedName name="Support" localSheetId="0">#REF!</definedName>
    <definedName name="Support" localSheetId="1">#REF!</definedName>
    <definedName name="Support" localSheetId="7">#REF!</definedName>
    <definedName name="Support" localSheetId="9">#REF!</definedName>
    <definedName name="Support" localSheetId="13">#REF!</definedName>
    <definedName name="Support" localSheetId="15">#REF!</definedName>
    <definedName name="Support">#REF!</definedName>
    <definedName name="SW_Cost_A" localSheetId="0">#REF!</definedName>
    <definedName name="SW_Cost_A" localSheetId="1">#REF!</definedName>
    <definedName name="SW_Cost_A">#REF!</definedName>
    <definedName name="SW_Cost_A_All" localSheetId="0">'[44]software study'!#REF!</definedName>
    <definedName name="SW_Cost_A_All" localSheetId="1">'[44]software study'!#REF!</definedName>
    <definedName name="SW_Cost_A_All">'[44]software study'!#REF!</definedName>
    <definedName name="SW_Cost_A_All_2" localSheetId="0">'[44]software study'!#REF!</definedName>
    <definedName name="SW_Cost_A_All_2" localSheetId="1">'[44]software study'!#REF!</definedName>
    <definedName name="SW_Cost_A_All_2">'[44]software study'!#REF!</definedName>
    <definedName name="SW_Cost_B_All_2" localSheetId="0">'[44]software study'!#REF!</definedName>
    <definedName name="SW_Cost_B_All_2" localSheetId="1">'[44]software study'!#REF!</definedName>
    <definedName name="SW_Cost_B_All_2">'[44]software study'!#REF!</definedName>
    <definedName name="SW_NBV_A" localSheetId="0">#REF!</definedName>
    <definedName name="SW_NBV_A" localSheetId="1">#REF!</definedName>
    <definedName name="SW_NBV_A">#REF!</definedName>
    <definedName name="SW_NBV_A_All" localSheetId="0">'[44]software study'!#REF!</definedName>
    <definedName name="SW_NBV_A_All" localSheetId="1">'[44]software study'!#REF!</definedName>
    <definedName name="SW_NBV_A_All">'[44]software study'!#REF!</definedName>
    <definedName name="SW_NBV_A_All_2" localSheetId="0">'[44]software study'!#REF!</definedName>
    <definedName name="SW_NBV_A_All_2" localSheetId="1">'[44]software study'!#REF!</definedName>
    <definedName name="SW_NBV_A_All_2">'[44]software study'!#REF!</definedName>
    <definedName name="SW_NBV_B_All_2" localSheetId="0">'[44]software study'!#REF!</definedName>
    <definedName name="SW_NBV_B_All_2" localSheetId="1">'[44]software study'!#REF!</definedName>
    <definedName name="SW_NBV_B_All_2">'[44]software study'!#REF!</definedName>
    <definedName name="TaxReturn1992" localSheetId="0">#REF!</definedName>
    <definedName name="TaxReturn1992" localSheetId="1">#REF!</definedName>
    <definedName name="TaxReturn1992" localSheetId="13">#REF!</definedName>
    <definedName name="TaxReturn1992" localSheetId="15">#REF!</definedName>
    <definedName name="TaxReturn1992">#REF!</definedName>
    <definedName name="TaxReturn1993" localSheetId="0">#REF!</definedName>
    <definedName name="TaxReturn1993" localSheetId="1">#REF!</definedName>
    <definedName name="TaxReturn1993" localSheetId="13">#REF!</definedName>
    <definedName name="TaxReturn1993" localSheetId="15">#REF!</definedName>
    <definedName name="TaxReturn1993">#REF!</definedName>
    <definedName name="TaxType">'[24]Drop Down List'!$B$50:$B$63</definedName>
    <definedName name="TB_1999">'[45]FERC 99 TB'!$A$4:$T$570</definedName>
    <definedName name="TB_2000">'[45]sdge FERC00 TB'!$A$4:$Q$537</definedName>
    <definedName name="TB_2001">'[45]FERC 2001 TB'!$A$25:$Q$679</definedName>
    <definedName name="TB_2002" localSheetId="0">#REF!</definedName>
    <definedName name="TB_2002" localSheetId="1">#REF!</definedName>
    <definedName name="TB_2002" localSheetId="14">#REF!</definedName>
    <definedName name="TB_2002">#REF!</definedName>
    <definedName name="tb_by_acct" localSheetId="0">#REF!</definedName>
    <definedName name="tb_by_acct" localSheetId="1">#REF!</definedName>
    <definedName name="tb_by_acct" localSheetId="13">#REF!</definedName>
    <definedName name="tb_by_acct" localSheetId="15">#REF!</definedName>
    <definedName name="tb_by_acct">#REF!</definedName>
    <definedName name="tb01_11_06" localSheetId="13">[46]TB_BY_ACCT!$A$9:$D$2407</definedName>
    <definedName name="tb01_11_06" localSheetId="15">[46]TB_BY_ACCT!$A$9:$D$2407</definedName>
    <definedName name="tb01_11_06">[47]TB_BY_ACCT!$A$9:$D$2407</definedName>
    <definedName name="TB01_13_06" localSheetId="0">#REF!</definedName>
    <definedName name="TB01_13_06" localSheetId="1">#REF!</definedName>
    <definedName name="TB01_13_06" localSheetId="13">#REF!</definedName>
    <definedName name="TB01_13_06" localSheetId="15">#REF!</definedName>
    <definedName name="TB01_13_06">#REF!</definedName>
    <definedName name="TB02_14_06" localSheetId="0">#REF!</definedName>
    <definedName name="TB02_14_06" localSheetId="1">#REF!</definedName>
    <definedName name="TB02_14_06" localSheetId="13">#REF!</definedName>
    <definedName name="TB02_14_06" localSheetId="15">#REF!</definedName>
    <definedName name="TB02_14_06">#REF!</definedName>
    <definedName name="tblChgCodes" localSheetId="0">#REF!</definedName>
    <definedName name="tblChgCodes" localSheetId="1">#REF!</definedName>
    <definedName name="tblChgCodes" localSheetId="14">#REF!</definedName>
    <definedName name="tblChgCodes">#REF!</definedName>
    <definedName name="tblRates" localSheetId="0">#REF!</definedName>
    <definedName name="tblRates" localSheetId="1">#REF!</definedName>
    <definedName name="tblRates" localSheetId="14">#REF!</definedName>
    <definedName name="tblRates">#REF!</definedName>
    <definedName name="TEMP" localSheetId="0">#REF!</definedName>
    <definedName name="TEMP" localSheetId="1">#REF!</definedName>
    <definedName name="TEMP" localSheetId="13">#REF!</definedName>
    <definedName name="TEMP" localSheetId="15">#REF!</definedName>
    <definedName name="TEMP">#REF!</definedName>
    <definedName name="test" localSheetId="0" hidden="1">{"Control_DataContact",#N/A,FALSE,"Control"}</definedName>
    <definedName name="test" localSheetId="1" hidden="1">{"Control_DataContact",#N/A,FALSE,"Control"}</definedName>
    <definedName name="test" localSheetId="15" hidden="1">{"Control_DataContact",#N/A,FALSE,"Control"}</definedName>
    <definedName name="test" hidden="1">{"Control_DataContact",#N/A,FALSE,"Control"}</definedName>
    <definedName name="TEST0" localSheetId="0">#REF!</definedName>
    <definedName name="TEST0" localSheetId="1">#REF!</definedName>
    <definedName name="TEST0" localSheetId="7">#REF!</definedName>
    <definedName name="TEST0" localSheetId="9">#REF!</definedName>
    <definedName name="TEST0" localSheetId="13">#REF!</definedName>
    <definedName name="TEST0" localSheetId="14">#REF!</definedName>
    <definedName name="TEST0" localSheetId="15">#REF!</definedName>
    <definedName name="TEST0">#REF!</definedName>
    <definedName name="TEST1" localSheetId="0">#REF!</definedName>
    <definedName name="TEST1" localSheetId="1">#REF!</definedName>
    <definedName name="TEST1" localSheetId="13">#REF!</definedName>
    <definedName name="TEST1" localSheetId="15">#REF!</definedName>
    <definedName name="TEST1">#REF!</definedName>
    <definedName name="TEST2" localSheetId="0">#REF!</definedName>
    <definedName name="TEST2" localSheetId="1">#REF!</definedName>
    <definedName name="TEST2" localSheetId="13">#REF!</definedName>
    <definedName name="TEST2" localSheetId="15">#REF!</definedName>
    <definedName name="TEST2">#REF!</definedName>
    <definedName name="TEST3" localSheetId="0">#REF!</definedName>
    <definedName name="TEST3" localSheetId="1">#REF!</definedName>
    <definedName name="TEST3" localSheetId="13">#REF!</definedName>
    <definedName name="TEST3" localSheetId="15">#REF!</definedName>
    <definedName name="TEST3">#REF!</definedName>
    <definedName name="TEST4" localSheetId="0">#REF!</definedName>
    <definedName name="TEST4" localSheetId="1">#REF!</definedName>
    <definedName name="TEST4">#REF!</definedName>
    <definedName name="TESTHKEY" localSheetId="0">#REF!</definedName>
    <definedName name="TESTHKEY" localSheetId="1">#REF!</definedName>
    <definedName name="TESTHKEY" localSheetId="9">#REF!</definedName>
    <definedName name="TESTHKEY" localSheetId="13">#REF!</definedName>
    <definedName name="TESTHKEY" localSheetId="14">#REF!</definedName>
    <definedName name="TESTHKEY" localSheetId="15">#REF!</definedName>
    <definedName name="TESTHKEY">#REF!</definedName>
    <definedName name="TESTKEYS" localSheetId="0">#REF!</definedName>
    <definedName name="TESTKEYS" localSheetId="1">#REF!</definedName>
    <definedName name="TESTKEYS" localSheetId="7">#REF!</definedName>
    <definedName name="TESTKEYS" localSheetId="9">#REF!</definedName>
    <definedName name="TESTKEYS" localSheetId="13">#REF!</definedName>
    <definedName name="TESTKEYS" localSheetId="14">#REF!</definedName>
    <definedName name="TESTKEYS" localSheetId="15">#REF!</definedName>
    <definedName name="TESTKEYS">#REF!</definedName>
    <definedName name="TESTVKEY" localSheetId="0">#REF!</definedName>
    <definedName name="TESTVKEY" localSheetId="1">#REF!</definedName>
    <definedName name="TESTVKEY" localSheetId="7">#REF!</definedName>
    <definedName name="TESTVKEY" localSheetId="9">#REF!</definedName>
    <definedName name="TESTVKEY" localSheetId="13">#REF!</definedName>
    <definedName name="TESTVKEY" localSheetId="14">#REF!</definedName>
    <definedName name="TESTVKEY" localSheetId="15">#REF!</definedName>
    <definedName name="TESTVKEY">#REF!</definedName>
    <definedName name="TextRefCopyRangeCount" hidden="1">39</definedName>
    <definedName name="TOT138L" localSheetId="0">#REF!</definedName>
    <definedName name="TOT138L" localSheetId="1">#REF!</definedName>
    <definedName name="TOT138L" localSheetId="13">#REF!</definedName>
    <definedName name="TOT138L" localSheetId="15">#REF!</definedName>
    <definedName name="TOT138L">#REF!</definedName>
    <definedName name="TOT138M" localSheetId="0">#REF!</definedName>
    <definedName name="TOT138M" localSheetId="1">#REF!</definedName>
    <definedName name="TOT138M" localSheetId="13">#REF!</definedName>
    <definedName name="TOT138M" localSheetId="15">#REF!</definedName>
    <definedName name="TOT138M">#REF!</definedName>
    <definedName name="TOT230L" localSheetId="0">#REF!</definedName>
    <definedName name="TOT230L" localSheetId="1">#REF!</definedName>
    <definedName name="TOT230L" localSheetId="13">#REF!</definedName>
    <definedName name="TOT230L" localSheetId="15">#REF!</definedName>
    <definedName name="TOT230L">#REF!</definedName>
    <definedName name="TOT230M" localSheetId="0">#REF!</definedName>
    <definedName name="TOT230M" localSheetId="1">#REF!</definedName>
    <definedName name="TOT230M" localSheetId="13">#REF!</definedName>
    <definedName name="TOT230M" localSheetId="15">#REF!</definedName>
    <definedName name="TOT230M">#REF!</definedName>
    <definedName name="TOT69OHL" localSheetId="0">#REF!</definedName>
    <definedName name="TOT69OHL" localSheetId="1">#REF!</definedName>
    <definedName name="TOT69OHL" localSheetId="13">#REF!</definedName>
    <definedName name="TOT69OHL" localSheetId="15">#REF!</definedName>
    <definedName name="TOT69OHL">#REF!</definedName>
    <definedName name="TOT69OHM" localSheetId="0">#REF!</definedName>
    <definedName name="TOT69OHM" localSheetId="1">#REF!</definedName>
    <definedName name="TOT69OHM" localSheetId="13">#REF!</definedName>
    <definedName name="TOT69OHM" localSheetId="15">#REF!</definedName>
    <definedName name="TOT69OHM">#REF!</definedName>
    <definedName name="TOT69UGL" localSheetId="0">#REF!</definedName>
    <definedName name="TOT69UGL" localSheetId="1">#REF!</definedName>
    <definedName name="TOT69UGL" localSheetId="13">#REF!</definedName>
    <definedName name="TOT69UGL" localSheetId="15">#REF!</definedName>
    <definedName name="TOT69UGL">#REF!</definedName>
    <definedName name="TOT69UGM" localSheetId="0">#REF!</definedName>
    <definedName name="TOT69UGM" localSheetId="1">#REF!</definedName>
    <definedName name="TOT69UGM" localSheetId="13">#REF!</definedName>
    <definedName name="TOT69UGM" localSheetId="15">#REF!</definedName>
    <definedName name="TOT69UGM">#REF!</definedName>
    <definedName name="TownCode" localSheetId="0">#REF!</definedName>
    <definedName name="TownCode" localSheetId="1">#REF!</definedName>
    <definedName name="TownCode" localSheetId="14">#REF!</definedName>
    <definedName name="TownCode">#REF!</definedName>
    <definedName name="TrialBal" localSheetId="0">#REF!</definedName>
    <definedName name="TrialBal" localSheetId="1">#REF!</definedName>
    <definedName name="TrialBal" localSheetId="13">#REF!</definedName>
    <definedName name="TrialBal" localSheetId="15">#REF!</definedName>
    <definedName name="TrialBal">#REF!</definedName>
    <definedName name="TRX">'[24]Drop Down List'!$B$45:$B$48</definedName>
    <definedName name="TUCU" localSheetId="0" hidden="1">[48]Input!#REF!</definedName>
    <definedName name="TUCU" localSheetId="1" hidden="1">[48]Input!#REF!</definedName>
    <definedName name="TUCU" hidden="1">[48]Input!#REF!</definedName>
    <definedName name="Type" localSheetId="13">[27]Sheet2!$E$3:$E$6</definedName>
    <definedName name="Type" localSheetId="15">[27]Sheet2!$E$3:$E$6</definedName>
    <definedName name="Type">[28]Sheet2!$E$3:$E$6</definedName>
    <definedName name="UNITS" localSheetId="0">#REF!</definedName>
    <definedName name="UNITS" localSheetId="1">#REF!</definedName>
    <definedName name="UNITS" localSheetId="13">#REF!</definedName>
    <definedName name="UNITS" localSheetId="15">#REF!</definedName>
    <definedName name="UNITS">#REF!</definedName>
    <definedName name="Validation" localSheetId="0">#REF!</definedName>
    <definedName name="Validation" localSheetId="1">#REF!</definedName>
    <definedName name="Validation" localSheetId="13">#REF!</definedName>
    <definedName name="Validation" localSheetId="15">#REF!</definedName>
    <definedName name="Validation">#REF!</definedName>
    <definedName name="VARXPLAN" localSheetId="0">#REF!</definedName>
    <definedName name="VARXPLAN" localSheetId="1">#REF!</definedName>
    <definedName name="VARXPLAN" localSheetId="13">#REF!</definedName>
    <definedName name="VARXPLAN" localSheetId="15">#REF!</definedName>
    <definedName name="VARXPLAN">#REF!</definedName>
    <definedName name="view_cis_e0p40_1">[49]view_cis_e0p40_1!$A$2:$AW$919</definedName>
    <definedName name="VIEW1" localSheetId="0">#REF!</definedName>
    <definedName name="VIEW1" localSheetId="1">#REF!</definedName>
    <definedName name="VIEW1" localSheetId="7">#REF!</definedName>
    <definedName name="VIEW1" localSheetId="9">#REF!</definedName>
    <definedName name="VIEW1" localSheetId="13">#REF!</definedName>
    <definedName name="VIEW1" localSheetId="15">#REF!</definedName>
    <definedName name="VIEW1">#REF!</definedName>
    <definedName name="voltsort" localSheetId="0">#REF!</definedName>
    <definedName name="voltsort" localSheetId="1">#REF!</definedName>
    <definedName name="voltsort">#REF!</definedName>
    <definedName name="WEIGHTED">[2]Sheet2!$BA$131:$BI$196</definedName>
    <definedName name="WKGRPColumn" localSheetId="0">#REF!</definedName>
    <definedName name="WKGRPColumn" localSheetId="1">#REF!</definedName>
    <definedName name="WKGRPColumn" localSheetId="15">#REF!</definedName>
    <definedName name="WKGRPColumn">#REF!</definedName>
    <definedName name="WKGRPStart" localSheetId="0">#REF!</definedName>
    <definedName name="WKGRPStart" localSheetId="1">#REF!</definedName>
    <definedName name="WKGRPStart" localSheetId="15">#REF!</definedName>
    <definedName name="WKGRPStart">#REF!</definedName>
    <definedName name="WORKFORCE" localSheetId="0">#REF!</definedName>
    <definedName name="WORKFORCE" localSheetId="1">#REF!</definedName>
    <definedName name="WORKFORCE" localSheetId="7">#REF!</definedName>
    <definedName name="WORKFORCE" localSheetId="9">#REF!</definedName>
    <definedName name="WORKFORCE">#REF!</definedName>
    <definedName name="Workstream" localSheetId="13">[27]Sheet2!$B$3:$B$8</definedName>
    <definedName name="Workstream" localSheetId="15">[27]Sheet2!$B$3:$B$8</definedName>
    <definedName name="Workstream">[28]Sheet2!$B$3:$B$8</definedName>
    <definedName name="wrn.AllSummarySheets." localSheetId="0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S._.Elements." localSheetId="0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0" hidden="1">{#N/A,#N/A,TRUE,"SDGE";#N/A,#N/A,TRUE,"GBU";#N/A,#N/A,TRUE,"TBU";#N/A,#N/A,TRUE,"EDBU";#N/A,#N/A,TRUE,"ExclCC"}</definedName>
    <definedName name="wrn.busum." localSheetId="1" hidden="1">{#N/A,#N/A,TRUE,"SDGE";#N/A,#N/A,TRUE,"GBU";#N/A,#N/A,TRUE,"TBU";#N/A,#N/A,TRUE,"EDBU";#N/A,#N/A,TRUE,"ExclCC"}</definedName>
    <definedName name="wrn.busum." localSheetId="14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ntrolSheets." localSheetId="0" hidden="1">{"Control_P1",#N/A,FALSE,"Control";"Control_P2",#N/A,FALSE,"Control";"Control_P3",#N/A,FALSE,"Control";"Control_P4",#N/A,FALSE,"Control"}</definedName>
    <definedName name="wrn.ControlSheets." localSheetId="1" hidden="1">{"Control_P1",#N/A,FALSE,"Control";"Control_P2",#N/A,FALSE,"Control";"Control_P3",#N/A,FALSE,"Control";"Control_P4",#N/A,FALSE,"Control"}</definedName>
    <definedName name="wrn.ControlSheets." localSheetId="15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Data_Contact." localSheetId="0" hidden="1">{"Control_DataContact",#N/A,FALSE,"Control"}</definedName>
    <definedName name="wrn.Data_Contact." localSheetId="1" hidden="1">{"Control_DataContact",#N/A,FALSE,"Control"}</definedName>
    <definedName name="wrn.Data_Contact." localSheetId="15" hidden="1">{"Control_DataContact",#N/A,FALSE,"Control"}</definedName>
    <definedName name="wrn.Data_Contact." hidden="1">{"Control_DataContact",#N/A,FALSE,"Control"}</definedName>
    <definedName name="wrn.Est_2003." localSheetId="0" hidden="1">{"Est_Pg1",#N/A,FALSE,"Estimate2003";"Est_Pg2",#N/A,FALSE,"Estimate2003";"Est_Pg3",#N/A,FALSE,"Estimate2003";"Escalation,",#N/A,FALSE,"Escalation"}</definedName>
    <definedName name="wrn.Est_2003." localSheetId="1" hidden="1">{"Est_Pg1",#N/A,FALSE,"Estimate2003";"Est_Pg2",#N/A,FALSE,"Estimate2003";"Est_Pg3",#N/A,FALSE,"Estimate2003";"Escalation,",#N/A,FALSE,"Escalation"}</definedName>
    <definedName name="wrn.Est_2003." localSheetId="15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MyTestReport." localSheetId="0" hidden="1">{"Alberta",#N/A,FALSE,"Pivot Data";#N/A,#N/A,FALSE,"Pivot Data";"HiddenColumns",#N/A,FALSE,"Pivot Data"}</definedName>
    <definedName name="wrn.MyTestReport." localSheetId="1" hidden="1">{"Alberta",#N/A,FALSE,"Pivot Data";#N/A,#N/A,FALSE,"Pivot Data";"HiddenColumns",#N/A,FALSE,"Pivot Data"}</definedName>
    <definedName name="wrn.MyTestReport." localSheetId="15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Sch.A._.B." localSheetId="0" hidden="1">{"Sch.A_CWC_Summary",#N/A,FALSE,"Sch.A,B";"Sch.B_LLSummary",#N/A,FALSE,"Sch.A,B"}</definedName>
    <definedName name="wrn.Sch.A._.B." localSheetId="1" hidden="1">{"Sch.A_CWC_Summary",#N/A,FALSE,"Sch.A,B";"Sch.B_LLSummary",#N/A,FALSE,"Sch.A,B"}</definedName>
    <definedName name="wrn.Sch.A._.B." localSheetId="15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C." localSheetId="0" hidden="1">{"Sch.C_Rev_lag",#N/A,FALSE,"Sch.C"}</definedName>
    <definedName name="wrn.Sch.C." localSheetId="1" hidden="1">{"Sch.C_Rev_lag",#N/A,FALSE,"Sch.C"}</definedName>
    <definedName name="wrn.Sch.C." localSheetId="15" hidden="1">{"Sch.C_Rev_lag",#N/A,FALSE,"Sch.C"}</definedName>
    <definedName name="wrn.Sch.C." hidden="1">{"Sch.C_Rev_lag",#N/A,FALSE,"Sch.C"}</definedName>
    <definedName name="wrn.Sch.D." localSheetId="0" hidden="1">{"Sch.D1_GasPurch",#N/A,FALSE,"Sch.D";"Sch.D2_ElecPurch",#N/A,FALSE,"Sch.D"}</definedName>
    <definedName name="wrn.Sch.D." localSheetId="1" hidden="1">{"Sch.D1_GasPurch",#N/A,FALSE,"Sch.D";"Sch.D2_ElecPurch",#N/A,FALSE,"Sch.D"}</definedName>
    <definedName name="wrn.Sch.D." localSheetId="15" hidden="1">{"Sch.D1_GasPurch",#N/A,FALSE,"Sch.D";"Sch.D2_ElecPurch",#N/A,FALSE,"Sch.D"}</definedName>
    <definedName name="wrn.Sch.D." hidden="1">{"Sch.D1_GasPurch",#N/A,FALSE,"Sch.D";"Sch.D2_ElecPurch",#N/A,FALSE,"Sch.D"}</definedName>
    <definedName name="wrn.Sch.E._.F." localSheetId="0" hidden="1">{"Sch.E_PayrollExp",#N/A,TRUE,"Sch.E,F";"Sch.F_FICA",#N/A,TRUE,"Sch.E,F"}</definedName>
    <definedName name="wrn.Sch.E._.F." localSheetId="1" hidden="1">{"Sch.E_PayrollExp",#N/A,TRUE,"Sch.E,F";"Sch.F_FICA",#N/A,TRUE,"Sch.E,F"}</definedName>
    <definedName name="wrn.Sch.E._.F." localSheetId="15" hidden="1">{"Sch.E_PayrollExp",#N/A,TRUE,"Sch.E,F";"Sch.F_FICA",#N/A,TRUE,"Sch.E,F"}</definedName>
    <definedName name="wrn.Sch.E._.F." hidden="1">{"Sch.E_PayrollExp",#N/A,TRUE,"Sch.E,F";"Sch.F_FICA",#N/A,TRUE,"Sch.E,F"}</definedName>
    <definedName name="wrn.Sch.G." localSheetId="0" hidden="1">{"Sch.G_ICP",#N/A,FALSE,"Sch.G"}</definedName>
    <definedName name="wrn.Sch.G." localSheetId="1" hidden="1">{"Sch.G_ICP",#N/A,FALSE,"Sch.G"}</definedName>
    <definedName name="wrn.Sch.G." localSheetId="15" hidden="1">{"Sch.G_ICP",#N/A,FALSE,"Sch.G"}</definedName>
    <definedName name="wrn.Sch.G." hidden="1">{"Sch.G_ICP",#N/A,FALSE,"Sch.G"}</definedName>
    <definedName name="wrn.Sch.H." localSheetId="0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0" hidden="1">{"Sch.I_Goods&amp;Svcs",#N/A,FALSE,"Sch.I"}</definedName>
    <definedName name="wrn.Sch.I." localSheetId="1" hidden="1">{"Sch.I_Goods&amp;Svcs",#N/A,FALSE,"Sch.I"}</definedName>
    <definedName name="wrn.Sch.I." localSheetId="15" hidden="1">{"Sch.I_Goods&amp;Svcs",#N/A,FALSE,"Sch.I"}</definedName>
    <definedName name="wrn.Sch.I." hidden="1">{"Sch.I_Goods&amp;Svcs",#N/A,FALSE,"Sch.I"}</definedName>
    <definedName name="wrn.Sch.J." localSheetId="0" hidden="1">{"Sch.J_CorpChgs",#N/A,FALSE,"Sch.J"}</definedName>
    <definedName name="wrn.Sch.J." localSheetId="1" hidden="1">{"Sch.J_CorpChgs",#N/A,FALSE,"Sch.J"}</definedName>
    <definedName name="wrn.Sch.J." localSheetId="15" hidden="1">{"Sch.J_CorpChgs",#N/A,FALSE,"Sch.J"}</definedName>
    <definedName name="wrn.Sch.J." hidden="1">{"Sch.J_CorpChgs",#N/A,FALSE,"Sch.J"}</definedName>
    <definedName name="wrn.Sch.K." localSheetId="0" hidden="1">{"Sch.K_P1_PropLease",#N/A,FALSE,"Sch.K";"Sch.K_P2_PropLease",#N/A,FALSE,"Sch.K"}</definedName>
    <definedName name="wrn.Sch.K." localSheetId="1" hidden="1">{"Sch.K_P1_PropLease",#N/A,FALSE,"Sch.K";"Sch.K_P2_PropLease",#N/A,FALSE,"Sch.K"}</definedName>
    <definedName name="wrn.Sch.K." localSheetId="15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L." localSheetId="0" hidden="1">{"Sch.L_MaterialIssue",#N/A,FALSE,"Sch.L"}</definedName>
    <definedName name="wrn.Sch.L." localSheetId="1" hidden="1">{"Sch.L_MaterialIssue",#N/A,FALSE,"Sch.L"}</definedName>
    <definedName name="wrn.Sch.L." localSheetId="15" hidden="1">{"Sch.L_MaterialIssue",#N/A,FALSE,"Sch.L"}</definedName>
    <definedName name="wrn.Sch.L." hidden="1">{"Sch.L_MaterialIssue",#N/A,FALSE,"Sch.L"}</definedName>
    <definedName name="wrn.Sch.M." localSheetId="0" hidden="1">{"Sch.M_Prop&amp;FFTaxes",#N/A,FALSE,"Sch.M"}</definedName>
    <definedName name="wrn.Sch.M." localSheetId="1" hidden="1">{"Sch.M_Prop&amp;FFTaxes",#N/A,FALSE,"Sch.M"}</definedName>
    <definedName name="wrn.Sch.M." localSheetId="15" hidden="1">{"Sch.M_Prop&amp;FFTaxes",#N/A,FALSE,"Sch.M"}</definedName>
    <definedName name="wrn.Sch.M." hidden="1">{"Sch.M_Prop&amp;FFTaxes",#N/A,FALSE,"Sch.M"}</definedName>
    <definedName name="wrn.Sch.N." localSheetId="0" hidden="1">{"Sch.N_IncTaxes",#N/A,FALSE,"Sch. N, O"}</definedName>
    <definedName name="wrn.Sch.N." localSheetId="1" hidden="1">{"Sch.N_IncTaxes",#N/A,FALSE,"Sch. N, O"}</definedName>
    <definedName name="wrn.Sch.N." localSheetId="15" hidden="1">{"Sch.N_IncTaxes",#N/A,FALSE,"Sch. N, O"}</definedName>
    <definedName name="wrn.Sch.N." hidden="1">{"Sch.N_IncTaxes",#N/A,FALSE,"Sch. N, O"}</definedName>
    <definedName name="wrn.Sch.O." localSheetId="0" hidden="1">{"Sch.O1_FedITDeferred",#N/A,FALSE,"Sch. N, O";"Sch_O2_Depreciation",#N/A,FALSE,"Sch. N, O";"Sch_O3_AmortInsurance",#N/A,FALSE,"Sch. N, O"}</definedName>
    <definedName name="wrn.Sch.O." localSheetId="1" hidden="1">{"Sch.O1_FedITDeferred",#N/A,FALSE,"Sch. N, O";"Sch_O2_Depreciation",#N/A,FALSE,"Sch. N, O";"Sch_O3_AmortInsurance",#N/A,FALSE,"Sch. N, O"}</definedName>
    <definedName name="wrn.Sch.O." localSheetId="15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P." localSheetId="0" hidden="1">{"Sch.P_BS_Bal",#N/A,FALSE,"WP-BS Elem"}</definedName>
    <definedName name="wrn.Sch.P." localSheetId="1" hidden="1">{"Sch.P_BS_Bal",#N/A,FALSE,"WP-BS Elem"}</definedName>
    <definedName name="wrn.Sch.P." localSheetId="15" hidden="1">{"Sch.P_BS_Bal",#N/A,FALSE,"WP-BS Elem"}</definedName>
    <definedName name="wrn.Sch.P." hidden="1">{"Sch.P_BS_Bal",#N/A,FALSE,"WP-BS Elem"}</definedName>
    <definedName name="wrn.Sch.P._.Accts." localSheetId="0" hidden="1">{"Sch.P_BS_Accts",#N/A,FALSE,"WP-BS Elem"}</definedName>
    <definedName name="wrn.Sch.P._.Accts." localSheetId="1" hidden="1">{"Sch.P_BS_Accts",#N/A,FALSE,"WP-BS Elem"}</definedName>
    <definedName name="wrn.Sch.P._.Accts." localSheetId="15" hidden="1">{"Sch.P_BS_Accts",#N/A,FALSE,"WP-BS Elem"}</definedName>
    <definedName name="wrn.Sch.P._.Accts." hidden="1">{"Sch.P_BS_Accts",#N/A,FALSE,"WP-BS Elem"}</definedName>
    <definedName name="XmnRefRange" localSheetId="0">#REF!</definedName>
    <definedName name="XmnRefRange" localSheetId="1">#REF!</definedName>
    <definedName name="XmnRefRange" localSheetId="14">#REF!</definedName>
    <definedName name="XmnRefRange">#REF!</definedName>
    <definedName name="xsTYPE">"tbl"</definedName>
    <definedName name="xxx" localSheetId="0" hidden="1">[50]A!#REF!</definedName>
    <definedName name="xxx" localSheetId="1" hidden="1">[50]A!#REF!</definedName>
    <definedName name="xxx" hidden="1">[50]A!#REF!</definedName>
    <definedName name="year" localSheetId="0">#REF!</definedName>
    <definedName name="year" localSheetId="1">#REF!</definedName>
    <definedName name="year" localSheetId="13">#REF!</definedName>
    <definedName name="year" localSheetId="15">#REF!</definedName>
    <definedName name="year">#REF!</definedName>
    <definedName name="YEARRATES">[2]Sheet2!$BN$1:$CD$50</definedName>
    <definedName name="YEClose1992" localSheetId="0">#REF!</definedName>
    <definedName name="YEClose1992" localSheetId="1">#REF!</definedName>
    <definedName name="YEClose1992" localSheetId="13">#REF!</definedName>
    <definedName name="YEClose1992" localSheetId="15">#REF!</definedName>
    <definedName name="YEClose1992">#REF!</definedName>
    <definedName name="yeperiod" localSheetId="0">#REF!</definedName>
    <definedName name="yeperiod" localSheetId="1">#REF!</definedName>
    <definedName name="yeperiod" localSheetId="13">#REF!</definedName>
    <definedName name="yeperiod" localSheetId="15">#REF!</definedName>
    <definedName name="yeperiod">#REF!</definedName>
    <definedName name="YTDInc" localSheetId="0">#REF!</definedName>
    <definedName name="YTDInc" localSheetId="1">#REF!</definedName>
    <definedName name="YTDInc" localSheetId="13">#REF!</definedName>
    <definedName name="YTDInc" localSheetId="15">#REF!</definedName>
    <definedName name="YTDIn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32" l="1"/>
  <c r="D24" i="118" l="1"/>
  <c r="C24" i="118"/>
  <c r="E22" i="118"/>
  <c r="E20" i="118"/>
  <c r="E18" i="118"/>
  <c r="D16" i="142"/>
  <c r="F16" i="141"/>
  <c r="F30" i="140"/>
  <c r="H30" i="140" s="1"/>
  <c r="E35" i="140"/>
  <c r="G243" i="82"/>
  <c r="G210" i="82"/>
  <c r="G168" i="82"/>
  <c r="E99" i="82"/>
  <c r="E62" i="82"/>
  <c r="E49" i="82"/>
  <c r="G39" i="82"/>
  <c r="G36" i="82"/>
  <c r="G32" i="82"/>
  <c r="G25" i="82"/>
  <c r="G17" i="82"/>
  <c r="E13" i="74"/>
  <c r="E34" i="69"/>
  <c r="E27" i="69"/>
  <c r="E15" i="66"/>
  <c r="E19" i="66" s="1"/>
  <c r="E23" i="45"/>
  <c r="E25" i="45" s="1"/>
  <c r="E24" i="118" l="1"/>
  <c r="G27" i="82"/>
  <c r="H238" i="132" l="1"/>
  <c r="H204" i="132"/>
  <c r="H288" i="132"/>
  <c r="H289" i="132"/>
  <c r="H290" i="132" s="1"/>
  <c r="H291" i="132" s="1"/>
  <c r="H292" i="132" s="1"/>
  <c r="H293" i="132" s="1"/>
  <c r="H294" i="132" s="1"/>
  <c r="H295" i="132" s="1"/>
  <c r="H296" i="132" s="1"/>
  <c r="H297" i="132" s="1"/>
  <c r="H298" i="132" s="1"/>
  <c r="H299" i="132" s="1"/>
  <c r="H300" i="132" s="1"/>
  <c r="H301" i="132" s="1"/>
  <c r="H302" i="132" s="1"/>
  <c r="H303" i="132" s="1"/>
  <c r="H304" i="132" s="1"/>
  <c r="H305" i="132"/>
  <c r="H306" i="132" s="1"/>
  <c r="H307" i="132" s="1"/>
  <c r="H308" i="132" s="1"/>
  <c r="H309" i="132" s="1"/>
  <c r="H310" i="132" s="1"/>
  <c r="H311" i="132" s="1"/>
  <c r="H312" i="132" s="1"/>
  <c r="A289" i="132"/>
  <c r="A290" i="132" s="1"/>
  <c r="A291" i="132" s="1"/>
  <c r="A292" i="132" s="1"/>
  <c r="A293" i="132" s="1"/>
  <c r="A294" i="132" s="1"/>
  <c r="A295" i="132" s="1"/>
  <c r="A296" i="132" s="1"/>
  <c r="A297" i="132"/>
  <c r="A298" i="132" s="1"/>
  <c r="A299" i="132" s="1"/>
  <c r="A300" i="132" s="1"/>
  <c r="A301" i="132" s="1"/>
  <c r="A302" i="132" s="1"/>
  <c r="A303" i="132" s="1"/>
  <c r="A304" i="132" s="1"/>
  <c r="A305" i="132" s="1"/>
  <c r="A306" i="132" s="1"/>
  <c r="A307" i="132" s="1"/>
  <c r="A308" i="132" s="1"/>
  <c r="A309" i="132" s="1"/>
  <c r="A310" i="132" s="1"/>
  <c r="A311" i="132" s="1"/>
  <c r="A312" i="132" s="1"/>
  <c r="A239" i="132"/>
  <c r="A240" i="132" s="1"/>
  <c r="A241" i="132" s="1"/>
  <c r="A242" i="132" s="1"/>
  <c r="A243" i="132" s="1"/>
  <c r="A244" i="132"/>
  <c r="A245" i="132" s="1"/>
  <c r="A246" i="132" s="1"/>
  <c r="A247" i="132" s="1"/>
  <c r="A248" i="132" s="1"/>
  <c r="A249" i="132" s="1"/>
  <c r="A250" i="132" s="1"/>
  <c r="A251" i="132" s="1"/>
  <c r="A252" i="132" s="1"/>
  <c r="A253" i="132" s="1"/>
  <c r="A254" i="132" s="1"/>
  <c r="A255" i="132" s="1"/>
  <c r="A256" i="132" s="1"/>
  <c r="A257" i="132" s="1"/>
  <c r="A258" i="132" s="1"/>
  <c r="A259" i="132" s="1"/>
  <c r="A260" i="132" s="1"/>
  <c r="A261" i="132" s="1"/>
  <c r="A262" i="132" s="1"/>
  <c r="A263" i="132" s="1"/>
  <c r="A264" i="132" s="1"/>
  <c r="A265" i="132" s="1"/>
  <c r="A266" i="132" s="1"/>
  <c r="A267" i="132" s="1"/>
  <c r="A268" i="132" s="1"/>
  <c r="A269" i="132" s="1"/>
  <c r="A270" i="132" s="1"/>
  <c r="A271" i="132" s="1"/>
  <c r="A272" i="132" s="1"/>
  <c r="H205" i="132"/>
  <c r="H206" i="132" s="1"/>
  <c r="H207" i="132" s="1"/>
  <c r="H208" i="132" s="1"/>
  <c r="H209" i="132" s="1"/>
  <c r="H210" i="132" s="1"/>
  <c r="H211" i="132" s="1"/>
  <c r="H212" i="132" s="1"/>
  <c r="H213" i="132" s="1"/>
  <c r="H214" i="132" s="1"/>
  <c r="H215" i="132" s="1"/>
  <c r="H216" i="132" s="1"/>
  <c r="H217" i="132" s="1"/>
  <c r="H218" i="132" s="1"/>
  <c r="H219" i="132" s="1"/>
  <c r="H220" i="132" s="1"/>
  <c r="H221" i="132" s="1"/>
  <c r="H222" i="132" s="1"/>
  <c r="H223" i="132" s="1"/>
  <c r="H163" i="132"/>
  <c r="H164" i="132" s="1"/>
  <c r="H165" i="132" s="1"/>
  <c r="H166" i="132" s="1"/>
  <c r="H167" i="132" s="1"/>
  <c r="H168" i="132" s="1"/>
  <c r="H169" i="132" s="1"/>
  <c r="H170" i="132" s="1"/>
  <c r="H171" i="132" s="1"/>
  <c r="H172" i="132" s="1"/>
  <c r="H173" i="132" s="1"/>
  <c r="H174" i="132" s="1"/>
  <c r="H175" i="132" s="1"/>
  <c r="H176" i="132" s="1"/>
  <c r="H177" i="132" s="1"/>
  <c r="H178" i="132" s="1"/>
  <c r="H179" i="132" s="1"/>
  <c r="H180" i="132" s="1"/>
  <c r="H181" i="132" s="1"/>
  <c r="H182" i="132" s="1"/>
  <c r="H183" i="132" s="1"/>
  <c r="H184" i="132" s="1"/>
  <c r="H185" i="132" s="1"/>
  <c r="H186" i="132" s="1"/>
  <c r="H187" i="132" s="1"/>
  <c r="H110" i="132"/>
  <c r="H55" i="132"/>
  <c r="H11" i="132"/>
  <c r="H12" i="132" s="1"/>
  <c r="H13" i="132" s="1"/>
  <c r="H14" i="132" s="1"/>
  <c r="H15" i="132"/>
  <c r="H16" i="132" s="1"/>
  <c r="H17" i="132" s="1"/>
  <c r="H18" i="132" s="1"/>
  <c r="H19" i="132" s="1"/>
  <c r="H20" i="132" s="1"/>
  <c r="H21" i="132" s="1"/>
  <c r="H22" i="132" s="1"/>
  <c r="H23" i="132" s="1"/>
  <c r="H24" i="132" s="1"/>
  <c r="H25" i="132"/>
  <c r="H26" i="132" s="1"/>
  <c r="H27" i="132" s="1"/>
  <c r="H28" i="132" s="1"/>
  <c r="H29" i="132" s="1"/>
  <c r="H30" i="132" s="1"/>
  <c r="H31" i="132" s="1"/>
  <c r="H32" i="132" s="1"/>
  <c r="H33" i="132" s="1"/>
  <c r="H34" i="132" s="1"/>
  <c r="H35" i="132" s="1"/>
  <c r="H36" i="132" s="1"/>
  <c r="H37" i="132" s="1"/>
  <c r="H38" i="132" s="1"/>
  <c r="H39" i="132" s="1"/>
  <c r="H40" i="132" s="1"/>
  <c r="A205" i="132"/>
  <c r="A206" i="132" s="1"/>
  <c r="A207" i="132" s="1"/>
  <c r="A208" i="132" s="1"/>
  <c r="A209" i="132" s="1"/>
  <c r="A210" i="132" s="1"/>
  <c r="A211" i="132"/>
  <c r="A212" i="132" s="1"/>
  <c r="A213" i="132" s="1"/>
  <c r="A214" i="132" s="1"/>
  <c r="A215" i="132" s="1"/>
  <c r="A216" i="132" s="1"/>
  <c r="A217" i="132" s="1"/>
  <c r="A218" i="132" s="1"/>
  <c r="A219" i="132" s="1"/>
  <c r="A220" i="132" s="1"/>
  <c r="A221" i="132" s="1"/>
  <c r="A222" i="132" s="1"/>
  <c r="A223" i="132" s="1"/>
  <c r="A164" i="132"/>
  <c r="A165" i="132" s="1"/>
  <c r="A166" i="132" s="1"/>
  <c r="A167" i="132"/>
  <c r="A168" i="132" s="1"/>
  <c r="A169" i="132" s="1"/>
  <c r="A170" i="132" s="1"/>
  <c r="A171" i="132" s="1"/>
  <c r="A172" i="132" s="1"/>
  <c r="A173" i="132" s="1"/>
  <c r="A174" i="132" s="1"/>
  <c r="A175" i="132" s="1"/>
  <c r="A176" i="132" s="1"/>
  <c r="A177" i="132" s="1"/>
  <c r="A178" i="132" s="1"/>
  <c r="A179" i="132" s="1"/>
  <c r="A180" i="132" s="1"/>
  <c r="A181" i="132" s="1"/>
  <c r="A182" i="132" s="1"/>
  <c r="A183" i="132" s="1"/>
  <c r="A184" i="132" s="1"/>
  <c r="A185" i="132" s="1"/>
  <c r="A186" i="132" s="1"/>
  <c r="A187" i="132" s="1"/>
  <c r="H111" i="132"/>
  <c r="H112" i="132" s="1"/>
  <c r="H113" i="132" s="1"/>
  <c r="H114" i="132" s="1"/>
  <c r="H115" i="132" s="1"/>
  <c r="H116" i="132" s="1"/>
  <c r="H117" i="132" s="1"/>
  <c r="H118" i="132" s="1"/>
  <c r="H119" i="132" s="1"/>
  <c r="H120" i="132" s="1"/>
  <c r="H121" i="132" s="1"/>
  <c r="H122" i="132" s="1"/>
  <c r="H123" i="132" s="1"/>
  <c r="H124" i="132" s="1"/>
  <c r="H125" i="132" s="1"/>
  <c r="H126" i="132" s="1"/>
  <c r="H127" i="132" s="1"/>
  <c r="H128" i="132" s="1"/>
  <c r="H129" i="132" s="1"/>
  <c r="H130" i="132" s="1"/>
  <c r="H131" i="132" s="1"/>
  <c r="H132" i="132"/>
  <c r="H133" i="132" s="1"/>
  <c r="H134" i="132" s="1"/>
  <c r="H135" i="132" s="1"/>
  <c r="H136" i="132" s="1"/>
  <c r="H137" i="132" s="1"/>
  <c r="H138" i="132" s="1"/>
  <c r="H139" i="132" s="1"/>
  <c r="H140" i="132" s="1"/>
  <c r="H141" i="132" s="1"/>
  <c r="H142" i="132" s="1"/>
  <c r="H143" i="132" s="1"/>
  <c r="H144" i="132" s="1"/>
  <c r="H145" i="132" s="1"/>
  <c r="H146" i="132" s="1"/>
  <c r="H147" i="132" s="1"/>
  <c r="A111" i="132"/>
  <c r="A112" i="132" s="1"/>
  <c r="A113" i="132" s="1"/>
  <c r="A114" i="132" s="1"/>
  <c r="A115" i="132" s="1"/>
  <c r="A116" i="132" s="1"/>
  <c r="A117" i="132" s="1"/>
  <c r="A118" i="132" s="1"/>
  <c r="A119" i="132" s="1"/>
  <c r="A120" i="132" s="1"/>
  <c r="A121" i="132" s="1"/>
  <c r="A122" i="132" s="1"/>
  <c r="A123" i="132" s="1"/>
  <c r="A124" i="132" s="1"/>
  <c r="A125" i="132" s="1"/>
  <c r="A126" i="132"/>
  <c r="A127" i="132" s="1"/>
  <c r="A128" i="132" s="1"/>
  <c r="A129" i="132" s="1"/>
  <c r="A130" i="132" s="1"/>
  <c r="A131" i="132" s="1"/>
  <c r="A132" i="132" s="1"/>
  <c r="A133" i="132" s="1"/>
  <c r="A134" i="132" s="1"/>
  <c r="A135" i="132" s="1"/>
  <c r="A136" i="132" s="1"/>
  <c r="A137" i="132" s="1"/>
  <c r="A138" i="132" s="1"/>
  <c r="A139" i="132" s="1"/>
  <c r="A140" i="132" s="1"/>
  <c r="A141" i="132" s="1"/>
  <c r="A142" i="132" s="1"/>
  <c r="A143" i="132" s="1"/>
  <c r="A144" i="132" s="1"/>
  <c r="A145" i="132" s="1"/>
  <c r="A146" i="132" s="1"/>
  <c r="A147" i="132" s="1"/>
  <c r="A148" i="132" s="1"/>
  <c r="A12" i="132"/>
  <c r="A13" i="132"/>
  <c r="A14" i="132" s="1"/>
  <c r="A15" i="132" s="1"/>
  <c r="A16" i="132" s="1"/>
  <c r="A17" i="132"/>
  <c r="A18" i="132" s="1"/>
  <c r="A19" i="132" s="1"/>
  <c r="A20" i="132" s="1"/>
  <c r="A21" i="132" s="1"/>
  <c r="A22" i="132" s="1"/>
  <c r="A23" i="132" s="1"/>
  <c r="A24" i="132" s="1"/>
  <c r="A25" i="132" s="1"/>
  <c r="A26" i="132" s="1"/>
  <c r="A27" i="132" s="1"/>
  <c r="A28" i="132" s="1"/>
  <c r="A29" i="132" s="1"/>
  <c r="A30" i="132" s="1"/>
  <c r="A31" i="132" s="1"/>
  <c r="A32" i="132" s="1"/>
  <c r="A33" i="132" s="1"/>
  <c r="A34" i="132" s="1"/>
  <c r="A35" i="132" s="1"/>
  <c r="A36" i="132" s="1"/>
  <c r="A37" i="132" s="1"/>
  <c r="A38" i="132" s="1"/>
  <c r="A39" i="132" s="1"/>
  <c r="A40" i="132" s="1"/>
  <c r="B49" i="132"/>
  <c r="G246" i="82"/>
  <c r="G234" i="82"/>
  <c r="J79" i="82"/>
  <c r="C98" i="82"/>
  <c r="C61" i="82"/>
  <c r="A12" i="118"/>
  <c r="A13" i="118" s="1"/>
  <c r="A14" i="118"/>
  <c r="A15" i="118" s="1"/>
  <c r="A16" i="118" s="1"/>
  <c r="A17" i="118" s="1"/>
  <c r="A18" i="118" s="1"/>
  <c r="A19" i="118" s="1"/>
  <c r="A20" i="118" s="1"/>
  <c r="A21" i="118" s="1"/>
  <c r="A22" i="118" s="1"/>
  <c r="A23" i="118" s="1"/>
  <c r="A24" i="118" s="1"/>
  <c r="A25" i="118" s="1"/>
  <c r="A26" i="118" s="1"/>
  <c r="A27" i="118" s="1"/>
  <c r="A28" i="118" s="1"/>
  <c r="A29" i="118" s="1"/>
  <c r="K11" i="118"/>
  <c r="K12" i="118" s="1"/>
  <c r="K13" i="118" s="1"/>
  <c r="K14" i="118" s="1"/>
  <c r="K15" i="118" s="1"/>
  <c r="K16" i="118" s="1"/>
  <c r="K17" i="118" s="1"/>
  <c r="K18" i="118" s="1"/>
  <c r="K19" i="118" s="1"/>
  <c r="K20" i="118" s="1"/>
  <c r="K21" i="118" s="1"/>
  <c r="K22" i="118" s="1"/>
  <c r="K23" i="118" s="1"/>
  <c r="K24" i="118" s="1"/>
  <c r="K25" i="118" s="1"/>
  <c r="K26" i="118" s="1"/>
  <c r="K27" i="118" s="1"/>
  <c r="K28" i="118" s="1"/>
  <c r="K29" i="118" s="1"/>
  <c r="D26" i="142"/>
  <c r="A11" i="142"/>
  <c r="A12" i="142"/>
  <c r="A13" i="142"/>
  <c r="A14" i="142" s="1"/>
  <c r="A15" i="142" s="1"/>
  <c r="A16" i="142" s="1"/>
  <c r="A17" i="142" s="1"/>
  <c r="A18" i="142" s="1"/>
  <c r="A19" i="142" s="1"/>
  <c r="A20" i="142" s="1"/>
  <c r="A21" i="142" s="1"/>
  <c r="A22" i="142" s="1"/>
  <c r="A23" i="142" s="1"/>
  <c r="A24" i="142" s="1"/>
  <c r="A25" i="142" s="1"/>
  <c r="A26" i="142" s="1"/>
  <c r="A27" i="142" s="1"/>
  <c r="A28" i="142" s="1"/>
  <c r="A29" i="142" s="1"/>
  <c r="A30" i="142" s="1"/>
  <c r="A31" i="142" s="1"/>
  <c r="A32" i="142" s="1"/>
  <c r="J10" i="142"/>
  <c r="J11" i="142" s="1"/>
  <c r="J12" i="142" s="1"/>
  <c r="J13" i="142" s="1"/>
  <c r="J14" i="142" s="1"/>
  <c r="J15" i="142" s="1"/>
  <c r="J16" i="142" s="1"/>
  <c r="J17" i="142" s="1"/>
  <c r="J18" i="142" s="1"/>
  <c r="J19" i="142" s="1"/>
  <c r="J20" i="142" s="1"/>
  <c r="J21" i="142" s="1"/>
  <c r="J22" i="142" s="1"/>
  <c r="J23" i="142" s="1"/>
  <c r="J24" i="142" s="1"/>
  <c r="J25" i="142" s="1"/>
  <c r="J26" i="142" s="1"/>
  <c r="J27" i="142" s="1"/>
  <c r="J28" i="142" s="1"/>
  <c r="J29" i="142" s="1"/>
  <c r="J30" i="142" s="1"/>
  <c r="J31" i="142" s="1"/>
  <c r="J32" i="142" s="1"/>
  <c r="B4" i="142"/>
  <c r="B3" i="142"/>
  <c r="B32" i="141"/>
  <c r="E27" i="141"/>
  <c r="E26" i="141"/>
  <c r="E25" i="141"/>
  <c r="E24" i="141"/>
  <c r="E23" i="141"/>
  <c r="E22" i="141"/>
  <c r="E21" i="141"/>
  <c r="E20" i="141"/>
  <c r="E19" i="141"/>
  <c r="E18" i="141"/>
  <c r="E17" i="141"/>
  <c r="E16" i="141"/>
  <c r="G16" i="141" s="1"/>
  <c r="A11" i="141"/>
  <c r="A12" i="141"/>
  <c r="A13" i="141" s="1"/>
  <c r="A14" i="141" s="1"/>
  <c r="A15" i="141" s="1"/>
  <c r="A16" i="141" s="1"/>
  <c r="A17" i="141" s="1"/>
  <c r="A18" i="141" s="1"/>
  <c r="A19" i="141" s="1"/>
  <c r="A20" i="141" s="1"/>
  <c r="A21" i="141" s="1"/>
  <c r="A22" i="141" s="1"/>
  <c r="A23" i="141" s="1"/>
  <c r="A24" i="141" s="1"/>
  <c r="A25" i="141" s="1"/>
  <c r="A26" i="141" s="1"/>
  <c r="A27" i="141" s="1"/>
  <c r="A28" i="141" s="1"/>
  <c r="I10" i="141"/>
  <c r="I11" i="141" s="1"/>
  <c r="I12" i="141" s="1"/>
  <c r="I13" i="141" s="1"/>
  <c r="I14" i="141" s="1"/>
  <c r="I15" i="141" s="1"/>
  <c r="I16" i="141" s="1"/>
  <c r="I17" i="141" s="1"/>
  <c r="I18" i="141" s="1"/>
  <c r="I19" i="141" s="1"/>
  <c r="I20" i="141" s="1"/>
  <c r="I21" i="141" s="1"/>
  <c r="I22" i="141" s="1"/>
  <c r="I23" i="141" s="1"/>
  <c r="I24" i="141" s="1"/>
  <c r="I25" i="141" s="1"/>
  <c r="I26" i="141" s="1"/>
  <c r="I27" i="141" s="1"/>
  <c r="I28" i="141" s="1"/>
  <c r="B4" i="141"/>
  <c r="G34" i="140"/>
  <c r="F34" i="140"/>
  <c r="H34" i="140" s="1"/>
  <c r="G33" i="140"/>
  <c r="F33" i="140"/>
  <c r="H33" i="140" s="1"/>
  <c r="G32" i="140"/>
  <c r="F32" i="140"/>
  <c r="H32" i="140" s="1"/>
  <c r="G31" i="140"/>
  <c r="F31" i="140"/>
  <c r="H31" i="140" s="1"/>
  <c r="G30" i="140"/>
  <c r="G29" i="140"/>
  <c r="F29" i="140"/>
  <c r="H29" i="140" s="1"/>
  <c r="G28" i="140"/>
  <c r="F28" i="140"/>
  <c r="H28" i="140" s="1"/>
  <c r="G27" i="140"/>
  <c r="F27" i="140"/>
  <c r="H27" i="140" s="1"/>
  <c r="G26" i="140"/>
  <c r="F26" i="140"/>
  <c r="H26" i="140" s="1"/>
  <c r="G25" i="140"/>
  <c r="F25" i="140"/>
  <c r="H25" i="140" s="1"/>
  <c r="G24" i="140"/>
  <c r="F24" i="140"/>
  <c r="H24" i="140" s="1"/>
  <c r="G23" i="140"/>
  <c r="F23" i="140"/>
  <c r="H23" i="140" s="1"/>
  <c r="C23" i="140"/>
  <c r="C16" i="141" s="1"/>
  <c r="C21" i="141" s="1"/>
  <c r="A11" i="140"/>
  <c r="A12" i="140"/>
  <c r="A13" i="140"/>
  <c r="A14" i="140" s="1"/>
  <c r="A15" i="140" s="1"/>
  <c r="A16" i="140" s="1"/>
  <c r="A17" i="140" s="1"/>
  <c r="A18" i="140" s="1"/>
  <c r="A19" i="140" s="1"/>
  <c r="A20" i="140" s="1"/>
  <c r="A21" i="140" s="1"/>
  <c r="A22" i="140" s="1"/>
  <c r="A23" i="140" s="1"/>
  <c r="A24" i="140" s="1"/>
  <c r="A25" i="140" s="1"/>
  <c r="A26" i="140" s="1"/>
  <c r="A27" i="140" s="1"/>
  <c r="A28" i="140" s="1"/>
  <c r="A29" i="140" s="1"/>
  <c r="A30" i="140" s="1"/>
  <c r="A31" i="140" s="1"/>
  <c r="A32" i="140" s="1"/>
  <c r="A33" i="140" s="1"/>
  <c r="A34" i="140" s="1"/>
  <c r="A35" i="140" s="1"/>
  <c r="N10" i="140"/>
  <c r="N11" i="140" s="1"/>
  <c r="N12" i="140" s="1"/>
  <c r="N13" i="140" s="1"/>
  <c r="N14" i="140" s="1"/>
  <c r="N15" i="140" s="1"/>
  <c r="N16" i="140" s="1"/>
  <c r="N17" i="140" s="1"/>
  <c r="N18" i="140" s="1"/>
  <c r="N19" i="140" s="1"/>
  <c r="N20" i="140" s="1"/>
  <c r="N21" i="140" s="1"/>
  <c r="N22" i="140" s="1"/>
  <c r="N23" i="140" s="1"/>
  <c r="N24" i="140" s="1"/>
  <c r="N25" i="140" s="1"/>
  <c r="N26" i="140" s="1"/>
  <c r="N27" i="140" s="1"/>
  <c r="N28" i="140" s="1"/>
  <c r="N29" i="140" s="1"/>
  <c r="N30" i="140" s="1"/>
  <c r="N31" i="140" s="1"/>
  <c r="N32" i="140" s="1"/>
  <c r="N33" i="140" s="1"/>
  <c r="N34" i="140" s="1"/>
  <c r="N35" i="140" s="1"/>
  <c r="A11" i="137"/>
  <c r="A12" i="137" s="1"/>
  <c r="A13" i="137" s="1"/>
  <c r="A14" i="137" s="1"/>
  <c r="A15" i="137" s="1"/>
  <c r="A16" i="137" s="1"/>
  <c r="A17" i="137" s="1"/>
  <c r="A18" i="137" s="1"/>
  <c r="H10" i="137"/>
  <c r="H11" i="137" s="1"/>
  <c r="H12" i="137" s="1"/>
  <c r="H13" i="137" s="1"/>
  <c r="H14" i="137" s="1"/>
  <c r="H15" i="137" s="1"/>
  <c r="H16" i="137" s="1"/>
  <c r="H17" i="137" s="1"/>
  <c r="H18" i="137" s="1"/>
  <c r="B4" i="137"/>
  <c r="G213" i="82"/>
  <c r="G201" i="82"/>
  <c r="J193" i="82"/>
  <c r="J194" i="82" s="1"/>
  <c r="J195" i="82" s="1"/>
  <c r="J196" i="82"/>
  <c r="J197" i="82" s="1"/>
  <c r="J198" i="82" s="1"/>
  <c r="J199" i="82" s="1"/>
  <c r="J200" i="82" s="1"/>
  <c r="J201" i="82" s="1"/>
  <c r="J202" i="82" s="1"/>
  <c r="J203" i="82" s="1"/>
  <c r="J204" i="82" s="1"/>
  <c r="J205" i="82" s="1"/>
  <c r="J206" i="82" s="1"/>
  <c r="J207" i="82" s="1"/>
  <c r="J208" i="82" s="1"/>
  <c r="J209" i="82" s="1"/>
  <c r="J210" i="82" s="1"/>
  <c r="J211" i="82" s="1"/>
  <c r="J212" i="82" s="1"/>
  <c r="J213" i="82" s="1"/>
  <c r="J214" i="82" s="1"/>
  <c r="J215" i="82" s="1"/>
  <c r="J216" i="82" s="1"/>
  <c r="J217" i="82" s="1"/>
  <c r="J218" i="82" s="1"/>
  <c r="J219" i="82" s="1"/>
  <c r="J220" i="82" s="1"/>
  <c r="J221" i="82" s="1"/>
  <c r="J222" i="82" s="1"/>
  <c r="J223" i="82" s="1"/>
  <c r="J224" i="82" s="1"/>
  <c r="J225" i="82" s="1"/>
  <c r="J226" i="82" s="1"/>
  <c r="J227" i="82" s="1"/>
  <c r="J228" i="82" s="1"/>
  <c r="J229" i="82" s="1"/>
  <c r="J230" i="82" s="1"/>
  <c r="J231" i="82" s="1"/>
  <c r="J232" i="82" s="1"/>
  <c r="J233" i="82" s="1"/>
  <c r="J234" i="82" s="1"/>
  <c r="J235" i="82" s="1"/>
  <c r="J236" i="82" s="1"/>
  <c r="J237" i="82" s="1"/>
  <c r="J238" i="82" s="1"/>
  <c r="J239" i="82" s="1"/>
  <c r="J240" i="82" s="1"/>
  <c r="J241" i="82" s="1"/>
  <c r="J242" i="82" s="1"/>
  <c r="J243" i="82" s="1"/>
  <c r="J244" i="82" s="1"/>
  <c r="J245" i="82" s="1"/>
  <c r="J246" i="82" s="1"/>
  <c r="J247" i="82" s="1"/>
  <c r="J248" i="82" s="1"/>
  <c r="J249" i="82" s="1"/>
  <c r="J250" i="82" s="1"/>
  <c r="J251" i="82" s="1"/>
  <c r="J252" i="82" s="1"/>
  <c r="J253" i="82" s="1"/>
  <c r="J254" i="82" s="1"/>
  <c r="J255" i="82" s="1"/>
  <c r="A193" i="82"/>
  <c r="A194" i="82"/>
  <c r="A195" i="82" s="1"/>
  <c r="A196" i="82" s="1"/>
  <c r="A197" i="82" s="1"/>
  <c r="A198" i="82" s="1"/>
  <c r="A199" i="82" s="1"/>
  <c r="A200" i="82" s="1"/>
  <c r="A201" i="82" s="1"/>
  <c r="A202" i="82" s="1"/>
  <c r="A203" i="82" s="1"/>
  <c r="A204" i="82" s="1"/>
  <c r="A205" i="82" s="1"/>
  <c r="A206" i="82" s="1"/>
  <c r="A207" i="82" s="1"/>
  <c r="A208" i="82" s="1"/>
  <c r="A209" i="82" s="1"/>
  <c r="A210" i="82" s="1"/>
  <c r="A211" i="82" s="1"/>
  <c r="A212" i="82" s="1"/>
  <c r="A213" i="82" s="1"/>
  <c r="A214" i="82" s="1"/>
  <c r="A215" i="82" s="1"/>
  <c r="A216" i="82" s="1"/>
  <c r="A217" i="82" s="1"/>
  <c r="A218" i="82" s="1"/>
  <c r="A219" i="82" s="1"/>
  <c r="A220" i="82" s="1"/>
  <c r="A221" i="82" s="1"/>
  <c r="A222" i="82" s="1"/>
  <c r="A223" i="82" s="1"/>
  <c r="A224" i="82" s="1"/>
  <c r="A225" i="82" s="1"/>
  <c r="A226" i="82" s="1"/>
  <c r="A227" i="82" s="1"/>
  <c r="A228" i="82" s="1"/>
  <c r="A229" i="82" s="1"/>
  <c r="A230" i="82" s="1"/>
  <c r="A231" i="82" s="1"/>
  <c r="A232" i="82" s="1"/>
  <c r="A233" i="82" s="1"/>
  <c r="A234" i="82" s="1"/>
  <c r="A235" i="82" s="1"/>
  <c r="A236" i="82" s="1"/>
  <c r="A237" i="82" s="1"/>
  <c r="A238" i="82" s="1"/>
  <c r="A239" i="82" s="1"/>
  <c r="A240" i="82" s="1"/>
  <c r="A241" i="82" s="1"/>
  <c r="A242" i="82" s="1"/>
  <c r="A243" i="82" s="1"/>
  <c r="A244" i="82" s="1"/>
  <c r="A245" i="82" s="1"/>
  <c r="A246" i="82" s="1"/>
  <c r="A247" i="82" s="1"/>
  <c r="A248" i="82" s="1"/>
  <c r="A249" i="82" s="1"/>
  <c r="A250" i="82" s="1"/>
  <c r="A251" i="82" s="1"/>
  <c r="A252" i="82" s="1"/>
  <c r="A253" i="82" s="1"/>
  <c r="A254" i="82" s="1"/>
  <c r="A255" i="82" s="1"/>
  <c r="J118" i="82"/>
  <c r="J119" i="82" s="1"/>
  <c r="J120" i="82" s="1"/>
  <c r="J121" i="82" s="1"/>
  <c r="J122" i="82" s="1"/>
  <c r="J123" i="82" s="1"/>
  <c r="J124" i="82" s="1"/>
  <c r="J125" i="82" s="1"/>
  <c r="J126" i="82" s="1"/>
  <c r="J127" i="82" s="1"/>
  <c r="J128" i="82" s="1"/>
  <c r="J129" i="82" s="1"/>
  <c r="J130" i="82" s="1"/>
  <c r="J131" i="82" s="1"/>
  <c r="J132" i="82" s="1"/>
  <c r="J133" i="82" s="1"/>
  <c r="J134" i="82" s="1"/>
  <c r="J135" i="82" s="1"/>
  <c r="J136" i="82" s="1"/>
  <c r="J137" i="82" s="1"/>
  <c r="J138" i="82" s="1"/>
  <c r="J139" i="82" s="1"/>
  <c r="J140" i="82" s="1"/>
  <c r="J141" i="82" s="1"/>
  <c r="J142" i="82" s="1"/>
  <c r="J143" i="82" s="1"/>
  <c r="J144" i="82" s="1"/>
  <c r="J145" i="82" s="1"/>
  <c r="J146" i="82" s="1"/>
  <c r="J147" i="82" s="1"/>
  <c r="J148" i="82" s="1"/>
  <c r="J149" i="82" s="1"/>
  <c r="J150" i="82" s="1"/>
  <c r="J151" i="82" s="1"/>
  <c r="J152" i="82" s="1"/>
  <c r="J153" i="82" s="1"/>
  <c r="J154" i="82" s="1"/>
  <c r="J155" i="82" s="1"/>
  <c r="J156" i="82" s="1"/>
  <c r="J157" i="82" s="1"/>
  <c r="J158" i="82" s="1"/>
  <c r="J159" i="82" s="1"/>
  <c r="J160" i="82" s="1"/>
  <c r="J161" i="82" s="1"/>
  <c r="J162" i="82" s="1"/>
  <c r="J163" i="82" s="1"/>
  <c r="J164" i="82" s="1"/>
  <c r="J165" i="82" s="1"/>
  <c r="J166" i="82" s="1"/>
  <c r="J167" i="82" s="1"/>
  <c r="J168" i="82" s="1"/>
  <c r="J169" i="82" s="1"/>
  <c r="J170" i="82" s="1"/>
  <c r="J171" i="82" s="1"/>
  <c r="J172" i="82" s="1"/>
  <c r="J173" i="82" s="1"/>
  <c r="J174" i="82" s="1"/>
  <c r="J175" i="82" s="1"/>
  <c r="J176" i="82" s="1"/>
  <c r="J177" i="82" s="1"/>
  <c r="J178" i="82" s="1"/>
  <c r="J179" i="82" s="1"/>
  <c r="J180" i="82" s="1"/>
  <c r="A118" i="82"/>
  <c r="A119" i="82" s="1"/>
  <c r="A120" i="82" s="1"/>
  <c r="A121" i="82" s="1"/>
  <c r="A122" i="82" s="1"/>
  <c r="A123" i="82" s="1"/>
  <c r="A124" i="82" s="1"/>
  <c r="A125" i="82" s="1"/>
  <c r="A126" i="82" s="1"/>
  <c r="A127" i="82" s="1"/>
  <c r="A128" i="82" s="1"/>
  <c r="A129" i="82" s="1"/>
  <c r="A130" i="82" s="1"/>
  <c r="A131" i="82" s="1"/>
  <c r="A132" i="82" s="1"/>
  <c r="A133" i="82" s="1"/>
  <c r="A134" i="82" s="1"/>
  <c r="A135" i="82" s="1"/>
  <c r="A136" i="82" s="1"/>
  <c r="A137" i="82" s="1"/>
  <c r="A138" i="82" s="1"/>
  <c r="A139" i="82" s="1"/>
  <c r="A140" i="82" s="1"/>
  <c r="A141" i="82" s="1"/>
  <c r="A142" i="82" s="1"/>
  <c r="A143" i="82" s="1"/>
  <c r="A144" i="82" s="1"/>
  <c r="A145" i="82" s="1"/>
  <c r="A146" i="82" s="1"/>
  <c r="A147" i="82" s="1"/>
  <c r="A148" i="82" s="1"/>
  <c r="A149" i="82" s="1"/>
  <c r="A150" i="82" s="1"/>
  <c r="A151" i="82" s="1"/>
  <c r="A152" i="82" s="1"/>
  <c r="A153" i="82" s="1"/>
  <c r="A154" i="82" s="1"/>
  <c r="A155" i="82" s="1"/>
  <c r="A156" i="82" s="1"/>
  <c r="A157" i="82" s="1"/>
  <c r="A158" i="82" s="1"/>
  <c r="A159" i="82" s="1"/>
  <c r="A160" i="82" s="1"/>
  <c r="A161" i="82" s="1"/>
  <c r="A162" i="82" s="1"/>
  <c r="A163" i="82" s="1"/>
  <c r="A164" i="82" s="1"/>
  <c r="A165" i="82" s="1"/>
  <c r="A166" i="82" s="1"/>
  <c r="A167" i="82" s="1"/>
  <c r="A168" i="82" s="1"/>
  <c r="A169" i="82" s="1"/>
  <c r="A170" i="82" s="1"/>
  <c r="A171" i="82" s="1"/>
  <c r="A172" i="82" s="1"/>
  <c r="A173" i="82" s="1"/>
  <c r="A174" i="82" s="1"/>
  <c r="A175" i="82" s="1"/>
  <c r="A176" i="82" s="1"/>
  <c r="A177" i="82" s="1"/>
  <c r="A178" i="82" s="1"/>
  <c r="A179" i="82" s="1"/>
  <c r="A180" i="82" s="1"/>
  <c r="E86" i="82"/>
  <c r="C85" i="82"/>
  <c r="C48" i="82"/>
  <c r="C97" i="82"/>
  <c r="A12" i="82"/>
  <c r="A13" i="82" s="1"/>
  <c r="A14" i="82" s="1"/>
  <c r="A15" i="82" s="1"/>
  <c r="A16" i="82" s="1"/>
  <c r="A17" i="82" s="1"/>
  <c r="A18" i="82" s="1"/>
  <c r="A19" i="82" s="1"/>
  <c r="A20" i="82" s="1"/>
  <c r="A21" i="82" s="1"/>
  <c r="A22" i="82" s="1"/>
  <c r="A23" i="82" s="1"/>
  <c r="A24" i="82" s="1"/>
  <c r="A25" i="82" s="1"/>
  <c r="A26" i="82" s="1"/>
  <c r="A27" i="82" s="1"/>
  <c r="A28" i="82" s="1"/>
  <c r="A29" i="82" s="1"/>
  <c r="A30" i="82" s="1"/>
  <c r="A31" i="82" s="1"/>
  <c r="A32" i="82" s="1"/>
  <c r="A33" i="82" s="1"/>
  <c r="A34" i="82" s="1"/>
  <c r="A35" i="82" s="1"/>
  <c r="A36" i="82" s="1"/>
  <c r="A37" i="82" s="1"/>
  <c r="A38" i="82" s="1"/>
  <c r="A39" i="82" s="1"/>
  <c r="A40" i="82" s="1"/>
  <c r="A41" i="82" s="1"/>
  <c r="J11" i="82"/>
  <c r="J12" i="82" s="1"/>
  <c r="J13" i="82" s="1"/>
  <c r="J14" i="82" s="1"/>
  <c r="J15" i="82" s="1"/>
  <c r="J16" i="82" s="1"/>
  <c r="J17" i="82" s="1"/>
  <c r="J18" i="82" s="1"/>
  <c r="J19" i="82" s="1"/>
  <c r="J20" i="82" s="1"/>
  <c r="J21" i="82" s="1"/>
  <c r="J22" i="82" s="1"/>
  <c r="J23" i="82" s="1"/>
  <c r="J24" i="82" s="1"/>
  <c r="J25" i="82" s="1"/>
  <c r="J26" i="82" s="1"/>
  <c r="J27" i="82" s="1"/>
  <c r="J28" i="82" s="1"/>
  <c r="J29" i="82" s="1"/>
  <c r="J30" i="82" s="1"/>
  <c r="J31" i="82" s="1"/>
  <c r="J32" i="82" s="1"/>
  <c r="J33" i="82" s="1"/>
  <c r="J34" i="82" s="1"/>
  <c r="J35" i="82" s="1"/>
  <c r="J36" i="82" s="1"/>
  <c r="J37" i="82" s="1"/>
  <c r="J38" i="82" s="1"/>
  <c r="J39" i="82" s="1"/>
  <c r="J40" i="82" s="1"/>
  <c r="J41" i="82" s="1"/>
  <c r="B5" i="82"/>
  <c r="B73" i="82" s="1"/>
  <c r="A12" i="77"/>
  <c r="A13" i="77"/>
  <c r="A14" i="77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H11" i="77"/>
  <c r="H12" i="77" s="1"/>
  <c r="H13" i="77" s="1"/>
  <c r="H14" i="77" s="1"/>
  <c r="H15" i="77" s="1"/>
  <c r="H16" i="77" s="1"/>
  <c r="H17" i="77" s="1"/>
  <c r="H18" i="77" s="1"/>
  <c r="H19" i="77" s="1"/>
  <c r="H20" i="77" s="1"/>
  <c r="H21" i="77" s="1"/>
  <c r="H22" i="77" s="1"/>
  <c r="H23" i="77" s="1"/>
  <c r="H24" i="77" s="1"/>
  <c r="H25" i="77" s="1"/>
  <c r="B5" i="77"/>
  <c r="A11" i="75"/>
  <c r="B5" i="75"/>
  <c r="A11" i="74"/>
  <c r="B5" i="74"/>
  <c r="H11" i="72"/>
  <c r="B5" i="72"/>
  <c r="A12" i="69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J11" i="69"/>
  <c r="J12" i="69" s="1"/>
  <c r="J13" i="69" s="1"/>
  <c r="J14" i="69" s="1"/>
  <c r="J15" i="69" s="1"/>
  <c r="J16" i="69" s="1"/>
  <c r="J17" i="69" s="1"/>
  <c r="J18" i="69" s="1"/>
  <c r="J19" i="69" s="1"/>
  <c r="J20" i="69" s="1"/>
  <c r="J21" i="69" s="1"/>
  <c r="J22" i="69" s="1"/>
  <c r="J23" i="69" s="1"/>
  <c r="J24" i="69" s="1"/>
  <c r="J25" i="69" s="1"/>
  <c r="J26" i="69" s="1"/>
  <c r="J27" i="69" s="1"/>
  <c r="J28" i="69" s="1"/>
  <c r="J29" i="69" s="1"/>
  <c r="J30" i="69" s="1"/>
  <c r="J31" i="69" s="1"/>
  <c r="J32" i="69" s="1"/>
  <c r="J33" i="69" s="1"/>
  <c r="J34" i="69" s="1"/>
  <c r="J35" i="69" s="1"/>
  <c r="J36" i="69" s="1"/>
  <c r="J37" i="69" s="1"/>
  <c r="J38" i="69" s="1"/>
  <c r="J39" i="69" s="1"/>
  <c r="J40" i="69" s="1"/>
  <c r="J41" i="69" s="1"/>
  <c r="J42" i="69" s="1"/>
  <c r="J43" i="69" s="1"/>
  <c r="J44" i="69" s="1"/>
  <c r="B5" i="69"/>
  <c r="A12" i="66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H11" i="66"/>
  <c r="H12" i="66" s="1"/>
  <c r="H13" i="66" s="1"/>
  <c r="H14" i="66" s="1"/>
  <c r="H15" i="66" s="1"/>
  <c r="H16" i="66" s="1"/>
  <c r="H17" i="66" s="1"/>
  <c r="H18" i="66" s="1"/>
  <c r="H19" i="66" s="1"/>
  <c r="H20" i="66" s="1"/>
  <c r="H21" i="66" s="1"/>
  <c r="H22" i="66" s="1"/>
  <c r="H23" i="66" s="1"/>
  <c r="H24" i="66" s="1"/>
  <c r="H25" i="66" s="1"/>
  <c r="H26" i="66" s="1"/>
  <c r="H27" i="66" s="1"/>
  <c r="H28" i="66" s="1"/>
  <c r="H29" i="66" s="1"/>
  <c r="H30" i="66" s="1"/>
  <c r="B5" i="66"/>
  <c r="A12" i="46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H11" i="46"/>
  <c r="H12" i="46" s="1"/>
  <c r="H13" i="46" s="1"/>
  <c r="H14" i="46" s="1"/>
  <c r="H15" i="46" s="1"/>
  <c r="H16" i="46" s="1"/>
  <c r="H17" i="46" s="1"/>
  <c r="H18" i="46" s="1"/>
  <c r="H19" i="46" s="1"/>
  <c r="H20" i="46" s="1"/>
  <c r="H21" i="46" s="1"/>
  <c r="H22" i="46" s="1"/>
  <c r="H23" i="46" s="1"/>
  <c r="H24" i="46" s="1"/>
  <c r="H25" i="46" s="1"/>
  <c r="H26" i="46" s="1"/>
  <c r="H27" i="46" s="1"/>
  <c r="H28" i="46" s="1"/>
  <c r="H29" i="46" s="1"/>
  <c r="H30" i="46" s="1"/>
  <c r="H31" i="46" s="1"/>
  <c r="H32" i="46" s="1"/>
  <c r="H33" i="46" s="1"/>
  <c r="B5" i="46"/>
  <c r="A12" i="45"/>
  <c r="A13" i="45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H11" i="45"/>
  <c r="H12" i="45"/>
  <c r="H13" i="45" s="1"/>
  <c r="H14" i="45" s="1"/>
  <c r="H15" i="45" s="1"/>
  <c r="H16" i="45" s="1"/>
  <c r="H17" i="45" s="1"/>
  <c r="H18" i="45" s="1"/>
  <c r="H19" i="45" s="1"/>
  <c r="H20" i="45" s="1"/>
  <c r="H21" i="45" s="1"/>
  <c r="H22" i="45" s="1"/>
  <c r="H23" i="45" s="1"/>
  <c r="H24" i="45" s="1"/>
  <c r="H25" i="45" s="1"/>
  <c r="B5" i="45"/>
  <c r="E24" i="69"/>
  <c r="E32" i="69" s="1"/>
  <c r="E36" i="69" s="1"/>
  <c r="A12" i="40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H11" i="40"/>
  <c r="H12" i="40"/>
  <c r="H13" i="40" s="1"/>
  <c r="H14" i="40" s="1"/>
  <c r="H15" i="40" s="1"/>
  <c r="H16" i="40" s="1"/>
  <c r="H17" i="40" s="1"/>
  <c r="H18" i="40" s="1"/>
  <c r="H19" i="40" s="1"/>
  <c r="H20" i="40" s="1"/>
  <c r="H21" i="40" s="1"/>
  <c r="H22" i="40" s="1"/>
  <c r="H23" i="40" s="1"/>
  <c r="H24" i="40" s="1"/>
  <c r="H25" i="40" s="1"/>
  <c r="H26" i="40" s="1"/>
  <c r="H27" i="40" s="1"/>
  <c r="H28" i="40" s="1"/>
  <c r="H29" i="40" s="1"/>
  <c r="H30" i="40" s="1"/>
  <c r="H31" i="40" s="1"/>
  <c r="H32" i="40" s="1"/>
  <c r="H33" i="40" s="1"/>
  <c r="H34" i="40" s="1"/>
  <c r="H35" i="40" s="1"/>
  <c r="H36" i="40" s="1"/>
  <c r="H37" i="40" s="1"/>
  <c r="H38" i="40" s="1"/>
  <c r="H39" i="40" s="1"/>
  <c r="H40" i="40" s="1"/>
  <c r="H41" i="40" s="1"/>
  <c r="H42" i="40" s="1"/>
  <c r="H43" i="40" s="1"/>
  <c r="H44" i="40" s="1"/>
  <c r="H45" i="40" s="1"/>
  <c r="H46" i="40" s="1"/>
  <c r="H47" i="40" s="1"/>
  <c r="H48" i="40" s="1"/>
  <c r="H49" i="40" s="1"/>
  <c r="H50" i="40" s="1"/>
  <c r="H51" i="40" s="1"/>
  <c r="H52" i="40" s="1"/>
  <c r="H53" i="40" s="1"/>
  <c r="H54" i="40" s="1"/>
  <c r="H55" i="40" s="1"/>
  <c r="H56" i="40" s="1"/>
  <c r="H57" i="40" s="1"/>
  <c r="H58" i="40" s="1"/>
  <c r="H59" i="40" s="1"/>
  <c r="H60" i="40" s="1"/>
  <c r="B5" i="40"/>
  <c r="E118" i="132"/>
  <c r="E120" i="132" s="1"/>
  <c r="A11" i="38"/>
  <c r="H11" i="38" s="1"/>
  <c r="B5" i="38"/>
  <c r="I23" i="34"/>
  <c r="E145" i="132" s="1"/>
  <c r="E146" i="132" s="1"/>
  <c r="I19" i="34"/>
  <c r="E140" i="132" s="1"/>
  <c r="A12" i="34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L11" i="34"/>
  <c r="L12" i="34" s="1"/>
  <c r="L13" i="34" s="1"/>
  <c r="L14" i="34" s="1"/>
  <c r="L15" i="34" s="1"/>
  <c r="L16" i="34" s="1"/>
  <c r="L17" i="34" s="1"/>
  <c r="L18" i="34" s="1"/>
  <c r="L19" i="34" s="1"/>
  <c r="L20" i="34" s="1"/>
  <c r="L21" i="34" s="1"/>
  <c r="L22" i="34" s="1"/>
  <c r="L23" i="34" s="1"/>
  <c r="G9" i="34"/>
  <c r="E9" i="34"/>
  <c r="B5" i="34"/>
  <c r="E186" i="132"/>
  <c r="I17" i="22"/>
  <c r="A12" i="22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L11" i="22"/>
  <c r="L12" i="22" s="1"/>
  <c r="L13" i="22" s="1"/>
  <c r="L14" i="22" s="1"/>
  <c r="L15" i="22" s="1"/>
  <c r="L16" i="22" s="1"/>
  <c r="L17" i="22" s="1"/>
  <c r="L18" i="22" s="1"/>
  <c r="L19" i="22" s="1"/>
  <c r="L20" i="22" s="1"/>
  <c r="L21" i="22" s="1"/>
  <c r="L22" i="22" s="1"/>
  <c r="L23" i="22" s="1"/>
  <c r="L24" i="22" s="1"/>
  <c r="L25" i="22" s="1"/>
  <c r="L26" i="22" s="1"/>
  <c r="L27" i="22" s="1"/>
  <c r="L28" i="22" s="1"/>
  <c r="L29" i="22" s="1"/>
  <c r="G9" i="22"/>
  <c r="E9" i="22"/>
  <c r="B5" i="22"/>
  <c r="E185" i="132"/>
  <c r="E164" i="132"/>
  <c r="E53" i="40"/>
  <c r="E51" i="40"/>
  <c r="I25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L11" i="2"/>
  <c r="L12" i="2"/>
  <c r="L13" i="2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E19" i="133"/>
  <c r="A12" i="133"/>
  <c r="A13" i="133" s="1"/>
  <c r="A14" i="133" s="1"/>
  <c r="A15" i="133" s="1"/>
  <c r="A16" i="133" s="1"/>
  <c r="A17" i="133" s="1"/>
  <c r="A18" i="133" s="1"/>
  <c r="A19" i="133" s="1"/>
  <c r="A20" i="133" s="1"/>
  <c r="A21" i="133" s="1"/>
  <c r="A22" i="133" s="1"/>
  <c r="A23" i="133" s="1"/>
  <c r="A24" i="133" s="1"/>
  <c r="A25" i="133" s="1"/>
  <c r="A26" i="133" s="1"/>
  <c r="A27" i="133" s="1"/>
  <c r="A28" i="133" s="1"/>
  <c r="A29" i="133" s="1"/>
  <c r="A30" i="133" s="1"/>
  <c r="A31" i="133" s="1"/>
  <c r="A32" i="133" s="1"/>
  <c r="A33" i="133" s="1"/>
  <c r="A34" i="133" s="1"/>
  <c r="A35" i="133" s="1"/>
  <c r="A36" i="133" s="1"/>
  <c r="A37" i="133" s="1"/>
  <c r="A38" i="133" s="1"/>
  <c r="A39" i="133" s="1"/>
  <c r="A40" i="133" s="1"/>
  <c r="A41" i="133" s="1"/>
  <c r="A42" i="133" s="1"/>
  <c r="J11" i="133"/>
  <c r="J12" i="133" s="1"/>
  <c r="J13" i="133" s="1"/>
  <c r="J14" i="133" s="1"/>
  <c r="J15" i="133" s="1"/>
  <c r="J16" i="133" s="1"/>
  <c r="J17" i="133" s="1"/>
  <c r="J18" i="133" s="1"/>
  <c r="J19" i="133" s="1"/>
  <c r="J20" i="133" s="1"/>
  <c r="J21" i="133" s="1"/>
  <c r="J22" i="133" s="1"/>
  <c r="J23" i="133" s="1"/>
  <c r="J24" i="133" s="1"/>
  <c r="J25" i="133" s="1"/>
  <c r="J26" i="133" s="1"/>
  <c r="J27" i="133" s="1"/>
  <c r="J28" i="133" s="1"/>
  <c r="J29" i="133" s="1"/>
  <c r="J30" i="133" s="1"/>
  <c r="J31" i="133" s="1"/>
  <c r="J32" i="133" s="1"/>
  <c r="J33" i="133" s="1"/>
  <c r="J34" i="133" s="1"/>
  <c r="J35" i="133" s="1"/>
  <c r="J36" i="133" s="1"/>
  <c r="J37" i="133" s="1"/>
  <c r="J38" i="133" s="1"/>
  <c r="J39" i="133" s="1"/>
  <c r="J40" i="133" s="1"/>
  <c r="J41" i="133" s="1"/>
  <c r="J42" i="133" s="1"/>
  <c r="B5" i="133"/>
  <c r="H239" i="132"/>
  <c r="H240" i="132"/>
  <c r="H241" i="132"/>
  <c r="H242" i="132"/>
  <c r="H243" i="132" s="1"/>
  <c r="H244" i="132" s="1"/>
  <c r="H245" i="132" s="1"/>
  <c r="H246" i="132" s="1"/>
  <c r="H247" i="132" s="1"/>
  <c r="H248" i="132" s="1"/>
  <c r="H249" i="132" s="1"/>
  <c r="H250" i="132" s="1"/>
  <c r="H251" i="132" s="1"/>
  <c r="H252" i="132" s="1"/>
  <c r="H253" i="132" s="1"/>
  <c r="H254" i="132" s="1"/>
  <c r="H255" i="132" s="1"/>
  <c r="H256" i="132" s="1"/>
  <c r="H257" i="132" s="1"/>
  <c r="H258" i="132" s="1"/>
  <c r="H259" i="132" s="1"/>
  <c r="H260" i="132" s="1"/>
  <c r="H261" i="132" s="1"/>
  <c r="H262" i="132" s="1"/>
  <c r="H263" i="132" s="1"/>
  <c r="H264" i="132" s="1"/>
  <c r="H265" i="132" s="1"/>
  <c r="H266" i="132" s="1"/>
  <c r="H267" i="132" s="1"/>
  <c r="H268" i="132" s="1"/>
  <c r="H269" i="132" s="1"/>
  <c r="H270" i="132" s="1"/>
  <c r="H271" i="132" s="1"/>
  <c r="H272" i="132" s="1"/>
  <c r="B229" i="132"/>
  <c r="E218" i="132"/>
  <c r="E252" i="132" s="1"/>
  <c r="B157" i="132"/>
  <c r="E148" i="132"/>
  <c r="E144" i="132"/>
  <c r="E133" i="132"/>
  <c r="E119" i="132"/>
  <c r="H148" i="132"/>
  <c r="B104" i="132"/>
  <c r="E68" i="132"/>
  <c r="E55" i="132"/>
  <c r="E38" i="132"/>
  <c r="E37" i="132"/>
  <c r="E35" i="132"/>
  <c r="E242" i="132" s="1"/>
  <c r="E20" i="132"/>
  <c r="E15" i="132"/>
  <c r="A56" i="132"/>
  <c r="A57" i="132" s="1"/>
  <c r="A58" i="132" s="1"/>
  <c r="A59" i="132" s="1"/>
  <c r="A60" i="132" s="1"/>
  <c r="A61" i="132" s="1"/>
  <c r="A62" i="132" s="1"/>
  <c r="A63" i="132" s="1"/>
  <c r="A64" i="132" s="1"/>
  <c r="A65" i="132" s="1"/>
  <c r="A66" i="132" s="1"/>
  <c r="A67" i="132" s="1"/>
  <c r="A68" i="132" s="1"/>
  <c r="A69" i="132" s="1"/>
  <c r="A70" i="132" s="1"/>
  <c r="A71" i="132" s="1"/>
  <c r="A72" i="132" s="1"/>
  <c r="A73" i="132" s="1"/>
  <c r="A74" i="132" s="1"/>
  <c r="A75" i="132" s="1"/>
  <c r="A76" i="132" s="1"/>
  <c r="A77" i="132" s="1"/>
  <c r="A78" i="132" s="1"/>
  <c r="A79" i="132" s="1"/>
  <c r="A80" i="132" s="1"/>
  <c r="A81" i="132" s="1"/>
  <c r="A82" i="132" s="1"/>
  <c r="A83" i="132" s="1"/>
  <c r="A84" i="132" s="1"/>
  <c r="A85" i="132" s="1"/>
  <c r="A86" i="132" s="1"/>
  <c r="A87" i="132" s="1"/>
  <c r="A88" i="132" s="1"/>
  <c r="A89" i="132" s="1"/>
  <c r="A90" i="132" s="1"/>
  <c r="A91" i="132" s="1"/>
  <c r="A92" i="132" s="1"/>
  <c r="A93" i="132" s="1"/>
  <c r="H56" i="132"/>
  <c r="H57" i="132"/>
  <c r="H58" i="132" s="1"/>
  <c r="H59" i="132" s="1"/>
  <c r="H60" i="132" s="1"/>
  <c r="H61" i="132" s="1"/>
  <c r="H62" i="132" s="1"/>
  <c r="H63" i="132" s="1"/>
  <c r="H64" i="132" s="1"/>
  <c r="H65" i="132" s="1"/>
  <c r="H66" i="132" s="1"/>
  <c r="H67" i="132" s="1"/>
  <c r="H68" i="132" s="1"/>
  <c r="H69" i="132" s="1"/>
  <c r="H70" i="132" s="1"/>
  <c r="H71" i="132" s="1"/>
  <c r="H72" i="132" s="1"/>
  <c r="H73" i="132" s="1"/>
  <c r="H74" i="132" s="1"/>
  <c r="H75" i="132" s="1"/>
  <c r="H76" i="132" s="1"/>
  <c r="H77" i="132" s="1"/>
  <c r="H78" i="132" s="1"/>
  <c r="H79" i="132" s="1"/>
  <c r="H80" i="132" s="1"/>
  <c r="H81" i="132" s="1"/>
  <c r="H82" i="132" s="1"/>
  <c r="H83" i="132" s="1"/>
  <c r="H84" i="132" s="1"/>
  <c r="H85" i="132" s="1"/>
  <c r="H86" i="132" s="1"/>
  <c r="H87" i="132" s="1"/>
  <c r="H88" i="132" s="1"/>
  <c r="H89" i="132" s="1"/>
  <c r="H90" i="132" s="1"/>
  <c r="H91" i="132" s="1"/>
  <c r="H92" i="132" s="1"/>
  <c r="H93" i="132" s="1"/>
  <c r="D19" i="142"/>
  <c r="D27" i="142"/>
  <c r="I21" i="34"/>
  <c r="E124" i="132" s="1"/>
  <c r="E85" i="132"/>
  <c r="A12" i="75"/>
  <c r="A13" i="75"/>
  <c r="A14" i="75"/>
  <c r="A15" i="75"/>
  <c r="A16" i="75" s="1"/>
  <c r="A17" i="75" s="1"/>
  <c r="A18" i="75" s="1"/>
  <c r="A19" i="75" s="1"/>
  <c r="H11" i="75"/>
  <c r="H12" i="75"/>
  <c r="H13" i="75" s="1"/>
  <c r="H14" i="75" s="1"/>
  <c r="H15" i="75" s="1"/>
  <c r="H16" i="75" s="1"/>
  <c r="H17" i="75" s="1"/>
  <c r="H18" i="75" s="1"/>
  <c r="H19" i="75" s="1"/>
  <c r="A12" i="74"/>
  <c r="A13" i="74" s="1"/>
  <c r="H11" i="74"/>
  <c r="H12" i="74"/>
  <c r="H13" i="74" s="1"/>
  <c r="I27" i="2"/>
  <c r="E56" i="40" s="1"/>
  <c r="H35" i="140"/>
  <c r="D23" i="142"/>
  <c r="E81" i="132"/>
  <c r="J42" i="82"/>
  <c r="J43" i="82"/>
  <c r="J44" i="82"/>
  <c r="J45" i="82"/>
  <c r="J46" i="82" s="1"/>
  <c r="J47" i="82" s="1"/>
  <c r="J48" i="82" s="1"/>
  <c r="J49" i="82" s="1"/>
  <c r="J50" i="82" s="1"/>
  <c r="J51" i="82" s="1"/>
  <c r="J52" i="82" s="1"/>
  <c r="J53" i="82" s="1"/>
  <c r="J54" i="82" s="1"/>
  <c r="J55" i="82" s="1"/>
  <c r="J56" i="82" s="1"/>
  <c r="J57" i="82" s="1"/>
  <c r="J58" i="82" s="1"/>
  <c r="J59" i="82" s="1"/>
  <c r="J60" i="82" s="1"/>
  <c r="J61" i="82" s="1"/>
  <c r="J62" i="82" s="1"/>
  <c r="J63" i="82" s="1"/>
  <c r="J64" i="82" s="1"/>
  <c r="J65" i="82" s="1"/>
  <c r="A42" i="82"/>
  <c r="A43" i="82"/>
  <c r="A44" i="82"/>
  <c r="A45" i="82" s="1"/>
  <c r="A46" i="82" s="1"/>
  <c r="A47" i="82" s="1"/>
  <c r="A48" i="82" s="1"/>
  <c r="A49" i="82" s="1"/>
  <c r="A50" i="82" s="1"/>
  <c r="A51" i="82" s="1"/>
  <c r="A52" i="82" s="1"/>
  <c r="A53" i="82" s="1"/>
  <c r="A54" i="82" s="1"/>
  <c r="A55" i="82" s="1"/>
  <c r="A56" i="82" s="1"/>
  <c r="A57" i="82" s="1"/>
  <c r="A58" i="82" s="1"/>
  <c r="A59" i="82" s="1"/>
  <c r="A60" i="82" s="1"/>
  <c r="A61" i="82" s="1"/>
  <c r="A62" i="82" s="1"/>
  <c r="A63" i="82" s="1"/>
  <c r="A64" i="82" s="1"/>
  <c r="A65" i="82" s="1"/>
  <c r="C47" i="82"/>
  <c r="C60" i="82"/>
  <c r="C99" i="82"/>
  <c r="E84" i="82"/>
  <c r="E48" i="82"/>
  <c r="I35" i="2"/>
  <c r="E209" i="132"/>
  <c r="E28" i="66"/>
  <c r="E38" i="40"/>
  <c r="E243" i="132"/>
  <c r="I33" i="2"/>
  <c r="I19" i="22"/>
  <c r="C84" i="82"/>
  <c r="E85" i="82"/>
  <c r="D20" i="142"/>
  <c r="D24" i="142"/>
  <c r="D17" i="142"/>
  <c r="D21" i="142"/>
  <c r="D25" i="142"/>
  <c r="D18" i="142"/>
  <c r="D22" i="142"/>
  <c r="C49" i="82"/>
  <c r="C62" i="82"/>
  <c r="C86" i="82"/>
  <c r="E44" i="40"/>
  <c r="E50" i="40" s="1"/>
  <c r="J80" i="82"/>
  <c r="J81" i="82"/>
  <c r="J82" i="82" s="1"/>
  <c r="J83" i="82" s="1"/>
  <c r="J84" i="82" s="1"/>
  <c r="J85" i="82" s="1"/>
  <c r="J86" i="82" s="1"/>
  <c r="J87" i="82" s="1"/>
  <c r="J88" i="82" s="1"/>
  <c r="J89" i="82" s="1"/>
  <c r="J90" i="82" s="1"/>
  <c r="J91" i="82" s="1"/>
  <c r="J92" i="82" s="1"/>
  <c r="J93" i="82" s="1"/>
  <c r="J94" i="82" s="1"/>
  <c r="J95" i="82" s="1"/>
  <c r="J96" i="82" s="1"/>
  <c r="J97" i="82" s="1"/>
  <c r="J98" i="82" s="1"/>
  <c r="J99" i="82" s="1"/>
  <c r="J100" i="82" s="1"/>
  <c r="J101" i="82" s="1"/>
  <c r="J102" i="82" s="1"/>
  <c r="A80" i="82"/>
  <c r="A81" i="82" s="1"/>
  <c r="A82" i="82" s="1"/>
  <c r="A83" i="82" s="1"/>
  <c r="A84" i="82" s="1"/>
  <c r="A85" i="82" s="1"/>
  <c r="A86" i="82" s="1"/>
  <c r="A87" i="82" s="1"/>
  <c r="A88" i="82" s="1"/>
  <c r="A89" i="82" s="1"/>
  <c r="A90" i="82" s="1"/>
  <c r="A91" i="82" s="1"/>
  <c r="A92" i="82" s="1"/>
  <c r="A93" i="82" s="1"/>
  <c r="A94" i="82" s="1"/>
  <c r="A95" i="82" s="1"/>
  <c r="A96" i="82" s="1"/>
  <c r="A97" i="82" s="1"/>
  <c r="A98" i="82" s="1"/>
  <c r="A99" i="82" s="1"/>
  <c r="A100" i="82" s="1"/>
  <c r="A101" i="82" s="1"/>
  <c r="A102" i="82" s="1"/>
  <c r="E13" i="133" l="1"/>
  <c r="E241" i="132"/>
  <c r="E207" i="132"/>
  <c r="E74" i="132"/>
  <c r="E70" i="132"/>
  <c r="E187" i="132"/>
  <c r="E139" i="132" s="1"/>
  <c r="E141" i="132" s="1"/>
  <c r="E62" i="132" s="1"/>
  <c r="E208" i="132"/>
  <c r="H16" i="141"/>
  <c r="C27" i="141"/>
  <c r="C25" i="141"/>
  <c r="C26" i="141"/>
  <c r="C27" i="140"/>
  <c r="C24" i="140"/>
  <c r="C30" i="140"/>
  <c r="C23" i="141"/>
  <c r="C34" i="140"/>
  <c r="C17" i="141"/>
  <c r="C24" i="141"/>
  <c r="C19" i="141"/>
  <c r="C31" i="140"/>
  <c r="C28" i="140"/>
  <c r="C16" i="142"/>
  <c r="C18" i="141"/>
  <c r="C20" i="141"/>
  <c r="C26" i="140"/>
  <c r="C22" i="141"/>
  <c r="C33" i="140"/>
  <c r="C32" i="140"/>
  <c r="C25" i="140"/>
  <c r="C29" i="140"/>
  <c r="C50" i="82"/>
  <c r="D49" i="82" s="1"/>
  <c r="G49" i="82" s="1"/>
  <c r="C100" i="82"/>
  <c r="D98" i="82" s="1"/>
  <c r="G98" i="82" s="1"/>
  <c r="C87" i="82"/>
  <c r="C63" i="82"/>
  <c r="D61" i="82" s="1"/>
  <c r="G61" i="82" s="1"/>
  <c r="D47" i="82"/>
  <c r="D48" i="82"/>
  <c r="E30" i="66"/>
  <c r="E24" i="132" s="1"/>
  <c r="I37" i="2"/>
  <c r="E165" i="132" s="1"/>
  <c r="I25" i="22"/>
  <c r="E174" i="132" s="1"/>
  <c r="E19" i="40"/>
  <c r="I15" i="22"/>
  <c r="I23" i="22" s="1"/>
  <c r="E173" i="132" s="1"/>
  <c r="I13" i="22"/>
  <c r="I21" i="22" s="1"/>
  <c r="I29" i="2"/>
  <c r="I31" i="2" s="1"/>
  <c r="I39" i="2"/>
  <c r="I19" i="2"/>
  <c r="E54" i="40" s="1"/>
  <c r="B111" i="82"/>
  <c r="B186" i="82"/>
  <c r="E17" i="75"/>
  <c r="E19" i="75" s="1"/>
  <c r="G123" i="82" s="1"/>
  <c r="E13" i="118"/>
  <c r="D15" i="118"/>
  <c r="D26" i="118" s="1"/>
  <c r="E11" i="118"/>
  <c r="C15" i="118"/>
  <c r="C26" i="118" s="1"/>
  <c r="D85" i="82"/>
  <c r="E47" i="82"/>
  <c r="D97" i="82"/>
  <c r="E23" i="77"/>
  <c r="E36" i="132" s="1"/>
  <c r="E35" i="40"/>
  <c r="E37" i="40" s="1"/>
  <c r="E39" i="40" s="1"/>
  <c r="I15" i="34"/>
  <c r="I13" i="34"/>
  <c r="G17" i="34"/>
  <c r="E17" i="34"/>
  <c r="I11" i="34"/>
  <c r="E171" i="132"/>
  <c r="E166" i="132"/>
  <c r="E46" i="40"/>
  <c r="E58" i="132"/>
  <c r="G48" i="82"/>
  <c r="E19" i="46"/>
  <c r="D99" i="82"/>
  <c r="G200" i="82" l="1"/>
  <c r="G211" i="82" s="1"/>
  <c r="G233" i="82"/>
  <c r="G244" i="82" s="1"/>
  <c r="F17" i="141"/>
  <c r="C26" i="142"/>
  <c r="C24" i="142"/>
  <c r="C19" i="142"/>
  <c r="C22" i="142"/>
  <c r="C25" i="142"/>
  <c r="C21" i="142"/>
  <c r="C20" i="142"/>
  <c r="C23" i="142"/>
  <c r="C27" i="142"/>
  <c r="C18" i="142"/>
  <c r="C17" i="142"/>
  <c r="G135" i="82"/>
  <c r="D62" i="82"/>
  <c r="D84" i="82"/>
  <c r="D86" i="82"/>
  <c r="G86" i="82" s="1"/>
  <c r="D60" i="82"/>
  <c r="G60" i="82" s="1"/>
  <c r="D50" i="82"/>
  <c r="G97" i="82"/>
  <c r="D100" i="82"/>
  <c r="G85" i="82"/>
  <c r="G99" i="82"/>
  <c r="G102" i="82" s="1"/>
  <c r="G230" i="82" s="1"/>
  <c r="G52" i="82"/>
  <c r="G122" i="82" s="1"/>
  <c r="G62" i="82"/>
  <c r="G65" i="82" s="1"/>
  <c r="G155" i="82" s="1"/>
  <c r="G167" i="82" s="1"/>
  <c r="E25" i="46"/>
  <c r="E23" i="46"/>
  <c r="E21" i="46"/>
  <c r="E22" i="69"/>
  <c r="E11" i="132"/>
  <c r="E172" i="132"/>
  <c r="E175" i="132" s="1"/>
  <c r="I27" i="22"/>
  <c r="E178" i="132"/>
  <c r="E111" i="132" s="1"/>
  <c r="E57" i="40"/>
  <c r="E58" i="40" s="1"/>
  <c r="I41" i="2"/>
  <c r="G39" i="133"/>
  <c r="E15" i="118"/>
  <c r="E26" i="118" s="1"/>
  <c r="I17" i="34"/>
  <c r="E123" i="132" s="1"/>
  <c r="E125" i="132" s="1"/>
  <c r="G47" i="82"/>
  <c r="G50" i="82" s="1"/>
  <c r="G145" i="82" s="1"/>
  <c r="E180" i="132"/>
  <c r="E113" i="132" s="1"/>
  <c r="E179" i="132" l="1"/>
  <c r="G17" i="141"/>
  <c r="D63" i="82"/>
  <c r="G84" i="82"/>
  <c r="D87" i="82"/>
  <c r="G242" i="82"/>
  <c r="G236" i="82"/>
  <c r="G245" i="82" s="1"/>
  <c r="G100" i="82"/>
  <c r="G253" i="82" s="1"/>
  <c r="G89" i="82"/>
  <c r="G197" i="82" s="1"/>
  <c r="G87" i="82"/>
  <c r="G220" i="82" s="1"/>
  <c r="G63" i="82"/>
  <c r="G178" i="82" s="1"/>
  <c r="E27" i="46"/>
  <c r="E18" i="132" s="1"/>
  <c r="E239" i="132"/>
  <c r="E205" i="132"/>
  <c r="E134" i="132"/>
  <c r="E167" i="132"/>
  <c r="E47" i="40"/>
  <c r="E48" i="40" s="1"/>
  <c r="E60" i="40" s="1"/>
  <c r="I43" i="2"/>
  <c r="I45" i="2" s="1"/>
  <c r="G13" i="69" s="1"/>
  <c r="G19" i="69" s="1"/>
  <c r="E129" i="132" s="1"/>
  <c r="H39" i="133"/>
  <c r="E112" i="132"/>
  <c r="G134" i="82"/>
  <c r="H17" i="141" l="1"/>
  <c r="G203" i="82"/>
  <c r="G212" i="82" s="1"/>
  <c r="G209" i="82"/>
  <c r="G248" i="82"/>
  <c r="G251" i="82" s="1"/>
  <c r="G255" i="82" s="1"/>
  <c r="E61" i="132" s="1"/>
  <c r="E63" i="132" s="1"/>
  <c r="E40" i="40"/>
  <c r="E41" i="40" s="1"/>
  <c r="E21" i="66"/>
  <c r="E23" i="66" s="1"/>
  <c r="E22" i="132" s="1"/>
  <c r="G15" i="69"/>
  <c r="E128" i="132" s="1"/>
  <c r="E181" i="132"/>
  <c r="E168" i="132"/>
  <c r="E26" i="133"/>
  <c r="H15" i="118"/>
  <c r="I11" i="118"/>
  <c r="F18" i="141" l="1"/>
  <c r="G215" i="82"/>
  <c r="G218" i="82" s="1"/>
  <c r="G222" i="82" s="1"/>
  <c r="E57" i="132" s="1"/>
  <c r="E59" i="132" s="1"/>
  <c r="E65" i="132" s="1"/>
  <c r="E114" i="132"/>
  <c r="E115" i="132" s="1"/>
  <c r="E182" i="132"/>
  <c r="E13" i="132"/>
  <c r="E23" i="69"/>
  <c r="E25" i="69" s="1"/>
  <c r="E29" i="69" s="1"/>
  <c r="E130" i="132" s="1"/>
  <c r="E131" i="132"/>
  <c r="I13" i="118"/>
  <c r="I15" i="118" s="1"/>
  <c r="H24" i="118"/>
  <c r="H26" i="118" s="1"/>
  <c r="I22" i="118"/>
  <c r="I20" i="118"/>
  <c r="G18" i="141" l="1"/>
  <c r="E136" i="132"/>
  <c r="E28" i="132" s="1"/>
  <c r="E16" i="132"/>
  <c r="E25" i="132" s="1"/>
  <c r="E240" i="132"/>
  <c r="E206" i="132"/>
  <c r="E246" i="132"/>
  <c r="E212" i="132"/>
  <c r="G15" i="118"/>
  <c r="G24" i="118"/>
  <c r="I18" i="118"/>
  <c r="I24" i="118" s="1"/>
  <c r="I26" i="118" s="1"/>
  <c r="E216" i="132"/>
  <c r="E260" i="132"/>
  <c r="E266" i="132"/>
  <c r="H18" i="141" l="1"/>
  <c r="G125" i="82"/>
  <c r="G128" i="82" s="1"/>
  <c r="G137" i="82" s="1"/>
  <c r="G158" i="82"/>
  <c r="G161" i="82" s="1"/>
  <c r="G170" i="82" s="1"/>
  <c r="G26" i="118"/>
  <c r="G29" i="118" s="1"/>
  <c r="H29" i="118"/>
  <c r="E219" i="132"/>
  <c r="E221" i="132" s="1"/>
  <c r="E250" i="132"/>
  <c r="F19" i="141" l="1"/>
  <c r="G136" i="82"/>
  <c r="G140" i="82" s="1"/>
  <c r="G143" i="82" s="1"/>
  <c r="G147" i="82" s="1"/>
  <c r="E82" i="132" s="1"/>
  <c r="E83" i="132" s="1"/>
  <c r="G169" i="82"/>
  <c r="G173" i="82" s="1"/>
  <c r="G176" i="82" s="1"/>
  <c r="G180" i="82" s="1"/>
  <c r="E31" i="132" s="1"/>
  <c r="E33" i="132" s="1"/>
  <c r="I29" i="118"/>
  <c r="H30" i="133"/>
  <c r="E253" i="132"/>
  <c r="E255" i="132" s="1"/>
  <c r="G19" i="141" l="1"/>
  <c r="H19" i="141" s="1"/>
  <c r="E262" i="132"/>
  <c r="E264" i="132" s="1"/>
  <c r="E27" i="132"/>
  <c r="E29" i="132" s="1"/>
  <c r="E40" i="132" s="1"/>
  <c r="E238" i="132" s="1"/>
  <c r="E244" i="132" s="1"/>
  <c r="E248" i="132" s="1"/>
  <c r="E257" i="132" s="1"/>
  <c r="E299" i="132" s="1"/>
  <c r="E71" i="132"/>
  <c r="E72" i="132" s="1"/>
  <c r="E38" i="69"/>
  <c r="E40" i="69" s="1"/>
  <c r="E15" i="133" s="1"/>
  <c r="E42" i="69"/>
  <c r="E44" i="69" s="1"/>
  <c r="E17" i="133" s="1"/>
  <c r="E76" i="132"/>
  <c r="E86" i="132"/>
  <c r="E87" i="132" s="1"/>
  <c r="E89" i="132" s="1"/>
  <c r="E268" i="132"/>
  <c r="E270" i="132" s="1"/>
  <c r="G30" i="133"/>
  <c r="F20" i="141" l="1"/>
  <c r="G20" i="141" s="1"/>
  <c r="E272" i="132"/>
  <c r="E301" i="132" s="1"/>
  <c r="E78" i="132"/>
  <c r="E91" i="132" s="1"/>
  <c r="E204" i="132"/>
  <c r="E210" i="132" s="1"/>
  <c r="E214" i="132" s="1"/>
  <c r="E223" i="132" s="1"/>
  <c r="E297" i="132" s="1"/>
  <c r="E31" i="133" s="1"/>
  <c r="E289" i="132"/>
  <c r="E30" i="133"/>
  <c r="H20" i="141" l="1"/>
  <c r="H31" i="133"/>
  <c r="G31" i="133"/>
  <c r="E291" i="132"/>
  <c r="E93" i="132"/>
  <c r="F21" i="141" l="1"/>
  <c r="G21" i="141" l="1"/>
  <c r="H21" i="141" s="1"/>
  <c r="F22" i="141" l="1"/>
  <c r="G22" i="141" l="1"/>
  <c r="H22" i="141" s="1"/>
  <c r="F23" i="141" l="1"/>
  <c r="E12" i="140"/>
  <c r="E11" i="140"/>
  <c r="G23" i="141" l="1"/>
  <c r="H23" i="141" s="1"/>
  <c r="E13" i="140"/>
  <c r="D33" i="140" s="1"/>
  <c r="I33" i="140" s="1"/>
  <c r="F24" i="141" l="1"/>
  <c r="D28" i="140"/>
  <c r="I28" i="140" s="1"/>
  <c r="D32" i="140"/>
  <c r="I32" i="140" s="1"/>
  <c r="D34" i="140"/>
  <c r="I34" i="140" s="1"/>
  <c r="D30" i="140"/>
  <c r="I30" i="140" s="1"/>
  <c r="D27" i="140"/>
  <c r="I27" i="140" s="1"/>
  <c r="D23" i="140"/>
  <c r="I23" i="140" s="1"/>
  <c r="D25" i="140"/>
  <c r="I25" i="140" s="1"/>
  <c r="D31" i="140"/>
  <c r="I31" i="140" s="1"/>
  <c r="D26" i="140"/>
  <c r="I26" i="140" s="1"/>
  <c r="D24" i="140"/>
  <c r="I24" i="140" s="1"/>
  <c r="D29" i="140"/>
  <c r="I29" i="140" s="1"/>
  <c r="G24" i="141" l="1"/>
  <c r="H24" i="141" s="1"/>
  <c r="D35" i="140"/>
  <c r="L23" i="140"/>
  <c r="I35" i="140"/>
  <c r="K23" i="140"/>
  <c r="F25" i="141" l="1"/>
  <c r="M23" i="140"/>
  <c r="K24" i="140" s="1"/>
  <c r="L24" i="140" s="1"/>
  <c r="G25" i="141" l="1"/>
  <c r="H25" i="141" s="1"/>
  <c r="M24" i="140"/>
  <c r="K25" i="140" s="1"/>
  <c r="F26" i="141" l="1"/>
  <c r="G26" i="141" s="1"/>
  <c r="L25" i="140"/>
  <c r="M25" i="140" s="1"/>
  <c r="K26" i="140" s="1"/>
  <c r="L26" i="140" s="1"/>
  <c r="H26" i="141" l="1"/>
  <c r="M26" i="140"/>
  <c r="K27" i="140" s="1"/>
  <c r="F27" i="141" l="1"/>
  <c r="L27" i="140"/>
  <c r="M27" i="140" s="1"/>
  <c r="G27" i="141" l="1"/>
  <c r="G28" i="141" s="1"/>
  <c r="K28" i="140"/>
  <c r="H27" i="141" l="1"/>
  <c r="E16" i="142" s="1"/>
  <c r="L28" i="140"/>
  <c r="M28" i="140" s="1"/>
  <c r="F27" i="142" l="1"/>
  <c r="F23" i="142"/>
  <c r="F19" i="142"/>
  <c r="F26" i="142"/>
  <c r="F22" i="142"/>
  <c r="F18" i="142"/>
  <c r="H16" i="142"/>
  <c r="F25" i="142"/>
  <c r="F21" i="142"/>
  <c r="F17" i="142"/>
  <c r="F24" i="142"/>
  <c r="F20" i="142"/>
  <c r="F16" i="142"/>
  <c r="K29" i="140"/>
  <c r="L29" i="140" s="1"/>
  <c r="G16" i="142" l="1"/>
  <c r="I16" i="142" s="1"/>
  <c r="E17" i="142" s="1"/>
  <c r="H17" i="142" s="1"/>
  <c r="G17" i="142" s="1"/>
  <c r="I17" i="142" s="1"/>
  <c r="M29" i="140"/>
  <c r="K30" i="140" s="1"/>
  <c r="E18" i="142" l="1"/>
  <c r="H18" i="142" s="1"/>
  <c r="L30" i="140"/>
  <c r="G18" i="142" l="1"/>
  <c r="I18" i="142" s="1"/>
  <c r="E19" i="142" s="1"/>
  <c r="H19" i="142" s="1"/>
  <c r="G19" i="142" s="1"/>
  <c r="I19" i="142" s="1"/>
  <c r="E20" i="142" s="1"/>
  <c r="H20" i="142" s="1"/>
  <c r="G20" i="142" s="1"/>
  <c r="I20" i="142" s="1"/>
  <c r="E21" i="142" s="1"/>
  <c r="M30" i="140"/>
  <c r="H21" i="142" l="1"/>
  <c r="G21" i="142" s="1"/>
  <c r="I21" i="142" s="1"/>
  <c r="E22" i="142" s="1"/>
  <c r="K31" i="140"/>
  <c r="L31" i="140" s="1"/>
  <c r="H22" i="142" l="1"/>
  <c r="G22" i="142" s="1"/>
  <c r="I22" i="142" s="1"/>
  <c r="E23" i="142" s="1"/>
  <c r="M31" i="140"/>
  <c r="H23" i="142" l="1"/>
  <c r="G23" i="142" s="1"/>
  <c r="I23" i="142" s="1"/>
  <c r="E24" i="142" s="1"/>
  <c r="K32" i="140"/>
  <c r="H24" i="142" l="1"/>
  <c r="G24" i="142" s="1"/>
  <c r="I24" i="142" s="1"/>
  <c r="E25" i="142" s="1"/>
  <c r="L32" i="140"/>
  <c r="M32" i="140" s="1"/>
  <c r="K33" i="140" l="1"/>
  <c r="L33" i="140" s="1"/>
  <c r="H25" i="142"/>
  <c r="G25" i="142" s="1"/>
  <c r="I25" i="142" s="1"/>
  <c r="E26" i="142" s="1"/>
  <c r="H26" i="142" l="1"/>
  <c r="G26" i="142" s="1"/>
  <c r="I26" i="142" s="1"/>
  <c r="E27" i="142" s="1"/>
  <c r="M33" i="140"/>
  <c r="H27" i="142" l="1"/>
  <c r="H28" i="142" s="1"/>
  <c r="K34" i="140"/>
  <c r="G27" i="142" l="1"/>
  <c r="I27" i="142" s="1"/>
  <c r="D31" i="142"/>
  <c r="E295" i="132" s="1"/>
  <c r="L34" i="140"/>
  <c r="L35" i="140" s="1"/>
  <c r="M34" i="140" l="1"/>
  <c r="E293" i="132" s="1"/>
  <c r="E303" i="132" s="1"/>
  <c r="D30" i="142" l="1"/>
  <c r="D32" i="142" s="1"/>
  <c r="E306" i="132"/>
  <c r="E305" i="132"/>
  <c r="E11" i="133"/>
  <c r="E21" i="133" s="1"/>
  <c r="E27" i="133" s="1"/>
  <c r="E35" i="133" s="1"/>
  <c r="E308" i="132" l="1"/>
  <c r="E312" i="132" s="1"/>
  <c r="H27" i="133"/>
  <c r="H35" i="133" s="1"/>
  <c r="G27" i="133"/>
  <c r="G35" i="133" s="1"/>
  <c r="H36" i="133" l="1"/>
  <c r="H37" i="133" s="1"/>
  <c r="H42" i="133" s="1"/>
  <c r="G36" i="133"/>
  <c r="G37" i="133" s="1"/>
  <c r="G42" i="133" s="1"/>
  <c r="E36" i="133" l="1"/>
  <c r="E37" i="133" s="1"/>
  <c r="E42" i="133" s="1"/>
</calcChain>
</file>

<file path=xl/sharedStrings.xml><?xml version="1.0" encoding="utf-8"?>
<sst xmlns="http://schemas.openxmlformats.org/spreadsheetml/2006/main" count="1580" uniqueCount="949">
  <si>
    <t>Cost of Plant</t>
  </si>
  <si>
    <t>($1,000)</t>
  </si>
  <si>
    <t>Line</t>
  </si>
  <si>
    <t>(a)</t>
  </si>
  <si>
    <t>(b)</t>
  </si>
  <si>
    <t>(c) = [(a)+(b)]/2</t>
  </si>
  <si>
    <t>Average Balance</t>
  </si>
  <si>
    <t>Reference</t>
  </si>
  <si>
    <t xml:space="preserve"> </t>
  </si>
  <si>
    <t xml:space="preserve">     Total Plant in Service </t>
  </si>
  <si>
    <t>Transmission Wages and Salaries Allocation Factor</t>
  </si>
  <si>
    <t>Transmission Related Electric Miscellaneous Intangible Plant</t>
  </si>
  <si>
    <t>Transmission Related General Plant</t>
  </si>
  <si>
    <t xml:space="preserve">Transmission Related Common Plant </t>
  </si>
  <si>
    <t xml:space="preserve">     Transmission Related Total Plant in Service </t>
  </si>
  <si>
    <t>Used to allocate all elements of working capital, other than working cash.</t>
  </si>
  <si>
    <t>SAN DIEGO GAS &amp; ELECTRIC COMPANY</t>
  </si>
  <si>
    <t>Month</t>
  </si>
  <si>
    <t>No.</t>
  </si>
  <si>
    <t>Balance</t>
  </si>
  <si>
    <t>Total</t>
  </si>
  <si>
    <t>May</t>
  </si>
  <si>
    <t xml:space="preserve">     Total Transmission Related Depreciation Reserve</t>
  </si>
  <si>
    <t>Transmission Related Common Plant Depreciation Reserve</t>
  </si>
  <si>
    <t>Transmission Related General Plant Depreciation Reserve</t>
  </si>
  <si>
    <t>Transmission Related Electric Misc. Intangible Plant Amortization Reserve</t>
  </si>
  <si>
    <t>Accumulated Depreciation and Amortization</t>
  </si>
  <si>
    <t>Deferred Credits</t>
  </si>
  <si>
    <t>Incentive Transmission Plant ADIT</t>
  </si>
  <si>
    <t>Transmission Plant Abandoned ADIT</t>
  </si>
  <si>
    <t>Incentive Transmission Plant Abandoned Project Cost ADIT</t>
  </si>
  <si>
    <t>Specified Plant Account (Other than Plant in Service) and Deferred Debits</t>
  </si>
  <si>
    <t>1</t>
  </si>
  <si>
    <t>The balances for Transmission Plant Held for Future Use are derived based on a 13-month average balance.</t>
  </si>
  <si>
    <t>Transmission Plant</t>
  </si>
  <si>
    <t>Operation and Maintenance Expenses</t>
  </si>
  <si>
    <t>Amounts</t>
  </si>
  <si>
    <t>Derivation of Transmission Operation and Maintenance Expense:</t>
  </si>
  <si>
    <t>Total Transmission O&amp;M Expense</t>
  </si>
  <si>
    <t xml:space="preserve">   Other Transmission O&amp;M Exclusion Adjustments </t>
  </si>
  <si>
    <t>Derivation of Administrative and General Expense:</t>
  </si>
  <si>
    <t>Total Administrative &amp; General Expense</t>
  </si>
  <si>
    <t xml:space="preserve">   CPUC Intervenor Funding Expense - Distribution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</si>
  <si>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</si>
  <si>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</si>
  <si>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</si>
  <si>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Hazardous substances - Hazardous Substance Cleanup Cost Account</t>
  </si>
  <si>
    <t xml:space="preserve">   Other A&amp;G Exclusion Adjustments</t>
  </si>
  <si>
    <t>Total Adjusted A&amp;G Expenses Excluding Property Insurance</t>
  </si>
  <si>
    <t>Transmission Related Administrative &amp; General Expenses</t>
  </si>
  <si>
    <t>Derivation of Transmission Plant Property Insurance Allocation Factor:</t>
  </si>
  <si>
    <t>Transmission Plant &amp; Incentive Transmission Plant</t>
  </si>
  <si>
    <t>Shall be Zero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</si>
  <si>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</si>
  <si>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</si>
  <si>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</si>
  <si>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</si>
  <si>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</si>
  <si>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</si>
  <si>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</si>
  <si>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</si>
  <si>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</si>
  <si>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Property Insurance Allocated to Transmission, General, and Common Plant</t>
  </si>
  <si>
    <t>CPUC Intervenor Funding Expense - Transmission</t>
  </si>
  <si>
    <t>Production Wages &amp; Salaries (Includes Steam &amp; Other Power Supply)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</si>
  <si>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</si>
  <si>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</si>
  <si>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</si>
  <si>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</si>
  <si>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Sales Wages &amp; Salaries</t>
  </si>
  <si>
    <t>Net</t>
  </si>
  <si>
    <t>Rate</t>
  </si>
  <si>
    <t>Composite Depreciation Rate</t>
  </si>
  <si>
    <t>Year</t>
  </si>
  <si>
    <t>Amortization</t>
  </si>
  <si>
    <t>Taxes Other Than Income Taxes</t>
  </si>
  <si>
    <t>Net Property Taxes</t>
  </si>
  <si>
    <t>Total Property Taxes Expense</t>
  </si>
  <si>
    <t>Transmission Related Property Taxes Expense</t>
  </si>
  <si>
    <t>Transmission Related Payroll Taxes Expense</t>
  </si>
  <si>
    <t>Working Capital</t>
  </si>
  <si>
    <t>Working</t>
  </si>
  <si>
    <t>Cash</t>
  </si>
  <si>
    <t>Transmission Plant Allocation Factor</t>
  </si>
  <si>
    <t>C. Derivation of Transmission Related Cash Working Capital - Retail:</t>
  </si>
  <si>
    <t>FERC Method = 1/8 of O&amp;M Expense</t>
  </si>
  <si>
    <t>D. Adj. to Back Out CPUC Intervenor Funding Exp. Embedded in Retail Working Cash:</t>
  </si>
  <si>
    <t>Adj. to Transmission Related Cash Working Capital - Wholesale Customers</t>
  </si>
  <si>
    <t>The balances for Materials &amp; Supplies and Prepayments are derived based on a 13-month average balance.</t>
  </si>
  <si>
    <t>Construction Work In Progress (CWIP)</t>
  </si>
  <si>
    <t>Federal Income Tax Deductions, Other Than Interest</t>
  </si>
  <si>
    <t xml:space="preserve">South Georgia Income Tax Adjustment </t>
  </si>
  <si>
    <t>Federal Tax Adjustments</t>
  </si>
  <si>
    <t>Transmission Related Amortization of Excess Deferred Tax Liabilities</t>
  </si>
  <si>
    <t>Revenue Credits</t>
  </si>
  <si>
    <t>(453) Sales of Water and Water Power</t>
  </si>
  <si>
    <t>(455) Interdepartmental Rents</t>
  </si>
  <si>
    <t>(411.6 &amp; 411.7) Gain or Loss From Sale of Plant Held for Future Use</t>
  </si>
  <si>
    <t>Statement AU</t>
  </si>
  <si>
    <t>(c)</t>
  </si>
  <si>
    <t>(d)</t>
  </si>
  <si>
    <t>(e)</t>
  </si>
  <si>
    <t>Statement AV</t>
  </si>
  <si>
    <t>Cost of Capital and Fair Rate of Return</t>
  </si>
  <si>
    <t>Long-Term Debt Component - Denominator:</t>
  </si>
  <si>
    <t>Long-Term Debt Component - Numerator:</t>
  </si>
  <si>
    <t>Cost of Long-Term Debt:</t>
  </si>
  <si>
    <t>Preferred Equity Component:</t>
  </si>
  <si>
    <t>Common Equity Component:</t>
  </si>
  <si>
    <t>(d) = (b) x (c)</t>
  </si>
  <si>
    <t>Cap. Struct.</t>
  </si>
  <si>
    <t>Weighted</t>
  </si>
  <si>
    <t>Weighted Cost of Capital:</t>
  </si>
  <si>
    <t>Ratio</t>
  </si>
  <si>
    <t>Cost of Capital</t>
  </si>
  <si>
    <t>Long-Term Debt</t>
  </si>
  <si>
    <t>Preferred Equity</t>
  </si>
  <si>
    <t>Common Equity</t>
  </si>
  <si>
    <t>Where:</t>
  </si>
  <si>
    <t xml:space="preserve">     A = Sum of Preferred Stock and Return on Equity Component</t>
  </si>
  <si>
    <t xml:space="preserve">     C = Equity AFUDC Component of Transmission Depreciation Expense</t>
  </si>
  <si>
    <t xml:space="preserve">     D = Transmission Rate Base</t>
  </si>
  <si>
    <t>Federal Income Tax Rate</t>
  </si>
  <si>
    <t>B. State Income Tax Component:</t>
  </si>
  <si>
    <t>State Income Tax Rate</t>
  </si>
  <si>
    <t>C. Total Federal &amp; State Income Tax Rate:</t>
  </si>
  <si>
    <t>Cost of</t>
  </si>
  <si>
    <t>Capital</t>
  </si>
  <si>
    <t>Cost of Equity Component (Preferred &amp; Common):</t>
  </si>
  <si>
    <t>Incentive Cost of Equity Component (Preferred &amp; Common):</t>
  </si>
  <si>
    <t>Amount is based upon December 31 balances.</t>
  </si>
  <si>
    <t>Federal Income Tax Expense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</si>
  <si>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</si>
  <si>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</si>
  <si>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</si>
  <si>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>State Income Tax Expense</t>
  </si>
  <si>
    <t>D. Total Weighted Cost of Capital:</t>
  </si>
  <si>
    <t>Shall be Zero for Incentive ROE Projects</t>
  </si>
  <si>
    <t xml:space="preserve">     D = Incentive ROE Project Transmission Rate Base</t>
  </si>
  <si>
    <t xml:space="preserve">Federal Income Tax Expense </t>
  </si>
  <si>
    <t xml:space="preserve">     C = Incentive ROE Project Transmission Rate Base</t>
  </si>
  <si>
    <t>D. Total Incentive Weighted Cost of Capital:</t>
  </si>
  <si>
    <t>Depreciation and Amortization Expense</t>
  </si>
  <si>
    <t>Electric Miscellaneous Intangible Plant Amortization Expense</t>
  </si>
  <si>
    <t xml:space="preserve">General Plant Depreciation Expense </t>
  </si>
  <si>
    <t xml:space="preserve">Common Plant Depreciation Expense </t>
  </si>
  <si>
    <t>Transmission Related Electric Misc. Intangible Plant Amortization Expense</t>
  </si>
  <si>
    <t>Transmission Related General Plant Depreciation Expense</t>
  </si>
  <si>
    <t>Transmission Related Common Plant Depreciation Expense</t>
  </si>
  <si>
    <t>Incentive Transmission Plant Depreciation Expense</t>
  </si>
  <si>
    <t>Transmission Plant Abandoned Project Cost Amortization Expense</t>
  </si>
  <si>
    <t>Incentive Transmission Plant Abandoned Project Cost Amortization Expense</t>
  </si>
  <si>
    <t>Less: SONGS Property Taxes</t>
  </si>
  <si>
    <t>Wages and Salaries</t>
  </si>
  <si>
    <t>HV</t>
  </si>
  <si>
    <t>LV</t>
  </si>
  <si>
    <t>Unweighted</t>
  </si>
  <si>
    <t>Wtd-HV</t>
  </si>
  <si>
    <t>Wtd-LV</t>
  </si>
  <si>
    <t>Gross</t>
  </si>
  <si>
    <t>Non-Incentive Projects:</t>
  </si>
  <si>
    <t>Forecast Period - Transmission Plant Additions</t>
  </si>
  <si>
    <t>Forecast Period - Transmission Related General; Common; and Electric Misc. Intangible Plant</t>
  </si>
  <si>
    <t xml:space="preserve">     Sub-Total Non-Incentive Projects Forecast Plant Additions</t>
  </si>
  <si>
    <t>Incentive Projects:</t>
  </si>
  <si>
    <t xml:space="preserve">Forecast Period - Incentive Transmission Plant Additions 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</si>
  <si>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</si>
  <si>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</si>
  <si>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t xml:space="preserve">     Sub-Total Incentive Projects Forecast Plant Additions</t>
  </si>
  <si>
    <t>Net Transmission Plant: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</si>
  <si>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</si>
  <si>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</si>
  <si>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</si>
  <si>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</si>
  <si>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</si>
  <si>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</si>
  <si>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</si>
  <si>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</si>
  <si>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</si>
  <si>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</si>
  <si>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</si>
  <si>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</si>
  <si>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</si>
  <si>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</si>
  <si>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>Other Regulatory Assets/Liabilities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</si>
  <si>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</si>
  <si>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</si>
  <si>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A. Revenues:</t>
  </si>
  <si>
    <t>Transmission Operation &amp; Maintenance Expense</t>
  </si>
  <si>
    <t>Transmission Related A&amp;G Expense</t>
  </si>
  <si>
    <t xml:space="preserve">     Total O&amp;M Expenses</t>
  </si>
  <si>
    <t>Transmission, General, Common Plant Depn. Exp., and Electric Misc. Intangible Plant Amort. Exp.</t>
  </si>
  <si>
    <t xml:space="preserve">     Sub-Total Expense</t>
  </si>
  <si>
    <t>Transmission Rate Base</t>
  </si>
  <si>
    <t>Transmission Related Revenue Credits</t>
  </si>
  <si>
    <t>(Gains)/Losses from Sale of Plant Held for Future Use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</si>
  <si>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</si>
  <si>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Total Incentive ROE Project Transmission Rate Base</t>
  </si>
  <si>
    <t>Total Incentive Transmission Plant Abandoned Project Cost Rate Base</t>
  </si>
  <si>
    <t>Blank lines that show up in the Formula Rate Spreadsheet will not be populated with any numbers absent a Section 205 filing to approve the blank lines.</t>
  </si>
  <si>
    <t>A. Transmission Rate Base:</t>
  </si>
  <si>
    <t xml:space="preserve">Incentive Transmission Plant Accum. Def. Income Taxes </t>
  </si>
  <si>
    <t xml:space="preserve">     Total Incentive ROE Project Transmission Rate Base</t>
  </si>
  <si>
    <t>Incentive Transmission Plant Abandoned Project Cost</t>
  </si>
  <si>
    <t>Incentive Transmission Plant Abandoned Project Cost Accum. Def. Inc. Taxes</t>
  </si>
  <si>
    <t>A.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</si>
  <si>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</si>
  <si>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</si>
  <si>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</si>
  <si>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</si>
  <si>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</si>
  <si>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General Plant Depr Reserve</t>
  </si>
  <si>
    <t>Transmission Related Common Plant Depr Reserve</t>
  </si>
  <si>
    <t xml:space="preserve">     Total Net Incentive Transmission Plant</t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</si>
  <si>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</si>
  <si>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</si>
  <si>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</si>
  <si>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</si>
  <si>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</si>
  <si>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t>50% of Transmission O&amp;M Expense</t>
  </si>
  <si>
    <t>50% of Transmission Related A&amp;G Expense</t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</si>
  <si>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</si>
  <si>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Weighted Forecast Plant Additions </t>
  </si>
  <si>
    <t>Forecast Period Capital Addition Revenue Requirements</t>
  </si>
  <si>
    <t>ANNUAL FIXED CHARGES APPLICABLE TO INCENTIVE</t>
  </si>
  <si>
    <t>CAPITAL PROJECTS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</si>
  <si>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</si>
  <si>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</si>
  <si>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</si>
  <si>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</si>
  <si>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 xml:space="preserve">Incentive Weighted Forecast Plant Additions </t>
  </si>
  <si>
    <t>B. Derivation of Incentive Forecast Transmission CWIP Revenues:</t>
  </si>
  <si>
    <t xml:space="preserve">Incentive Weighted Forecast Transmission Construction Work In Progress </t>
  </si>
  <si>
    <t>Incentive Transmission Forecast CWIP Projects Revenue Requirements</t>
  </si>
  <si>
    <t>The Incentive Annual Fixed Charge Rate will be tracked and shown for each incentive project as applicable.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</si>
  <si>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</si>
  <si>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</si>
  <si>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</si>
  <si>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 xml:space="preserve">Retail True-Up Period Adjustment </t>
  </si>
  <si>
    <t>Retail Interest True-Up Adjustment</t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</si>
  <si>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</si>
  <si>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Transmission Related Municipal Franchise Fees Expenses</t>
  </si>
  <si>
    <t>Transmission Related Uncollectible Expense</t>
  </si>
  <si>
    <t>Statement BK-2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</si>
  <si>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</si>
  <si>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A. Derivation of Revenues Related With Total Transmission Facilities:</t>
  </si>
  <si>
    <t xml:space="preserve">1. Percent Split Between HV &amp; LV for Recorded Non-Incentive &amp; Incentive </t>
  </si>
  <si>
    <t>High Voltage</t>
  </si>
  <si>
    <t>Low Voltage</t>
  </si>
  <si>
    <t xml:space="preserve">    Gross Transmission Plant Facilities and Incentive CWIP:</t>
  </si>
  <si>
    <t>C. Summary of CAISO Transmission Facilities by</t>
  </si>
  <si>
    <t xml:space="preserve"> High Voltage and Low Voltage Classification:</t>
  </si>
  <si>
    <t xml:space="preserve">Base franchise fees are applicable to all SDG&amp;E customers. </t>
  </si>
  <si>
    <t xml:space="preserve"> Abandoned Projects</t>
  </si>
  <si>
    <t>Page; Line; Col.</t>
  </si>
  <si>
    <t>FERC Form 1</t>
  </si>
  <si>
    <t xml:space="preserve">Miscellaneous Statement </t>
  </si>
  <si>
    <t>FERC Account 283</t>
  </si>
  <si>
    <t>450.1; Sch. Pg. 214; 46; d</t>
  </si>
  <si>
    <t>112; 18; c</t>
  </si>
  <si>
    <t>450.1; Sch. Pg. 274; 2; b and k</t>
  </si>
  <si>
    <t>321; 112; b</t>
  </si>
  <si>
    <t>323; 197; b</t>
  </si>
  <si>
    <t>354; 20; b</t>
  </si>
  <si>
    <t>354; 21; b</t>
  </si>
  <si>
    <t>354; 23; b</t>
  </si>
  <si>
    <t>354; 24; b</t>
  </si>
  <si>
    <t>354; 25; b</t>
  </si>
  <si>
    <t>354; 26; b</t>
  </si>
  <si>
    <t>450.1; Sch. Pg. 262; 2; i</t>
  </si>
  <si>
    <t>263; 2; i</t>
  </si>
  <si>
    <t>450.1; Sch. Pg. 266; 8; f</t>
  </si>
  <si>
    <t>300; 18; b</t>
  </si>
  <si>
    <t>300; 20; b</t>
  </si>
  <si>
    <t>112; 19; c</t>
  </si>
  <si>
    <t>112; 21; c</t>
  </si>
  <si>
    <t>112; 22; c</t>
  </si>
  <si>
    <t>112; 23; c</t>
  </si>
  <si>
    <t>117; 62; c</t>
  </si>
  <si>
    <t>117; 63; c</t>
  </si>
  <si>
    <t>117; 64; c</t>
  </si>
  <si>
    <t>117; 65; c</t>
  </si>
  <si>
    <t>117; 66; c</t>
  </si>
  <si>
    <t>112; 3; c</t>
  </si>
  <si>
    <t>118; 29; c</t>
  </si>
  <si>
    <t>112; 16; c</t>
  </si>
  <si>
    <t>112; 12; c</t>
  </si>
  <si>
    <t>112; 15; c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</si>
  <si>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</si>
  <si>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</si>
  <si>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</si>
  <si>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</si>
  <si>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 xml:space="preserve">   General Advertising Expenses </t>
  </si>
  <si>
    <t>Retail BTRR Excluding FF&amp;U</t>
  </si>
  <si>
    <r>
      <t xml:space="preserve">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</si>
  <si>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336; 1; f</t>
  </si>
  <si>
    <t>336; 10; f</t>
  </si>
  <si>
    <t>336; 11; f</t>
  </si>
  <si>
    <t>450.1; Sch. Pg. 227; 12; c</t>
  </si>
  <si>
    <t>450.1; Sch. Pg. 110; 57; c</t>
  </si>
  <si>
    <r>
      <t xml:space="preserve">B.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</si>
  <si>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 xml:space="preserve">   Franchise Requirements</t>
  </si>
  <si>
    <t>Calculations:</t>
  </si>
  <si>
    <t>Cumulative</t>
  </si>
  <si>
    <t>Monthly</t>
  </si>
  <si>
    <t>in Revenue</t>
  </si>
  <si>
    <t>Interest</t>
  </si>
  <si>
    <t>True Up</t>
  </si>
  <si>
    <t>Revenues</t>
  </si>
  <si>
    <t>with Interest</t>
  </si>
  <si>
    <t>January</t>
  </si>
  <si>
    <t>February</t>
  </si>
  <si>
    <t>March</t>
  </si>
  <si>
    <t>April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</si>
  <si>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</si>
  <si>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</si>
  <si>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</si>
  <si>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</si>
  <si>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</si>
  <si>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</si>
  <si>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</si>
  <si>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Prior Cycle</t>
  </si>
  <si>
    <t>Beginning</t>
  </si>
  <si>
    <t>Ending</t>
  </si>
  <si>
    <t>Principal</t>
  </si>
  <si>
    <t>June</t>
  </si>
  <si>
    <t>True Up Adjustment</t>
  </si>
  <si>
    <t>263; 10, 18, 19, 20;  i</t>
  </si>
  <si>
    <t>Less: CPUC Intervenor Funding Expense - Transmission</t>
  </si>
  <si>
    <t>Less: South Georgia Income Tax Adjustment</t>
  </si>
  <si>
    <t>(c) = (a) + (b)</t>
  </si>
  <si>
    <t>(f) = (d) + (e)</t>
  </si>
  <si>
    <t>Unamortized Premium on Long-Term Debt (Acct 225)</t>
  </si>
  <si>
    <t>Less: Unamortized Discount on Long-Term Debt-Debit (Acct 226)</t>
  </si>
  <si>
    <t>Proprietary Capital</t>
  </si>
  <si>
    <t>(454) Rent from Electric Property</t>
  </si>
  <si>
    <t>(456) Other Electric Revenues</t>
  </si>
  <si>
    <t>13-Months</t>
  </si>
  <si>
    <t>Transmission Plant Depreciation Expense</t>
  </si>
  <si>
    <t>Total of Federal Income Tax Deductions, Other Than Interest</t>
  </si>
  <si>
    <t>Net of Incentive Transmission Plant Depreciation Expense.</t>
  </si>
  <si>
    <t>The balances for Electric Miscellaneous Intangible, Distribution, General and Common plant are derived based on a simple average balance using beginning and ending year balances.</t>
  </si>
  <si>
    <t>Total Prior Year Revenues (PYRR) or Base Period Revenue is for 12 months ending the applicable cycle base period.</t>
  </si>
  <si>
    <r>
      <t xml:space="preserve">Transmission Plant Held for Future Use </t>
    </r>
    <r>
      <rPr>
        <b/>
        <vertAlign val="superscript"/>
        <sz val="12"/>
        <rFont val="Times New Roman"/>
        <family val="1"/>
      </rPr>
      <t>1</t>
    </r>
  </si>
  <si>
    <r>
      <t xml:space="preserve">C. Subtotal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</si>
  <si>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E. 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</si>
  <si>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D. Other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Adjustments:</t>
    </r>
  </si>
  <si>
    <t>The amounts stated above are ratemaking utility plant in service and a result of implementing the “Seven-Element Adjustment Factor” which reflects transfers between core electric functional areas.</t>
  </si>
  <si>
    <t>Cost Adjustment Workpapers</t>
  </si>
  <si>
    <t>Franchise Fees</t>
  </si>
  <si>
    <t>Uncollectible Expense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</si>
  <si>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</si>
  <si>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</si>
  <si>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</si>
  <si>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</si>
  <si>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</si>
  <si>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</si>
  <si>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</si>
  <si>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</si>
  <si>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</si>
  <si>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</si>
  <si>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FERC Account 190</t>
  </si>
  <si>
    <t xml:space="preserve">   Injuries &amp; Damages</t>
  </si>
  <si>
    <t>Bonds (Acct 221)</t>
  </si>
  <si>
    <t>Less: Reacquired Bonds (Acct 222)</t>
  </si>
  <si>
    <t>Other Long-Term Debt (Acct 224)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</si>
  <si>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</si>
  <si>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</si>
  <si>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</si>
  <si>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</si>
  <si>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</si>
  <si>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>PF = Preferred Stock (Acct 204)</t>
  </si>
  <si>
    <t>d(pf) = Total Dividends Declared-Preferred Stocks (Acct 437)</t>
  </si>
  <si>
    <t>Less: Unappropriated Undistributed Subsidiary Earnings (Acct 216.1)</t>
  </si>
  <si>
    <t>Accumulated Other Comprehensive Income (Acct 219)</t>
  </si>
  <si>
    <t>Less: Preferred Stock (Acct 204)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</si>
  <si>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</si>
  <si>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r>
      <t>Incentive Transmission Plant Abandoned Project Cost Amortization Expense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</si>
  <si>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Property Taxes </t>
    </r>
    <r>
      <rPr>
        <b/>
        <vertAlign val="superscript"/>
        <sz val="12"/>
        <rFont val="Times New Roman"/>
        <family val="1"/>
      </rPr>
      <t>1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</si>
  <si>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</si>
  <si>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B. Derivation of Split Between HV and LV: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</si>
  <si>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</t>
    </r>
    <r>
      <rPr>
        <b/>
        <vertAlign val="superscript"/>
        <sz val="12"/>
        <rFont val="Times New Roman"/>
        <family val="1"/>
      </rPr>
      <t>1, 3</t>
    </r>
  </si>
  <si>
    <r>
      <t xml:space="preserve">Common Plant Depreciation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</si>
  <si>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General Plant Depreciation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</si>
  <si>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Electric Misc. Intangible Plant Amortization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</si>
  <si>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Transmission Plant Depreciation Reserve </t>
    </r>
    <r>
      <rPr>
        <b/>
        <vertAlign val="superscript"/>
        <sz val="12"/>
        <rFont val="Times New Roman"/>
        <family val="1"/>
      </rPr>
      <t>1, 3</t>
    </r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</si>
  <si>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</si>
  <si>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</si>
  <si>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1</t>
    </r>
  </si>
  <si>
    <t>Total True-Up Cost of Service</t>
  </si>
  <si>
    <t>Cost of Service</t>
  </si>
  <si>
    <t>Prior</t>
  </si>
  <si>
    <t>Interest True Up Adjustment</t>
  </si>
  <si>
    <t>Undercollection (+) in Revenue</t>
  </si>
  <si>
    <t>Cumulative Overcollection (-) or</t>
  </si>
  <si>
    <t>Overcollection (-) or</t>
  </si>
  <si>
    <t>Undercollection (+)</t>
  </si>
  <si>
    <t>Adjusted Monthly</t>
  </si>
  <si>
    <t xml:space="preserve">     Subtotal Wholesale BTRR With Franchise Fees</t>
  </si>
  <si>
    <t>Transmission Property Insurance and Tax Allocation Factor</t>
  </si>
  <si>
    <r>
      <t xml:space="preserve">(451) Miscellaneous Service Revenues </t>
    </r>
    <r>
      <rPr>
        <b/>
        <vertAlign val="superscript"/>
        <sz val="12"/>
        <rFont val="Times New Roman"/>
        <family val="1"/>
      </rPr>
      <t>1</t>
    </r>
  </si>
  <si>
    <t>Electric Transmission Revenues from Citizens</t>
  </si>
  <si>
    <t>FERC Accounts 411.6 and 411.7</t>
  </si>
  <si>
    <t>450.1; Sch. Pg. 204; 104; b</t>
  </si>
  <si>
    <t>450.2; Sch. Pg. 200; 33; b</t>
  </si>
  <si>
    <t>State Income Tax    =    ((A) + (B / C) + Federal Income Tax)*(ST)</t>
  </si>
  <si>
    <t>Federal Income Tax    =    (((A) + (C / D)) * FT) - (B / D)</t>
  </si>
  <si>
    <t xml:space="preserve">                                                         (1 - FT)</t>
  </si>
  <si>
    <t xml:space="preserve">                                                               (1 - ST)</t>
  </si>
  <si>
    <t xml:space="preserve">Federal Income Tax    =    (((A) + (C / D)) * FT) - (B / D) </t>
  </si>
  <si>
    <t>Less: Property Insurance (Due to different allocation factor)</t>
  </si>
  <si>
    <t>Confirmed the amounts reported for Acct 451 on FERC Form 1; Page 450.1; Sch. Pg. 300; Line 17; Col. b are not Transmission-related with an exception for</t>
  </si>
  <si>
    <r>
      <t xml:space="preserve">Transmission Plant Abandoned Project Cost </t>
    </r>
    <r>
      <rPr>
        <b/>
        <vertAlign val="superscript"/>
        <sz val="12"/>
        <rFont val="Times New Roman"/>
        <family val="1"/>
      </rPr>
      <t>1</t>
    </r>
  </si>
  <si>
    <r>
      <t xml:space="preserve">Other Regulatory Assets/Liabilities </t>
    </r>
    <r>
      <rPr>
        <b/>
        <vertAlign val="superscript"/>
        <sz val="12"/>
        <rFont val="Times New Roman"/>
        <family val="1"/>
      </rPr>
      <t>1</t>
    </r>
  </si>
  <si>
    <r>
      <t xml:space="preserve">Incentive Transmission Plant Abandoned Project Cost </t>
    </r>
    <r>
      <rPr>
        <b/>
        <vertAlign val="superscript"/>
        <sz val="12"/>
        <rFont val="Times New Roman"/>
        <family val="1"/>
      </rPr>
      <t>1</t>
    </r>
  </si>
  <si>
    <t>The allocated general and common accumulated deferred income taxes are included in the total transmission related accumulated deferred income taxes. See FERC Form 1; Page 450.1; Sch. Pg. 274;</t>
  </si>
  <si>
    <t>Line 2; Col. b and k.</t>
  </si>
  <si>
    <t>each applicable project.</t>
  </si>
  <si>
    <t>The balance for Incentive Transmission Construction Work In Progress is derived based on a 13-month average balance. A line will be shown for</t>
  </si>
  <si>
    <t>Franchise Fees. Part of the Franchise Fees reported are Transmission-related, however, they are excluded in Statement AU because they are collected as a part of the</t>
  </si>
  <si>
    <t>BTRR in the BK Cost Statements.</t>
  </si>
  <si>
    <t>applicable data field will be filled.</t>
  </si>
  <si>
    <t>450.1; Sch. Pg. 234; 2; b and c</t>
  </si>
  <si>
    <t>450.1; Sch. Pg. 276; 9; b and k</t>
  </si>
  <si>
    <t xml:space="preserve">     Total Working Capital</t>
  </si>
  <si>
    <t xml:space="preserve">     Total Incentive Transmission Plant Abandoned Project Cost Rate Base</t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</si>
  <si>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</si>
  <si>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</si>
  <si>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t xml:space="preserve">     Transmission Related Materials and Supplies </t>
  </si>
  <si>
    <t xml:space="preserve">     Transmission Related Prepayments </t>
  </si>
  <si>
    <t xml:space="preserve">     Total Federal Income Tax Deductions Other Than Interest</t>
  </si>
  <si>
    <t xml:space="preserve">     Transmission Related Revenue Credits</t>
  </si>
  <si>
    <t>Property tax expense excludes Citizens property taxes as shown in FERC Form 1; Page 450.1; Sch. Pg. 262; Line 2; Col. i.</t>
  </si>
  <si>
    <t>2. Percent Split Between HV &amp; LV Forecast Plant Additions:</t>
  </si>
  <si>
    <t xml:space="preserve">    Total HV/LV Transmission Plant Facilities Revenues </t>
  </si>
  <si>
    <t xml:space="preserve">    HV/LV Plant Allocation Ratios Based on Forecast Plant Additions</t>
  </si>
  <si>
    <t xml:space="preserve">    Total HV/LV Transmission Forecast Plant Additions Revenues</t>
  </si>
  <si>
    <t>Summary of HV/LV Splits for Forecast Plant Additions</t>
  </si>
  <si>
    <t>HV/LV Ratio (Weighted Transmission Forecast Plant Additions)</t>
  </si>
  <si>
    <r>
      <t xml:space="preserve">Total Payroll Taxes Expense </t>
    </r>
    <r>
      <rPr>
        <b/>
        <vertAlign val="superscript"/>
        <sz val="12"/>
        <rFont val="Times New Roman"/>
        <family val="1"/>
      </rPr>
      <t>3</t>
    </r>
  </si>
  <si>
    <r>
      <t xml:space="preserve">Less: Other Taxes (Business license taxes) </t>
    </r>
    <r>
      <rPr>
        <b/>
        <vertAlign val="superscript"/>
        <sz val="12"/>
        <rFont val="Times New Roman"/>
        <family val="1"/>
      </rPr>
      <t>2</t>
    </r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</si>
  <si>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</si>
  <si>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</si>
  <si>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</si>
  <si>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</si>
  <si>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</si>
  <si>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 xml:space="preserve">     Transmission Related Cash Working Capital - Retail Customers</t>
  </si>
  <si>
    <t xml:space="preserve">   FERC Account 190</t>
  </si>
  <si>
    <t xml:space="preserve">   FERC Account 282</t>
  </si>
  <si>
    <t xml:space="preserve">   FERC Account 283</t>
  </si>
  <si>
    <t>450.1; Sch. Pg. 300; 19; b</t>
  </si>
  <si>
    <t>450.1; Sch. Pg. 300; 21; b</t>
  </si>
  <si>
    <t>450.1; Sch. Pg. 300; 17; b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</si>
  <si>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</si>
  <si>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 xml:space="preserve">     Total Incentive ROE Project Transmission Revenue</t>
  </si>
  <si>
    <t xml:space="preserve">     Total Incentive Transmission Plant Abandoned Project Revenue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</si>
  <si>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</si>
  <si>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 xml:space="preserve">     Total Transmission Rate Base</t>
  </si>
  <si>
    <t xml:space="preserve">     Forecast Period Capital Addition Revenue Requirements</t>
  </si>
  <si>
    <t xml:space="preserve">     Total Adjusted Transmission O&amp;M Expenses </t>
  </si>
  <si>
    <t xml:space="preserve">     Total Adjusted A&amp;G Expenses Including Property Insurance</t>
  </si>
  <si>
    <t xml:space="preserve">     Transmission Related Property Taxes Expense</t>
  </si>
  <si>
    <t xml:space="preserve">     Transmission Related Payroll Taxes Expense</t>
  </si>
  <si>
    <t xml:space="preserve">     LTD = Long Term Debt</t>
  </si>
  <si>
    <t xml:space="preserve">     i = LTD interest</t>
  </si>
  <si>
    <t xml:space="preserve">     Cost of Preferred Equity</t>
  </si>
  <si>
    <t xml:space="preserve">     CS = Common Stock</t>
  </si>
  <si>
    <t xml:space="preserve">     Total Capital</t>
  </si>
  <si>
    <t xml:space="preserve">     Total Wholesale BTRR Excluding Franchise Fees</t>
  </si>
  <si>
    <r>
      <t xml:space="preserve">     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</si>
  <si>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r>
      <t xml:space="preserve">Transmission Related Regulatory Debits/Credits </t>
    </r>
    <r>
      <rPr>
        <b/>
        <vertAlign val="superscript"/>
        <sz val="12"/>
        <rFont val="Times New Roman"/>
        <family val="1"/>
      </rPr>
      <t>1</t>
    </r>
  </si>
  <si>
    <t>Transmission Related Regulatory Debits/Credits</t>
  </si>
  <si>
    <t xml:space="preserve">     FT = Federal Income Tax Rate for Rate Effective Period</t>
  </si>
  <si>
    <t xml:space="preserve">     ST = State Income Tax Rate for Rate Effective Period</t>
  </si>
  <si>
    <t xml:space="preserve">    HV/LV Plant Allocation Ratios</t>
  </si>
  <si>
    <r>
      <t xml:space="preserve">Franchise Fee </t>
    </r>
    <r>
      <rPr>
        <b/>
        <vertAlign val="superscript"/>
        <sz val="12"/>
        <rFont val="Times New Roman"/>
        <family val="1"/>
      </rPr>
      <t>2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</si>
  <si>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</si>
  <si>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</si>
  <si>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Incentive Transmission Plant</t>
  </si>
  <si>
    <t>Incentive Transmission Plant Depreciation Reserve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</si>
  <si>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</si>
  <si>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</si>
  <si>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 xml:space="preserve">     B = Transmission Total Federal Tax Adjustments</t>
  </si>
  <si>
    <t>SDG&amp;E has followed the CAISO's guidelines to separate all elements of its Transmission facilities into HV and LV components as outlined in Appendix F; Schedule 3; Section 12 of the CAISO tariff.</t>
  </si>
  <si>
    <t>The balances for Steam, Nuclear, Hydraulic, Other Production, Transmission, and Incentive Transmission plant are derived based on a 13-month average balance.</t>
  </si>
  <si>
    <t>The amounts stated above are ratemaking utility plant in service and a result of implementing the "Seven-Element Adjustment Factor" which reflects transfers between core electric functional areas.</t>
  </si>
  <si>
    <t>The depreciation reserve for Transmission and Incentive Transmission plant is derived based on a 13-month average balance.</t>
  </si>
  <si>
    <t>The depreciation reserve for Electric Miscellaneous Intangible, General, and Common plant is derived based on a simple average of beginning and end of year balances.</t>
  </si>
  <si>
    <t xml:space="preserve">     Total Transmission, General, Common, and Electric Misc. Intangible Exp.</t>
  </si>
  <si>
    <t>Incentive Weighted Cost of Capital:</t>
  </si>
  <si>
    <r>
      <t xml:space="preserve">Total Common Plant </t>
    </r>
    <r>
      <rPr>
        <b/>
        <vertAlign val="superscript"/>
        <sz val="12"/>
        <rFont val="Times New Roman"/>
        <family val="1"/>
      </rPr>
      <t>2, 4</t>
    </r>
  </si>
  <si>
    <r>
      <t>Total Electric Miscellaneous Intangible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</t>
    </r>
  </si>
  <si>
    <r>
      <t>Total General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</t>
    </r>
  </si>
  <si>
    <t>Not affected by the "Seven-Element Adjustment Factor".</t>
  </si>
  <si>
    <r>
      <t xml:space="preserve">     Total Transmission Related ADIT</t>
    </r>
    <r>
      <rPr>
        <b/>
        <vertAlign val="superscript"/>
        <sz val="12"/>
        <rFont val="Times New Roman"/>
        <family val="1"/>
      </rPr>
      <t xml:space="preserve"> 1</t>
    </r>
  </si>
  <si>
    <t>FERC Account 282</t>
  </si>
  <si>
    <t>The FERC approved incentives for each project will be tracked and shown separately by repeating the applicable lines. As a result, the data on this page may carryover to the next page.</t>
  </si>
  <si>
    <t>Adjustments to Per Book Transmission O&amp;M Expense:</t>
  </si>
  <si>
    <t>Adjustments to Per Book A&amp;G Expense:</t>
  </si>
  <si>
    <t xml:space="preserve">     Transmission Related A&amp;G Expense Including Property Insurance Expense</t>
  </si>
  <si>
    <r>
      <t xml:space="preserve">Incentive Transmission Plant Depreciation Reserve </t>
    </r>
    <r>
      <rPr>
        <b/>
        <vertAlign val="superscript"/>
        <sz val="12"/>
        <rFont val="Times New Roman"/>
        <family val="1"/>
      </rPr>
      <t>1</t>
    </r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</si>
  <si>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</si>
  <si>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</si>
  <si>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</si>
  <si>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</si>
  <si>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</si>
  <si>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</si>
  <si>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Prior Year Revenue Requirements Excluding FF&amp;U </t>
    </r>
    <r>
      <rPr>
        <b/>
        <vertAlign val="superscript"/>
        <sz val="12"/>
        <rFont val="Times New Roman"/>
        <family val="1"/>
      </rPr>
      <t>1</t>
    </r>
  </si>
  <si>
    <t>wo Interest</t>
  </si>
  <si>
    <t>The Total Prior Year Revenue Requirements ("PYRR") is for the 12-months ending Dec 31 for the applicable cycle filing base period and represents the actual cost of service for true-up purposes.</t>
  </si>
  <si>
    <t>SDG&amp;E's recorded Retail Transmission revenues, excluding TACBAA and TRBAA, during the true-up period.</t>
  </si>
  <si>
    <t>Rates specified on the FERC website pursuant to Section 35.19a of the Commission regulation.</t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</si>
  <si>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</si>
  <si>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</si>
  <si>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</si>
  <si>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Represents the true-up adjustment from the previous annual cycle filing. SDG&amp;E accrues interest until the amount is fully collected/refunded in rates.</t>
  </si>
  <si>
    <t>The Cumulative Overcollection / Undercollection is: 1) the beginning balance in Column 2 for January; and 2) the previous month balance in Column 6 for all subsequent months.</t>
  </si>
  <si>
    <t>Column 6 and the current month balance from Column 4.</t>
  </si>
  <si>
    <t>Interest is calculated using an average of beginning and ending balances: 1) January uses the entire balance from Column 4; and 2) subsequent months use the average of the prior month balance in</t>
  </si>
  <si>
    <t>Rate is an average of the base period FERC Rates presented in the True-Up workpaper in Column 7 to derive a more accurate and consistent amortization amount (Column 4).</t>
  </si>
  <si>
    <t>Amortization reduces the beginning balance to zero by the end of December and is derived as follows:</t>
  </si>
  <si>
    <t>Beginning Balance/{[(1+Rate)^12-1]/[Rate*(1+Rate)^12]}.</t>
  </si>
  <si>
    <t>subsequent months.</t>
  </si>
  <si>
    <t>The Beginning Balance  is: 1) the balance in Column 6; Line 18 from the Interest True-Up Base Period for January; and 2) the balance from previous month in Column 7 of this workpaper for all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</si>
  <si>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</si>
  <si>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</si>
  <si>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Incentive Transmission Plant </t>
    </r>
    <r>
      <rPr>
        <b/>
        <vertAlign val="superscript"/>
        <sz val="12"/>
        <rFont val="Times New Roman"/>
        <family val="1"/>
      </rPr>
      <t>1</t>
    </r>
  </si>
  <si>
    <t>Prior Other</t>
  </si>
  <si>
    <r>
      <t>BTRR 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</si>
  <si>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</si>
  <si>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</si>
  <si>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</si>
  <si>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Col. a = Cost Adjustment Workpapers</t>
  </si>
  <si>
    <t>True-Up</t>
  </si>
  <si>
    <t>Net Transmission Plant</t>
  </si>
  <si>
    <t>Net Transmission Plant &amp; Incentive Transmission Plant</t>
  </si>
  <si>
    <t>Adjustment to back-out the prior year true-up adjustment that is included in the recorded monthly true-up revenues in Column 3.</t>
  </si>
  <si>
    <t>Commission for a previous year.</t>
  </si>
  <si>
    <t>Adjustment to back-out Other BTRR Adjustments from a prior year BK-1; Page 6, which is included in the recorded monthly true-up revenues in Column 3. Such adjustments include, but are not limited to, error adjustments and out-of-cycle recovery or refunds ordered by the</t>
  </si>
  <si>
    <r>
      <t xml:space="preserve">Total Steam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</si>
  <si>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Nuclear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</si>
  <si>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Hydraulic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</si>
  <si>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1,3</t>
    </r>
  </si>
  <si>
    <r>
      <t xml:space="preserve">Total Distribution Plant </t>
    </r>
    <r>
      <rPr>
        <b/>
        <vertAlign val="superscript"/>
        <sz val="12"/>
        <rFont val="Times New Roman"/>
        <family val="1"/>
      </rPr>
      <t>2,3</t>
    </r>
  </si>
  <si>
    <t>450.1; Sch. Pg. 261; 17; b</t>
  </si>
  <si>
    <t xml:space="preserve">The following HV/LV Wholesale Base Transmission Revenue Requirements will be used by the CAISO to develop the TAC rates for the applicable rate effective period. 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</si>
  <si>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</si>
  <si>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</si>
  <si>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</si>
  <si>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</si>
  <si>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</si>
  <si>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</si>
  <si>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</si>
  <si>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</si>
  <si>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</si>
  <si>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</si>
  <si>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</si>
  <si>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Payroll tax expense excludes Citizens payroll taxes as shown in FERC Form 1; Page 450.1; Sch. Pg. 262; Line 18; Col. i.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</si>
  <si>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</si>
  <si>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</si>
  <si>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Statement AH; Line 50</t>
  </si>
  <si>
    <t>Line 1 x Franchise Fee Rate</t>
  </si>
  <si>
    <t>Line 1 x Uncollectible Rate</t>
  </si>
  <si>
    <t>= Line 4 / 12</t>
  </si>
  <si>
    <t>= Col. 4; Line 26 / 12</t>
  </si>
  <si>
    <t>= Sum Col. 3 thru Col. 5</t>
  </si>
  <si>
    <t>= Col. 2 - Col. 6</t>
  </si>
  <si>
    <t>See Footnote 6</t>
  </si>
  <si>
    <t>See Footnote 7</t>
  </si>
  <si>
    <t>= Col. 9 + Col. 10</t>
  </si>
  <si>
    <t>See Footnote 2</t>
  </si>
  <si>
    <t>See Footnote 3</t>
  </si>
  <si>
    <t>See Footnote 4</t>
  </si>
  <si>
    <t>= Col. 4 + Col. 5</t>
  </si>
  <si>
    <t>= - (Col. 4 + Col. 6)</t>
  </si>
  <si>
    <t>= Col. 2 x Col. 3</t>
  </si>
  <si>
    <t>= Col. 3 - Col. 5</t>
  </si>
  <si>
    <t>Base Period True-Up Adjustment Calculation; Line 25; Col. 11</t>
  </si>
  <si>
    <t>Interest True-Up Adjustment - Base Period; Line 19; Col. 5 + Interest True-Up Adjustment - Current Year; Line 19; Col. 6</t>
  </si>
  <si>
    <t>See Summary of Weighted Transmission Plant Additions Workpaper; Line 25.</t>
  </si>
  <si>
    <t>See Summary of Weighted Transmission Related Common, General and Electric Miscellaneous Intangible Plant Additions Workpaper; Line 25.</t>
  </si>
  <si>
    <t>See Summary of Weighted Incentive Transmission Plant Additions Workpaper; Line 25.</t>
  </si>
  <si>
    <t>See Summary of Weighted Incentive Transmission CWIP - A Workpaper; Line 25.</t>
  </si>
  <si>
    <t>See Summary of Weighted Incentive Transmission CWIP - B Workpaper; Line 25.</t>
  </si>
  <si>
    <t>See Footnote 1</t>
  </si>
  <si>
    <t>Line 1 + Line 3</t>
  </si>
  <si>
    <t>See Footnote 5</t>
  </si>
  <si>
    <t>Sum Lines 8 thru 12</t>
  </si>
  <si>
    <t>Line 5 + Line 14</t>
  </si>
  <si>
    <t>HV = Line 16; Col. d / Line 16; Col. f</t>
  </si>
  <si>
    <t>LV = Line 16; Col. e / Line 16; Col. f</t>
  </si>
  <si>
    <t>Sum Lines 2 thru 6</t>
  </si>
  <si>
    <t>Sum Lines 10 thru 14</t>
  </si>
  <si>
    <t>Line 15 / Line 7</t>
  </si>
  <si>
    <t>Line 21 / Line 20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</si>
  <si>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</si>
  <si>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</si>
  <si>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</si>
  <si>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</si>
  <si>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</si>
  <si>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</si>
  <si>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Col. c = Line 45 Above</t>
  </si>
  <si>
    <t>Sum Lines 50 thru 52</t>
  </si>
  <si>
    <t>Line 6 Above</t>
  </si>
  <si>
    <t>Line 8 Above</t>
  </si>
  <si>
    <t>Line 9 Above</t>
  </si>
  <si>
    <t>Line 12 Above</t>
  </si>
  <si>
    <t>Line 12 + Line 24</t>
  </si>
  <si>
    <t>Line 27 + Line 29</t>
  </si>
  <si>
    <t>Sum Lines 1 thru 5</t>
  </si>
  <si>
    <t>Statement AH; Line 9</t>
  </si>
  <si>
    <t>Statement AH; Line 31</t>
  </si>
  <si>
    <t>Negative of Statement AH; Line 16</t>
  </si>
  <si>
    <t>Statement AJ; Line 17</t>
  </si>
  <si>
    <t>Statement AJ; Line 23</t>
  </si>
  <si>
    <t>Statement AK; Line 13</t>
  </si>
  <si>
    <t>Statement AK; Line 20</t>
  </si>
  <si>
    <t>Statement AU; Line 13</t>
  </si>
  <si>
    <t>Statement Misc; Line 1</t>
  </si>
  <si>
    <t>Statement AU; Line 15</t>
  </si>
  <si>
    <t>Statement AJ; Line 19</t>
  </si>
  <si>
    <t>Statement AJ; Line 21</t>
  </si>
  <si>
    <t>Sum Lines 2 thru 5</t>
  </si>
  <si>
    <t>Statement Misc; Line 3</t>
  </si>
  <si>
    <t>Line 9 + Line 10</t>
  </si>
  <si>
    <t>Line 14 + Line 15</t>
  </si>
  <si>
    <t>Statement AL; Line 5</t>
  </si>
  <si>
    <t>Statement AL; Line 9</t>
  </si>
  <si>
    <t>Statement AL; Line 19</t>
  </si>
  <si>
    <t>Sum Lines 19 thru 21</t>
  </si>
  <si>
    <t>Statement Misc; Line 5</t>
  </si>
  <si>
    <t>Line 29 + Line 30</t>
  </si>
  <si>
    <t>Statement Misc; Line 7</t>
  </si>
  <si>
    <t>Statement AM; Line 1</t>
  </si>
  <si>
    <t>Statement AD; Line 11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</si>
  <si>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</si>
  <si>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</si>
  <si>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</si>
  <si>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</si>
  <si>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</si>
  <si>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</si>
  <si>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</si>
  <si>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</si>
  <si>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</si>
  <si>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</si>
  <si>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</si>
  <si>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</si>
  <si>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</si>
  <si>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Statement AD; Line 13</t>
  </si>
  <si>
    <t>Statement AE; Line 19</t>
  </si>
  <si>
    <t>Line 23 Minus Line 24</t>
  </si>
  <si>
    <t>Line 1 x Line 3</t>
  </si>
  <si>
    <t>Negative of Line 20 Above</t>
  </si>
  <si>
    <t>AU-1; Page 2; Line 4; Col. m</t>
  </si>
  <si>
    <t>AU-1; Page 2; Line 18; Col. m</t>
  </si>
  <si>
    <t>AU-1; Page 2; Line 20; Col. m</t>
  </si>
  <si>
    <t>Sum Lines 1 thru 11</t>
  </si>
  <si>
    <t>Sum Lines 4 thru 6</t>
  </si>
  <si>
    <t>AM-1; Line 18</t>
  </si>
  <si>
    <t>AL-1; Line 18</t>
  </si>
  <si>
    <t>Statement AD; Line 35</t>
  </si>
  <si>
    <t>AL-2; Line 18</t>
  </si>
  <si>
    <t>Line 3 x Line 7</t>
  </si>
  <si>
    <t>Sum Lines 12 thru 14</t>
  </si>
  <si>
    <t>Line 15 x Line 17</t>
  </si>
  <si>
    <t>Line 14 Above</t>
  </si>
  <si>
    <t>Line 17 Above</t>
  </si>
  <si>
    <t>Line 22 x Line 24</t>
  </si>
  <si>
    <t>Line 26 x Line 28</t>
  </si>
  <si>
    <t>Line 5 + Line 7</t>
  </si>
  <si>
    <t>Line 9 x Line 11</t>
  </si>
  <si>
    <t>Statement AI; Line 15</t>
  </si>
  <si>
    <t>Line 16 x Line 18</t>
  </si>
  <si>
    <t>AJ-1; Line 12</t>
  </si>
  <si>
    <t>AJ-2; Line 1</t>
  </si>
  <si>
    <t>AJ-3; Line 1</t>
  </si>
  <si>
    <t>AJ-4; Line 3</t>
  </si>
  <si>
    <t>Line 3 x Line 9</t>
  </si>
  <si>
    <t>Line 5 x Line 9</t>
  </si>
  <si>
    <t>Line 7 x Line 9</t>
  </si>
  <si>
    <t>Line 1 + (Sum Lines 11 thru 15)</t>
  </si>
  <si>
    <t>AJ-5; Line 12</t>
  </si>
  <si>
    <t>AJ-6; Line 1</t>
  </si>
  <si>
    <t>AJ-7; Line 1</t>
  </si>
  <si>
    <t>Line 3 /  Line 13</t>
  </si>
  <si>
    <t>AH-1; Line 33; Col. a</t>
  </si>
  <si>
    <t>Negative of AH-1; Line 37; Col. b</t>
  </si>
  <si>
    <t>Negative of AH-1; Line 38; Col. b</t>
  </si>
  <si>
    <t>Negative of AH-1; Line 39; Col. b</t>
  </si>
  <si>
    <t>Sum Lines 2 thru 8</t>
  </si>
  <si>
    <t>AH-2; Line 16; Col. a</t>
  </si>
  <si>
    <t>Negative of AH-2; Line 31; Col. b</t>
  </si>
  <si>
    <t>Negative of AH-2; Sum Lines 20, 22, 24, 30, 32; Col. a or b</t>
  </si>
  <si>
    <t>Negative of AH-2; Line 25; Col. a</t>
  </si>
  <si>
    <t>Negative of AH-2; Line 26; Col. a</t>
  </si>
  <si>
    <t>Negative of AH-2; Line 27; Col. a</t>
  </si>
  <si>
    <t>Negative of AH-2; Line 21; Col. a</t>
  </si>
  <si>
    <t>Negative of AH-2; Line 29; Col. b</t>
  </si>
  <si>
    <t>Negative of AH-2; Line 23; Col. b</t>
  </si>
  <si>
    <t>Negative of AH-2; Line 33; Col. b</t>
  </si>
  <si>
    <t>Negative of AH-2; Line 28; Col. a</t>
  </si>
  <si>
    <t>Sum Lines 12 thru 24</t>
  </si>
  <si>
    <t>Negative of AH-2; Line 5; Col. c</t>
  </si>
  <si>
    <t>Line 25 + Line 26</t>
  </si>
  <si>
    <t>Line 27 x Line 28</t>
  </si>
  <si>
    <t>Negative of Line 26 x Line 50</t>
  </si>
  <si>
    <t>Statement AD; Line 25</t>
  </si>
  <si>
    <t>Sum Lines 34 thru 37</t>
  </si>
  <si>
    <t>Line 34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</si>
  <si>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</si>
  <si>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</si>
  <si>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</si>
  <si>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</si>
  <si>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</si>
  <si>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40 thru 47</t>
  </si>
  <si>
    <t>Line 38 / Line 48</t>
  </si>
  <si>
    <t>AG-1; Line 18</t>
  </si>
  <si>
    <t>AE-1; Line 18</t>
  </si>
  <si>
    <t>AE-2; Line 6</t>
  </si>
  <si>
    <t>AE-3; Line 6</t>
  </si>
  <si>
    <t>AE-4; Line 10</t>
  </si>
  <si>
    <t>AE-5; Line 18</t>
  </si>
  <si>
    <t>Sum Lines 1 thru 6</t>
  </si>
  <si>
    <t>AD-1; Line 18</t>
  </si>
  <si>
    <t>AD-2; Line 18</t>
  </si>
  <si>
    <t>AD-3; Line 18</t>
  </si>
  <si>
    <t>AD-4; Line 18</t>
  </si>
  <si>
    <t>AD-5; Line 6</t>
  </si>
  <si>
    <t>AD-6; Line 18</t>
  </si>
  <si>
    <t>AD-7; Line 18</t>
  </si>
  <si>
    <t>AD-8; Line 6</t>
  </si>
  <si>
    <t>AD-9; Line 6</t>
  </si>
  <si>
    <t>AD-10; Line 10</t>
  </si>
  <si>
    <t>Sum Lines 1 thru 19</t>
  </si>
  <si>
    <t>Line 11 + Line 13</t>
  </si>
  <si>
    <t>Line 15 x Line 23</t>
  </si>
  <si>
    <t>Line 17 x Line 23</t>
  </si>
  <si>
    <t>Line 19 x Line 23</t>
  </si>
  <si>
    <t>Sum Lines 25 thru 31</t>
  </si>
  <si>
    <t>Line 33 / Line 21</t>
  </si>
  <si>
    <r>
      <t>Transmission Plant Allocation Factor</t>
    </r>
    <r>
      <rPr>
        <b/>
        <vertAlign val="superscript"/>
        <sz val="12"/>
        <rFont val="Times New Roman"/>
        <family val="1"/>
      </rPr>
      <t xml:space="preserve">  5</t>
    </r>
  </si>
  <si>
    <t>Negative of Statement BK-1; Page 1; Line 5</t>
  </si>
  <si>
    <t>Negative of Statement AL; Line 30</t>
  </si>
  <si>
    <t>Negative of Statement AQ; Line 1</t>
  </si>
  <si>
    <t>Summary of HV/LV Plant Allocation Study; Line 40; Col. c and b</t>
  </si>
  <si>
    <t>Summary of HV/LV Splits for Forecast Plant Additions; Line 19; Col. d and e</t>
  </si>
  <si>
    <t>Sum Lines 6 thru 14</t>
  </si>
  <si>
    <t>Line 17 x Line 18</t>
  </si>
  <si>
    <t>Statement AG; Line 1</t>
  </si>
  <si>
    <t>Statement AF; Line 7</t>
  </si>
  <si>
    <t>Statement AF; Line 11</t>
  </si>
  <si>
    <t>Statement AF; Line 9</t>
  </si>
  <si>
    <t>Statement AF; Line 13</t>
  </si>
  <si>
    <t>Negative of Page 1; Line 1 x 50%</t>
  </si>
  <si>
    <t>Negative of Page 1; Line 3 x 50%</t>
  </si>
  <si>
    <t>Negative of Page 1; Line 5</t>
  </si>
  <si>
    <t>Summary of HV/LV Splits for Forecast Plant Additions; Line 5; Col. f</t>
  </si>
  <si>
    <t>Summary of HV/LV Splits for Forecast Plant Additions; Line 8; Col. f</t>
  </si>
  <si>
    <t>Summary of HV/LV Splits for Forecast Plant Additions; Line 10 + Line 12; Col. f</t>
  </si>
  <si>
    <t>True-Up; Line 25; Col. 11</t>
  </si>
  <si>
    <t>Interest True-Up CY; Line 22; Col. 2</t>
  </si>
  <si>
    <t>Page 4; Line 17</t>
  </si>
  <si>
    <t>The Incentive ROE Transmission plant and depreciation reserve will be tracked and shown for each incentive project and lines 23 through 25 will be repeated for each project.</t>
  </si>
  <si>
    <t>Sum Lines 1 thru 3</t>
  </si>
  <si>
    <t>Weighted Forecast Plant Additions Depreciation Expense</t>
  </si>
  <si>
    <t>Net Weighted Forecast Plant Additions</t>
  </si>
  <si>
    <t>Statement AJ; Page AJ-1B; Line 33; Col. c</t>
  </si>
  <si>
    <t>D. Other BTRR Adjustments with Franchise Fees</t>
  </si>
  <si>
    <r>
      <t xml:space="preserve">E. Total Wholesale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</t>
    </r>
    <r>
      <rPr>
        <b/>
        <u/>
        <vertAlign val="superscript"/>
        <sz val="12"/>
        <rFont val="Times New Roman"/>
        <family val="1"/>
      </rPr>
      <t>3</t>
    </r>
  </si>
  <si>
    <t>AF-1 and AF-2; Line 7; Col. d</t>
  </si>
  <si>
    <t>AF-1 and AF-2; Line 14; Col. d</t>
  </si>
  <si>
    <t>AF-1 and AF-2; Line 22; Col. d</t>
  </si>
  <si>
    <t>AF-3; Line 1; Col. c</t>
  </si>
  <si>
    <t>AF-3; Line 3, Col. c</t>
  </si>
  <si>
    <t>AF-3; Line 5; Col. c</t>
  </si>
  <si>
    <t>Business license taxes are no longer recorded in Total Property Taxes and are separately shown in FERC Form 1; Page 263; Line 4; Col. i.</t>
  </si>
  <si>
    <t>AR-1; Line 7; Col. c</t>
  </si>
  <si>
    <t>AR-1; Line 14; Col. c</t>
  </si>
  <si>
    <t>AR-1; Line 22; Col. c</t>
  </si>
  <si>
    <t>Total Transmission Related Amortization of Excess Deferred Tax Liabilities</t>
  </si>
  <si>
    <t xml:space="preserve">     Total Operating &amp; Maintenance Wages &amp; Salaries Excl. A&amp;G</t>
  </si>
  <si>
    <t>Shall be Zero for ROE Adder</t>
  </si>
  <si>
    <t>Line 21 x Line 22</t>
  </si>
  <si>
    <t>Line 15 + Line 19 + Line 23 + (Sum Lines 25 thru 28)</t>
  </si>
  <si>
    <t>Page 1; Line 30</t>
  </si>
  <si>
    <t>Negative of Page 1; Line 25</t>
  </si>
  <si>
    <t>Negative of Page 1; Line 28</t>
  </si>
  <si>
    <t>Unfunded Reserves</t>
  </si>
  <si>
    <t>Sum Lines 6, 11, 16, 22, 24, 25</t>
  </si>
  <si>
    <t>Page 2; Line 37</t>
  </si>
  <si>
    <t>Statement Misc; Line 9</t>
  </si>
  <si>
    <t>Line 30 + Line 31</t>
  </si>
  <si>
    <t>Line 35 + Line 36</t>
  </si>
  <si>
    <t>Order No. 679, 116 FERC ¶ 61,057 at P 326</t>
  </si>
  <si>
    <t>Cost of Common Equity Component (CAISO Participation ROE Adder):</t>
  </si>
  <si>
    <t>Line 52; Col. d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</si>
  <si>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</si>
  <si>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Line 1 Above</t>
  </si>
  <si>
    <t>Sum Lines 6 thru 8</t>
  </si>
  <si>
    <t>Line 7 + Line 8; Col. d</t>
  </si>
  <si>
    <t>Col. c = Line 14 Above</t>
  </si>
  <si>
    <t>Line 21; Col. d</t>
  </si>
  <si>
    <t xml:space="preserve">     A = Cost of Common Equity Component - CAISO Participation ROE Adder</t>
  </si>
  <si>
    <t>D. Total Weighted Cost of Common Equity - CAISO Participation ROE Adder:</t>
  </si>
  <si>
    <t>Line 39 Above</t>
  </si>
  <si>
    <t>Line 41 Above</t>
  </si>
  <si>
    <t>Line 42 Above</t>
  </si>
  <si>
    <t>Line 45 Above</t>
  </si>
  <si>
    <t>Line 60 + Line 62</t>
  </si>
  <si>
    <t>Line 45 + Line 57</t>
  </si>
  <si>
    <t xml:space="preserve">     Return and Associated Income Taxes - Base ROE</t>
  </si>
  <si>
    <t xml:space="preserve">     Return and Associated Income Taxes - CAISO Participation ROE Adder</t>
  </si>
  <si>
    <t xml:space="preserve">     Total Incentive CWIP Revenue</t>
  </si>
  <si>
    <t xml:space="preserve">     Incentive CWIP Return and Associated Income Taxes - CAISO Participation ROE Adder</t>
  </si>
  <si>
    <t xml:space="preserve">     Incentive ROE Project Return and Associated Income Taxes - Base ROE</t>
  </si>
  <si>
    <t xml:space="preserve">     Incentive CWIP Return and Associated Income Taxes - Base ROE</t>
  </si>
  <si>
    <t>Page 3; Line 27</t>
  </si>
  <si>
    <t>Page 3; Line 32</t>
  </si>
  <si>
    <t>Page 3; Line 37</t>
  </si>
  <si>
    <t>Page 3; Line 39</t>
  </si>
  <si>
    <t>Page 4; Line 16</t>
  </si>
  <si>
    <t>Page 4; Line 18</t>
  </si>
  <si>
    <t>Page 4; Line 19</t>
  </si>
  <si>
    <t>Page 4; Line 25</t>
  </si>
  <si>
    <t>Page 4; Line 20</t>
  </si>
  <si>
    <t>Page 4; (Line 20 + Line 25)</t>
  </si>
  <si>
    <t>Line 3 x Line 4</t>
  </si>
  <si>
    <t>Line 7 x Line 8</t>
  </si>
  <si>
    <t>Line 1 + Line 5 + Line 9</t>
  </si>
  <si>
    <t>Line 16 x Line 17</t>
  </si>
  <si>
    <t>Line 20 x Line 21</t>
  </si>
  <si>
    <t>Line 14 + Line 18 + Line 22</t>
  </si>
  <si>
    <t>Line 31 x Line 32</t>
  </si>
  <si>
    <t>Line 29 + Line 33</t>
  </si>
  <si>
    <t>Sum Lines 11, 24, 35</t>
  </si>
  <si>
    <t>Page 1; Line 30 + Line 37</t>
  </si>
  <si>
    <t>Page 5; Line 20</t>
  </si>
  <si>
    <t>Page 6; Line 20</t>
  </si>
  <si>
    <t>Sum Lines 2 thru 14</t>
  </si>
  <si>
    <t>Line 16 x Franchise Fee Rate</t>
  </si>
  <si>
    <t>Line 16 x Uncollectible Rate</t>
  </si>
  <si>
    <t>Line 21 + Line 23</t>
  </si>
  <si>
    <t>Line 7 / Line 9</t>
  </si>
  <si>
    <t>Line 13 x Line 15</t>
  </si>
  <si>
    <t>Line 13 minus Line 16</t>
  </si>
  <si>
    <t>Line 11 x Line 18</t>
  </si>
  <si>
    <t>Line 23 x Line 25</t>
  </si>
  <si>
    <t/>
  </si>
  <si>
    <t>Page 5; Line 15</t>
  </si>
  <si>
    <t>Line 26 x Line 32</t>
  </si>
  <si>
    <t>Less: CPUC Intervenor Funding Expense Revenue Adjustment - Base ROE</t>
  </si>
  <si>
    <t>Less: CPUC Intervenor Funding Expense Revenue Adjustment - CAISO Participation ROE Adder</t>
  </si>
  <si>
    <t>Negative of Statement AL; Line 34</t>
  </si>
  <si>
    <t>Sum Lines 1 thru 9</t>
  </si>
  <si>
    <t>Col. a = Line 11 minus Line 21</t>
  </si>
  <si>
    <t>Col. b and c = Line 16 x (Line 17; Col. a)</t>
  </si>
  <si>
    <t>Statement BK-1; Page 7; Line 16</t>
  </si>
  <si>
    <t>Col. a = Statement BK-1; Page 7; 
Sum Lines 10 thru 14</t>
  </si>
  <si>
    <t>Col. b and c = Line 20 x (Line 21; Col. a)</t>
  </si>
  <si>
    <t>Line 17 + Line 21</t>
  </si>
  <si>
    <t>Line 25 x Franchise Fee Rate</t>
  </si>
  <si>
    <t>Col. b and c = Line 16 x (Line 29; Col. a)</t>
  </si>
  <si>
    <t>A. Federal Income Tax Component:</t>
  </si>
  <si>
    <t xml:space="preserve">     Incentive Trans. Plant Aband. Proj. Return &amp; Assoc. Inc. Taxes - Base ROE</t>
  </si>
  <si>
    <t xml:space="preserve">     Incentive Trans. Plant Aband. Proj. Return &amp; Assoc. Inc. Taxes - CAISO Participation ROE Adder</t>
  </si>
  <si>
    <t xml:space="preserve">     Incentive Transmission Forecast CWIP Projects Revenue Requirements - Base ROE</t>
  </si>
  <si>
    <t>Line 29 x Line 31</t>
  </si>
  <si>
    <t xml:space="preserve">     Incentive Transmission Forecast CWIP Projects Revenue Requirements - CAISO Participation ROE Adder</t>
  </si>
  <si>
    <t>Line 27 + Line 33</t>
  </si>
  <si>
    <t xml:space="preserve">     Total Incentive Transmission Forecast CWIP Projects Revenue Requirements</t>
  </si>
  <si>
    <t>Page 6; Line 35</t>
  </si>
  <si>
    <t>Page 1; Line 30 + Page 2; Line 11</t>
  </si>
  <si>
    <t>Working Capital Adjustment to show that Wholesale customers do not pay for CPUC Intervenor Funding Expense.</t>
  </si>
  <si>
    <t>The Incentive Cost of Capital Rate calculation will be tracked and shown separately for each project. As a result, lines 1 through 64 will be repeated for each project.</t>
  </si>
  <si>
    <t xml:space="preserve">     D = Total Incentive ROE Project Transmission Rate Base</t>
  </si>
  <si>
    <t xml:space="preserve">     C = Total Incentive ROE Project Transmission Rate Base</t>
  </si>
  <si>
    <t>Statement AD</t>
  </si>
  <si>
    <t>Statement AE</t>
  </si>
  <si>
    <t>Statement AF</t>
  </si>
  <si>
    <t>Statement AG</t>
  </si>
  <si>
    <t>Statement AH</t>
  </si>
  <si>
    <t>Statement AI</t>
  </si>
  <si>
    <t>Statement AJ</t>
  </si>
  <si>
    <t>Statement AK</t>
  </si>
  <si>
    <t>Statement AL</t>
  </si>
  <si>
    <t>Statement AM</t>
  </si>
  <si>
    <t>Statement AQ</t>
  </si>
  <si>
    <t>Statement AR</t>
  </si>
  <si>
    <t>Misc.-1; Line 9; Col. c</t>
  </si>
  <si>
    <t>Line 1</t>
  </si>
  <si>
    <t>Statement AQ; Line 3</t>
  </si>
  <si>
    <t>Line 1 + Line 7</t>
  </si>
  <si>
    <t xml:space="preserve">     Total Federal Tax Adjustments</t>
  </si>
  <si>
    <t>Negative of Statement AR; Line 9</t>
  </si>
  <si>
    <t>Negative of AH-1; Line 40; Col. b</t>
  </si>
  <si>
    <t>Negative of AH-1; Line 45; Col. b</t>
  </si>
  <si>
    <r>
      <t>Transmission Related Amortization of Investment Tax Credits</t>
    </r>
    <r>
      <rPr>
        <vertAlign val="superscript"/>
        <sz val="12"/>
        <rFont val="Times New Roman"/>
        <family val="1"/>
      </rPr>
      <t>1</t>
    </r>
  </si>
  <si>
    <t>Input value from FERC Form 1 should be entered as a negative.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</si>
  <si>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</si>
  <si>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</si>
  <si>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Statement AV; Page 3; Line 31</t>
  </si>
  <si>
    <t>Statement AV; Page 3; Line 64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</si>
  <si>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</si>
  <si>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Statement AV; Page 4; Line 31</t>
  </si>
  <si>
    <t>Statement AV; Page 4; Line 64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</si>
  <si>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</si>
  <si>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2</t>
    </r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</si>
  <si>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</si>
  <si>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2</t>
    </r>
  </si>
  <si>
    <t>SDG&amp;E Base Return on Equity</t>
  </si>
  <si>
    <t>Base Return on Common Equity:</t>
  </si>
  <si>
    <r>
      <t>CAISO Participation ROE Adder:</t>
    </r>
    <r>
      <rPr>
        <sz val="12"/>
        <rFont val="Times New Roman"/>
        <family val="1"/>
      </rPr>
      <t xml:space="preserve"> </t>
    </r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</si>
  <si>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</si>
  <si>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Col. c = Page 1, Line 17</t>
  </si>
  <si>
    <t>Col. c = Page 1, Line 22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</si>
  <si>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</si>
  <si>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</si>
  <si>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Page 1; Line 42</t>
  </si>
  <si>
    <t>AV-1A; Line 40</t>
  </si>
  <si>
    <t>Statement BK-1; Page 3; Line 27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</si>
  <si>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</si>
  <si>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</si>
  <si>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</si>
  <si>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>Page 1; Line 55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</si>
  <si>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</si>
  <si>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</si>
  <si>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</si>
  <si>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</si>
  <si>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Page 3; Line 10</t>
  </si>
  <si>
    <t>Page 3; Line 22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</si>
  <si>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</si>
  <si>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</si>
  <si>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</si>
  <si>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Statement BK-1; Page 3; Line 32</t>
  </si>
  <si>
    <t>Page 3; Line 55</t>
  </si>
  <si>
    <t>Page 2; Line 22</t>
  </si>
  <si>
    <t>For the Base Period &amp; True-Up Period Ending xxxxxx</t>
  </si>
  <si>
    <t>For the Forecast Period xxxxxx</t>
  </si>
  <si>
    <t>For the Rate Effective Period xxxxxx</t>
  </si>
  <si>
    <t>31-Dec-xx</t>
  </si>
  <si>
    <t>Base Period &amp; True-Up Period 12 - Months Ending xxxxxx</t>
  </si>
  <si>
    <t>Not Applicable to XXXX Base Period</t>
  </si>
  <si>
    <t>None of the above items apply to SDG&amp;E's TO5 Cycle x filing. However, as one or more of these items apply, subject to FERC approval, the</t>
  </si>
  <si>
    <t>TO5-Cycle x True-Up Adjustment</t>
  </si>
  <si>
    <t>For 12-Month True-Up Period xxxxxx</t>
  </si>
  <si>
    <t>TOx Statement BK-1; Page 1; Line 60</t>
  </si>
  <si>
    <t>TO5-Cycle x Interest True-Up Adjustment</t>
  </si>
  <si>
    <t>24-Month Forecast Period xxxxxx</t>
  </si>
  <si>
    <t>Page 3; Line 27 - Line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</si>
</sst>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%"/>
    <numFmt numFmtId="168" formatCode="0.000%"/>
    <numFmt numFmtId="169" formatCode="#,##0.0_);\(#,##0.0\)"/>
    <numFmt numFmtId="170" formatCode="0.000000"/>
    <numFmt numFmtId="171" formatCode="General_)"/>
    <numFmt numFmtId="172" formatCode="000"/>
    <numFmt numFmtId="173" formatCode="0000"/>
    <numFmt numFmtId="174" formatCode="&quot;Pr:&quot;\ #,##0"/>
    <numFmt numFmtId="175" formatCode="#,##0.0_);[Red]\(#,##0.0\)"/>
    <numFmt numFmtId="176" formatCode="#,##0_%_);\(#,##0\)_%;#,##0_%_);@_%_)"/>
    <numFmt numFmtId="177" formatCode="#,##0.00_%_);\(#,##0.00\)_%;#,##0.00_%_);@_%_)"/>
    <numFmt numFmtId="178" formatCode="&quot;$&quot;#,##0_%_);\(&quot;$&quot;#,##0\)_%;&quot;$&quot;#,##0_%_);@_%_)"/>
    <numFmt numFmtId="179" formatCode="&quot;$&quot;#,##0.00_%_);\(&quot;$&quot;#,##0.00\)_%;&quot;$&quot;#,##0.00_%_);@_%_)"/>
    <numFmt numFmtId="180" formatCode="m/d/yy_%_)"/>
    <numFmt numFmtId="181" formatCode="#,##0&quot; F&quot;_);\(#,##0&quot; F&quot;\)"/>
    <numFmt numFmtId="182" formatCode="_-* #,##0_-;\-* #,##0_-;_-* &quot;-&quot;_-;_-@_-"/>
    <numFmt numFmtId="183" formatCode="_-* #,##0.00_-;\-* #,##0.00_-;_-* &quot;-&quot;??_-;_-@_-"/>
    <numFmt numFmtId="184" formatCode="0_%_);\(0\)_%;0_%_);@_%_)"/>
    <numFmt numFmtId="185" formatCode="_([$€-2]* #,##0.00_);_([$€-2]* \(#,##0.00\);_([$€-2]* &quot;-&quot;??_)"/>
    <numFmt numFmtId="186" formatCode="#,##0.0000000000_);\(#,##0.0000000000\)"/>
    <numFmt numFmtId="187" formatCode="0.0\%_);\(0.0\%\);0.0\%_);@_%_)"/>
    <numFmt numFmtId="188" formatCode="#,##0.0;\(#,##0.0\)"/>
    <numFmt numFmtId="189" formatCode="\ #,##0\ &quot;m³ &quot;;[Red]\-#,##0\ &quot;m³ &quot;"/>
    <numFmt numFmtId="190" formatCode="0.0\x_)_);&quot;NM&quot;_x_)_);0.0\x_)_);@_%_)"/>
    <numFmt numFmtId="191" formatCode="0.00_)"/>
    <numFmt numFmtId="192" formatCode="&quot;$&quot;#,##0.0_);\(&quot;$&quot;#,##0.0\)"/>
    <numFmt numFmtId="193" formatCode="&quot;yr &quot;0"/>
    <numFmt numFmtId="194" formatCode="&quot;Momth &quot;0"/>
    <numFmt numFmtId="195" formatCode="&quot;$&quot;#,##0"/>
    <numFmt numFmtId="196" formatCode="&quot;£&quot;#,##0.00;\-&quot;£&quot;#,##0.00"/>
    <numFmt numFmtId="197" formatCode="0.0%"/>
    <numFmt numFmtId="198" formatCode="_(&quot;$&quot;* #,##0_);_(&quot;$&quot;* \(#,##0\)"/>
    <numFmt numFmtId="199" formatCode="&quot;$&quot;#,##0,_);[Red]\(&quot;$&quot;#,##0,\)"/>
    <numFmt numFmtId="200" formatCode="_(&quot;$&quot;* #,##0,_);_(&quot;$&quot;* \(#,##0,\);_(&quot;$&quot;* &quot;-&quot;??_);_(@_)"/>
    <numFmt numFmtId="201" formatCode="_(&quot;$&quot;* #,##0.00000_);_(&quot;$&quot;* \(#,##0.00000\);_(&quot;$&quot;* &quot;-&quot;??_);_(@_)"/>
    <numFmt numFmtId="202" formatCode="0.000000000%"/>
  </numFmts>
  <fonts count="1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vertAlign val="superscript"/>
      <sz val="12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vertAlign val="subscript"/>
      <sz val="12"/>
      <name val="Times New Roman"/>
      <family val="1"/>
    </font>
    <font>
      <sz val="12"/>
      <color theme="1"/>
      <name val="Times New Roman"/>
      <family val="1"/>
    </font>
    <font>
      <u/>
      <vertAlign val="subscript"/>
      <sz val="12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name val="Arial"/>
      <family val="2"/>
    </font>
    <font>
      <b/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sz val="12"/>
      <color rgb="FFFF0000"/>
      <name val="Times New Roman"/>
      <family val="1"/>
    </font>
    <font>
      <strike/>
      <sz val="12"/>
      <color rgb="FFFF0000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trike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2"/>
      <color rgb="FFFF00FF"/>
      <name val="Times New Roman"/>
      <family val="1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u/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b/>
      <u/>
      <vertAlign val="superscript"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11"/>
      <name val="Calibri"/>
      <family val="2"/>
      <scheme val="minor"/>
    </font>
  </fonts>
  <fills count="1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42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43" fontId="2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6" fillId="0" borderId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9" fillId="28" borderId="0" applyNumberFormat="0" applyBorder="0" applyAlignment="0" applyProtection="0"/>
    <xf numFmtId="0" fontId="39" fillId="36" borderId="0" applyNumberFormat="0" applyBorder="0" applyAlignment="0" applyProtection="0"/>
    <xf numFmtId="0" fontId="40" fillId="29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40" borderId="0" applyNumberFormat="0" applyBorder="0" applyAlignment="0" applyProtection="0"/>
    <xf numFmtId="0" fontId="42" fillId="44" borderId="12" applyNumberFormat="0" applyAlignment="0" applyProtection="0"/>
    <xf numFmtId="0" fontId="43" fillId="37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39" fillId="33" borderId="0" applyNumberFormat="0" applyBorder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48" fillId="41" borderId="12" applyNumberFormat="0" applyAlignment="0" applyProtection="0"/>
    <xf numFmtId="0" fontId="49" fillId="0" borderId="17" applyNumberFormat="0" applyFill="0" applyAlignment="0" applyProtection="0"/>
    <xf numFmtId="0" fontId="49" fillId="41" borderId="0" applyNumberFormat="0" applyBorder="0" applyAlignment="0" applyProtection="0"/>
    <xf numFmtId="0" fontId="37" fillId="48" borderId="0"/>
    <xf numFmtId="0" fontId="3" fillId="0" borderId="0"/>
    <xf numFmtId="0" fontId="3" fillId="0" borderId="0"/>
    <xf numFmtId="0" fontId="3" fillId="0" borderId="0"/>
    <xf numFmtId="0" fontId="37" fillId="48" borderId="0"/>
    <xf numFmtId="0" fontId="3" fillId="0" borderId="0"/>
    <xf numFmtId="0" fontId="37" fillId="40" borderId="12" applyNumberFormat="0" applyFont="0" applyAlignment="0" applyProtection="0"/>
    <xf numFmtId="0" fontId="50" fillId="44" borderId="18" applyNumberFormat="0" applyAlignment="0" applyProtection="0"/>
    <xf numFmtId="4" fontId="51" fillId="49" borderId="18" applyNumberFormat="0" applyProtection="0">
      <alignment vertical="center"/>
    </xf>
    <xf numFmtId="4" fontId="37" fillId="50" borderId="12" applyNumberFormat="0" applyProtection="0">
      <alignment vertical="center"/>
    </xf>
    <xf numFmtId="4" fontId="52" fillId="49" borderId="18" applyNumberFormat="0" applyProtection="0">
      <alignment vertical="center"/>
    </xf>
    <xf numFmtId="4" fontId="53" fillId="49" borderId="12" applyNumberFormat="0" applyProtection="0">
      <alignment vertical="center"/>
    </xf>
    <xf numFmtId="4" fontId="51" fillId="49" borderId="18" applyNumberFormat="0" applyProtection="0">
      <alignment horizontal="left" vertical="center" indent="1"/>
    </xf>
    <xf numFmtId="4" fontId="37" fillId="49" borderId="12" applyNumberFormat="0" applyProtection="0">
      <alignment horizontal="left" vertical="center" indent="1"/>
    </xf>
    <xf numFmtId="4" fontId="51" fillId="49" borderId="18" applyNumberFormat="0" applyProtection="0">
      <alignment horizontal="left" vertical="center" indent="1"/>
    </xf>
    <xf numFmtId="0" fontId="54" fillId="50" borderId="19" applyNumberFormat="0" applyProtection="0">
      <alignment horizontal="left" vertical="top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37" fillId="52" borderId="12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51" fillId="53" borderId="18" applyNumberFormat="0" applyProtection="0">
      <alignment horizontal="right" vertical="center"/>
    </xf>
    <xf numFmtId="4" fontId="37" fillId="54" borderId="12" applyNumberFormat="0" applyProtection="0">
      <alignment horizontal="right" vertical="center"/>
    </xf>
    <xf numFmtId="4" fontId="51" fillId="55" borderId="18" applyNumberFormat="0" applyProtection="0">
      <alignment horizontal="right" vertical="center"/>
    </xf>
    <xf numFmtId="4" fontId="37" fillId="56" borderId="12" applyNumberFormat="0" applyProtection="0">
      <alignment horizontal="right" vertical="center"/>
    </xf>
    <xf numFmtId="4" fontId="51" fillId="57" borderId="18" applyNumberFormat="0" applyProtection="0">
      <alignment horizontal="right" vertical="center"/>
    </xf>
    <xf numFmtId="4" fontId="37" fillId="58" borderId="20" applyNumberFormat="0" applyProtection="0">
      <alignment horizontal="right" vertical="center"/>
    </xf>
    <xf numFmtId="4" fontId="51" fillId="59" borderId="18" applyNumberFormat="0" applyProtection="0">
      <alignment horizontal="right" vertical="center"/>
    </xf>
    <xf numFmtId="4" fontId="37" fillId="60" borderId="12" applyNumberFormat="0" applyProtection="0">
      <alignment horizontal="right" vertical="center"/>
    </xf>
    <xf numFmtId="4" fontId="51" fillId="61" borderId="18" applyNumberFormat="0" applyProtection="0">
      <alignment horizontal="right" vertical="center"/>
    </xf>
    <xf numFmtId="4" fontId="37" fillId="62" borderId="12" applyNumberFormat="0" applyProtection="0">
      <alignment horizontal="right" vertical="center"/>
    </xf>
    <xf numFmtId="4" fontId="51" fillId="63" borderId="18" applyNumberFormat="0" applyProtection="0">
      <alignment horizontal="right" vertical="center"/>
    </xf>
    <xf numFmtId="4" fontId="37" fillId="64" borderId="12" applyNumberFormat="0" applyProtection="0">
      <alignment horizontal="right" vertical="center"/>
    </xf>
    <xf numFmtId="4" fontId="51" fillId="65" borderId="18" applyNumberFormat="0" applyProtection="0">
      <alignment horizontal="right" vertical="center"/>
    </xf>
    <xf numFmtId="4" fontId="37" fillId="66" borderId="12" applyNumberFormat="0" applyProtection="0">
      <alignment horizontal="right" vertical="center"/>
    </xf>
    <xf numFmtId="4" fontId="51" fillId="67" borderId="18" applyNumberFormat="0" applyProtection="0">
      <alignment horizontal="right" vertical="center"/>
    </xf>
    <xf numFmtId="4" fontId="37" fillId="68" borderId="12" applyNumberFormat="0" applyProtection="0">
      <alignment horizontal="right" vertical="center"/>
    </xf>
    <xf numFmtId="4" fontId="51" fillId="69" borderId="18" applyNumberFormat="0" applyProtection="0">
      <alignment horizontal="right" vertical="center"/>
    </xf>
    <xf numFmtId="4" fontId="37" fillId="70" borderId="12" applyNumberFormat="0" applyProtection="0">
      <alignment horizontal="right" vertical="center"/>
    </xf>
    <xf numFmtId="4" fontId="55" fillId="71" borderId="18" applyNumberFormat="0" applyProtection="0">
      <alignment horizontal="left" vertical="center" indent="1"/>
    </xf>
    <xf numFmtId="4" fontId="37" fillId="72" borderId="20" applyNumberFormat="0" applyProtection="0">
      <alignment horizontal="left" vertical="center" indent="1"/>
    </xf>
    <xf numFmtId="4" fontId="51" fillId="73" borderId="21" applyNumberFormat="0" applyProtection="0">
      <alignment horizontal="left" vertical="center" indent="1"/>
    </xf>
    <xf numFmtId="4" fontId="3" fillId="74" borderId="20" applyNumberFormat="0" applyProtection="0">
      <alignment horizontal="left" vertical="center" indent="1"/>
    </xf>
    <xf numFmtId="4" fontId="56" fillId="75" borderId="0" applyNumberFormat="0" applyProtection="0">
      <alignment horizontal="left" vertical="center" indent="1"/>
    </xf>
    <xf numFmtId="4" fontId="3" fillId="74" borderId="20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37" fillId="76" borderId="12" applyNumberFormat="0" applyProtection="0">
      <alignment horizontal="right" vertical="center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51" fillId="73" borderId="18" applyNumberFormat="0" applyProtection="0">
      <alignment horizontal="left" vertical="center" indent="1"/>
    </xf>
    <xf numFmtId="4" fontId="51" fillId="73" borderId="18" applyNumberFormat="0" applyProtection="0">
      <alignment horizontal="left" vertical="center" indent="1"/>
    </xf>
    <xf numFmtId="4" fontId="37" fillId="77" borderId="20" applyNumberFormat="0" applyProtection="0">
      <alignment horizontal="left" vertical="center" indent="1"/>
    </xf>
    <xf numFmtId="4" fontId="51" fillId="78" borderId="18" applyNumberFormat="0" applyProtection="0">
      <alignment horizontal="left" vertical="center" indent="1"/>
    </xf>
    <xf numFmtId="4" fontId="51" fillId="78" borderId="18" applyNumberFormat="0" applyProtection="0">
      <alignment horizontal="left" vertical="center" indent="1"/>
    </xf>
    <xf numFmtId="4" fontId="37" fillId="76" borderId="20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7" fillId="79" borderId="12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7" fillId="74" borderId="19" applyNumberFormat="0" applyProtection="0">
      <alignment horizontal="left" vertical="top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78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7" fillId="81" borderId="12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7" fillId="76" borderId="19" applyNumberFormat="0" applyProtection="0">
      <alignment horizontal="left" vertical="top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80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7" fillId="82" borderId="12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7" fillId="82" borderId="19" applyNumberFormat="0" applyProtection="0">
      <alignment horizontal="left" vertical="top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4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7" fillId="77" borderId="12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7" fillId="77" borderId="19" applyNumberFormat="0" applyProtection="0">
      <alignment horizontal="left" vertical="top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7" fillId="83" borderId="22" applyNumberFormat="0">
      <protection locked="0"/>
    </xf>
    <xf numFmtId="0" fontId="14" fillId="74" borderId="23" applyBorder="0"/>
    <xf numFmtId="4" fontId="51" fillId="84" borderId="18" applyNumberFormat="0" applyProtection="0">
      <alignment vertical="center"/>
    </xf>
    <xf numFmtId="4" fontId="57" fillId="85" borderId="19" applyNumberFormat="0" applyProtection="0">
      <alignment vertical="center"/>
    </xf>
    <xf numFmtId="4" fontId="52" fillId="84" borderId="18" applyNumberFormat="0" applyProtection="0">
      <alignment vertical="center"/>
    </xf>
    <xf numFmtId="4" fontId="53" fillId="84" borderId="24" applyNumberFormat="0" applyProtection="0">
      <alignment vertical="center"/>
    </xf>
    <xf numFmtId="4" fontId="51" fillId="84" borderId="18" applyNumberFormat="0" applyProtection="0">
      <alignment horizontal="left" vertical="center" indent="1"/>
    </xf>
    <xf numFmtId="4" fontId="57" fillId="79" borderId="19" applyNumberFormat="0" applyProtection="0">
      <alignment horizontal="left" vertical="center" indent="1"/>
    </xf>
    <xf numFmtId="4" fontId="51" fillId="84" borderId="18" applyNumberFormat="0" applyProtection="0">
      <alignment horizontal="left" vertical="center" indent="1"/>
    </xf>
    <xf numFmtId="0" fontId="57" fillId="85" borderId="19" applyNumberFormat="0" applyProtection="0">
      <alignment horizontal="left" vertical="top" indent="1"/>
    </xf>
    <xf numFmtId="4" fontId="51" fillId="73" borderId="18" applyNumberFormat="0" applyProtection="0">
      <alignment horizontal="right" vertical="center"/>
    </xf>
    <xf numFmtId="4" fontId="37" fillId="0" borderId="12" applyNumberFormat="0" applyProtection="0">
      <alignment horizontal="right" vertical="center"/>
    </xf>
    <xf numFmtId="4" fontId="52" fillId="73" borderId="18" applyNumberFormat="0" applyProtection="0">
      <alignment horizontal="right" vertical="center"/>
    </xf>
    <xf numFmtId="4" fontId="53" fillId="86" borderId="12" applyNumberFormat="0" applyProtection="0">
      <alignment horizontal="right" vertical="center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4" fontId="37" fillId="52" borderId="12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57" fillId="76" borderId="19" applyNumberFormat="0" applyProtection="0">
      <alignment horizontal="left" vertical="top" indent="1"/>
    </xf>
    <xf numFmtId="0" fontId="3" fillId="51" borderId="18" applyNumberFormat="0" applyProtection="0">
      <alignment horizontal="left" vertical="center" indent="1"/>
    </xf>
    <xf numFmtId="0" fontId="3" fillId="51" borderId="18" applyNumberFormat="0" applyProtection="0">
      <alignment horizontal="left" vertical="center" indent="1"/>
    </xf>
    <xf numFmtId="0" fontId="58" fillId="0" borderId="0"/>
    <xf numFmtId="0" fontId="58" fillId="0" borderId="0"/>
    <xf numFmtId="0" fontId="58" fillId="0" borderId="0"/>
    <xf numFmtId="4" fontId="59" fillId="87" borderId="20" applyNumberFormat="0" applyProtection="0">
      <alignment horizontal="left" vertical="center" indent="1"/>
    </xf>
    <xf numFmtId="0" fontId="37" fillId="88" borderId="24"/>
    <xf numFmtId="4" fontId="60" fillId="73" borderId="18" applyNumberFormat="0" applyProtection="0">
      <alignment horizontal="right" vertical="center"/>
    </xf>
    <xf numFmtId="4" fontId="61" fillId="83" borderId="12" applyNumberFormat="0" applyProtection="0">
      <alignment horizontal="right" vertical="center"/>
    </xf>
    <xf numFmtId="0" fontId="62" fillId="0" borderId="0" applyNumberFormat="0" applyFill="0" applyBorder="0" applyAlignment="0" applyProtection="0"/>
    <xf numFmtId="0" fontId="44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3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66" fillId="0" borderId="0"/>
    <xf numFmtId="0" fontId="3" fillId="0" borderId="0"/>
    <xf numFmtId="0" fontId="66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2" fillId="5" borderId="11" applyNumberFormat="0" applyFont="0" applyAlignment="0" applyProtection="0"/>
    <xf numFmtId="0" fontId="66" fillId="85" borderId="27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7" fillId="0" borderId="0" applyNumberFormat="0" applyFill="0" applyBorder="0" applyProtection="0">
      <alignment horizontal="left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" fillId="0" borderId="0"/>
    <xf numFmtId="0" fontId="68" fillId="0" borderId="0"/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0" fontId="69" fillId="0" borderId="28" applyNumberFormat="0" applyFill="0" applyProtection="0">
      <alignment horizontal="center"/>
    </xf>
    <xf numFmtId="0" fontId="70" fillId="0" borderId="0" applyNumberFormat="0" applyFill="0" applyBorder="0" applyProtection="0">
      <alignment horizontal="centerContinuous"/>
    </xf>
    <xf numFmtId="171" fontId="71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" fontId="65" fillId="0" borderId="0"/>
    <xf numFmtId="172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0" fontId="73" fillId="89" borderId="0" applyNumberFormat="0" applyBorder="0" applyAlignment="0" applyProtection="0"/>
    <xf numFmtId="0" fontId="73" fillId="90" borderId="0" applyNumberFormat="0" applyBorder="0" applyAlignment="0" applyProtection="0"/>
    <xf numFmtId="0" fontId="73" fillId="70" borderId="0" applyNumberFormat="0" applyBorder="0" applyAlignment="0" applyProtection="0"/>
    <xf numFmtId="0" fontId="73" fillId="91" borderId="0" applyNumberFormat="0" applyBorder="0" applyAlignment="0" applyProtection="0"/>
    <xf numFmtId="0" fontId="73" fillId="52" borderId="0" applyNumberFormat="0" applyBorder="0" applyAlignment="0" applyProtection="0"/>
    <xf numFmtId="0" fontId="73" fillId="62" borderId="0" applyNumberFormat="0" applyBorder="0" applyAlignment="0" applyProtection="0"/>
    <xf numFmtId="174" fontId="3" fillId="92" borderId="29">
      <alignment horizontal="center" vertical="center"/>
    </xf>
    <xf numFmtId="174" fontId="3" fillId="92" borderId="29">
      <alignment horizontal="center" vertical="center"/>
    </xf>
    <xf numFmtId="174" fontId="3" fillId="92" borderId="29">
      <alignment horizontal="center" vertical="center"/>
    </xf>
    <xf numFmtId="174" fontId="3" fillId="92" borderId="29">
      <alignment horizontal="center" vertical="center"/>
    </xf>
    <xf numFmtId="174" fontId="3" fillId="92" borderId="29">
      <alignment horizontal="center" vertical="center"/>
    </xf>
    <xf numFmtId="174" fontId="3" fillId="92" borderId="29">
      <alignment horizontal="center" vertical="center"/>
    </xf>
    <xf numFmtId="174" fontId="3" fillId="92" borderId="29">
      <alignment horizontal="center" vertical="center"/>
    </xf>
    <xf numFmtId="174" fontId="3" fillId="92" borderId="29">
      <alignment horizontal="center" vertical="center"/>
    </xf>
    <xf numFmtId="174" fontId="3" fillId="92" borderId="29">
      <alignment horizontal="center" vertical="center"/>
    </xf>
    <xf numFmtId="171" fontId="74" fillId="0" borderId="0"/>
    <xf numFmtId="0" fontId="75" fillId="54" borderId="0" applyNumberFormat="0" applyBorder="0" applyAlignment="0" applyProtection="0"/>
    <xf numFmtId="3" fontId="76" fillId="0" borderId="0" applyFill="0" applyBorder="0" applyProtection="0">
      <alignment horizontal="right"/>
    </xf>
    <xf numFmtId="175" fontId="77" fillId="0" borderId="0" applyNumberFormat="0" applyFill="0" applyBorder="0" applyAlignment="0" applyProtection="0">
      <alignment horizontal="center"/>
      <protection locked="0"/>
    </xf>
    <xf numFmtId="0" fontId="35" fillId="0" borderId="30" applyFill="0" applyProtection="0">
      <alignment horizontal="right"/>
    </xf>
    <xf numFmtId="0" fontId="78" fillId="79" borderId="31" applyNumberFormat="0" applyAlignment="0" applyProtection="0"/>
    <xf numFmtId="8" fontId="3" fillId="0" borderId="32" applyFont="0" applyFill="0" applyBorder="0" applyProtection="0">
      <alignment horizontal="right"/>
    </xf>
    <xf numFmtId="0" fontId="79" fillId="93" borderId="13" applyNumberFormat="0" applyAlignment="0" applyProtection="0"/>
    <xf numFmtId="0" fontId="14" fillId="0" borderId="26">
      <alignment horizontal="center"/>
    </xf>
    <xf numFmtId="41" fontId="3" fillId="0" borderId="0" applyFont="0" applyFill="0" applyBorder="0" applyAlignment="0" applyProtection="0"/>
    <xf numFmtId="176" fontId="80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80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177" fontId="80" fillId="0" borderId="0" applyFont="0" applyFill="0" applyBorder="0" applyAlignment="0" applyProtection="0">
      <alignment horizontal="right"/>
    </xf>
    <xf numFmtId="177" fontId="80" fillId="0" borderId="0" applyFont="0" applyFill="0" applyBorder="0" applyAlignment="0" applyProtection="0">
      <alignment horizontal="right"/>
    </xf>
    <xf numFmtId="177" fontId="80" fillId="0" borderId="0" applyFont="0" applyFill="0" applyBorder="0" applyAlignment="0" applyProtection="0">
      <alignment horizontal="right"/>
    </xf>
    <xf numFmtId="177" fontId="80" fillId="0" borderId="0" applyFont="0" applyFill="0" applyBorder="0" applyAlignment="0" applyProtection="0">
      <alignment horizontal="right"/>
    </xf>
    <xf numFmtId="177" fontId="80" fillId="0" borderId="0" applyFont="0" applyFill="0" applyBorder="0" applyAlignment="0" applyProtection="0">
      <alignment horizontal="right"/>
    </xf>
    <xf numFmtId="177" fontId="80" fillId="0" borderId="0" applyFont="0" applyFill="0" applyBorder="0" applyAlignment="0" applyProtection="0">
      <alignment horizontal="right"/>
    </xf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80" fillId="0" borderId="0" applyFont="0" applyFill="0" applyBorder="0" applyAlignment="0" applyProtection="0">
      <alignment horizontal="right"/>
    </xf>
    <xf numFmtId="177" fontId="80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0" fontId="3" fillId="0" borderId="0" applyFont="0" applyFill="0" applyBorder="0" applyProtection="0">
      <alignment horizontal="right"/>
    </xf>
    <xf numFmtId="3" fontId="3" fillId="0" borderId="0" applyFont="0" applyFill="0" applyBorder="0" applyAlignment="0" applyProtection="0"/>
    <xf numFmtId="178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44" fontId="39" fillId="0" borderId="0" applyFont="0" applyFill="0" applyBorder="0" applyAlignment="0" applyProtection="0"/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179" fontId="80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" fillId="0" borderId="0" applyFont="0" applyFill="0" applyBorder="0" applyAlignment="0" applyProtection="0"/>
    <xf numFmtId="6" fontId="3" fillId="0" borderId="0">
      <protection locked="0"/>
    </xf>
    <xf numFmtId="15" fontId="14" fillId="0" borderId="0" applyFill="0" applyBorder="0" applyAlignment="0" applyProtection="0"/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6" fontId="3" fillId="0" borderId="0">
      <protection locked="0"/>
    </xf>
    <xf numFmtId="180" fontId="80" fillId="0" borderId="0" applyFont="0" applyFill="0" applyBorder="0" applyAlignment="0" applyProtection="0"/>
    <xf numFmtId="181" fontId="3" fillId="0" borderId="0">
      <protection locked="0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80" fillId="0" borderId="33" applyNumberFormat="0" applyFont="0" applyFill="0" applyAlignment="0" applyProtection="0"/>
    <xf numFmtId="185" fontId="3" fillId="0" borderId="0" applyFont="0" applyFill="0" applyBorder="0" applyAlignment="0" applyProtection="0"/>
    <xf numFmtId="0" fontId="82" fillId="0" borderId="0" applyNumberFormat="0" applyFill="0" applyBorder="0" applyAlignment="0" applyProtection="0"/>
    <xf numFmtId="39" fontId="65" fillId="0" borderId="0"/>
    <xf numFmtId="186" fontId="3" fillId="0" borderId="0">
      <protection locked="0"/>
    </xf>
    <xf numFmtId="186" fontId="3" fillId="0" borderId="0">
      <protection locked="0"/>
    </xf>
    <xf numFmtId="186" fontId="3" fillId="0" borderId="0">
      <protection locked="0"/>
    </xf>
    <xf numFmtId="186" fontId="3" fillId="0" borderId="0">
      <protection locked="0"/>
    </xf>
    <xf numFmtId="186" fontId="3" fillId="0" borderId="0">
      <protection locked="0"/>
    </xf>
    <xf numFmtId="186" fontId="3" fillId="0" borderId="0">
      <protection locked="0"/>
    </xf>
    <xf numFmtId="186" fontId="3" fillId="0" borderId="0">
      <protection locked="0"/>
    </xf>
    <xf numFmtId="186" fontId="3" fillId="0" borderId="0">
      <protection locked="0"/>
    </xf>
    <xf numFmtId="186" fontId="3" fillId="0" borderId="0"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Fill="0" applyBorder="0" applyProtection="0">
      <alignment horizontal="left"/>
    </xf>
    <xf numFmtId="37" fontId="37" fillId="0" borderId="0"/>
    <xf numFmtId="0" fontId="85" fillId="94" borderId="0" applyNumberFormat="0" applyBorder="0" applyAlignment="0" applyProtection="0"/>
    <xf numFmtId="38" fontId="37" fillId="4" borderId="0" applyNumberFormat="0" applyBorder="0" applyAlignment="0" applyProtection="0"/>
    <xf numFmtId="187" fontId="80" fillId="0" borderId="0" applyFont="0" applyFill="0" applyBorder="0" applyAlignment="0" applyProtection="0">
      <alignment horizontal="right"/>
    </xf>
    <xf numFmtId="0" fontId="86" fillId="0" borderId="0" applyNumberFormat="0" applyFill="0" applyBorder="0" applyAlignment="0" applyProtection="0"/>
    <xf numFmtId="0" fontId="21" fillId="0" borderId="0" applyFill="0" applyBorder="0" applyProtection="0">
      <alignment horizontal="right"/>
    </xf>
    <xf numFmtId="0" fontId="87" fillId="0" borderId="34" applyNumberFormat="0" applyFill="0" applyAlignment="0" applyProtection="0"/>
    <xf numFmtId="0" fontId="88" fillId="0" borderId="35" applyNumberFormat="0" applyFill="0" applyAlignment="0" applyProtection="0"/>
    <xf numFmtId="0" fontId="89" fillId="0" borderId="36" applyNumberFormat="0" applyFill="0" applyAlignment="0" applyProtection="0"/>
    <xf numFmtId="0" fontId="89" fillId="0" borderId="0" applyNumberFormat="0" applyFill="0" applyBorder="0" applyAlignment="0" applyProtection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90" fillId="0" borderId="37" applyNumberFormat="0" applyFill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88" fontId="93" fillId="0" borderId="0"/>
    <xf numFmtId="10" fontId="37" fillId="84" borderId="24" applyNumberFormat="0" applyBorder="0" applyAlignment="0" applyProtection="0"/>
    <xf numFmtId="0" fontId="94" fillId="95" borderId="31" applyNumberFormat="0" applyAlignment="0" applyProtection="0"/>
    <xf numFmtId="10" fontId="37" fillId="84" borderId="0">
      <protection locked="0"/>
    </xf>
    <xf numFmtId="0" fontId="95" fillId="0" borderId="9">
      <alignment horizontal="right"/>
    </xf>
    <xf numFmtId="0" fontId="95" fillId="0" borderId="9">
      <alignment horizontal="left"/>
    </xf>
    <xf numFmtId="0" fontId="96" fillId="0" borderId="38" applyNumberFormat="0" applyFill="0" applyAlignment="0" applyProtection="0"/>
    <xf numFmtId="175" fontId="37" fillId="0" borderId="0" applyNumberFormat="0" applyFont="0" applyFill="0" applyBorder="0" applyAlignment="0">
      <protection hidden="1"/>
    </xf>
    <xf numFmtId="189" fontId="81" fillId="0" borderId="7">
      <alignment horizontal="right"/>
    </xf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0" fontId="80" fillId="0" borderId="0" applyFont="0" applyFill="0" applyBorder="0" applyAlignment="0" applyProtection="0">
      <alignment horizontal="right"/>
    </xf>
    <xf numFmtId="0" fontId="97" fillId="50" borderId="0" applyNumberFormat="0" applyBorder="0" applyAlignment="0" applyProtection="0"/>
    <xf numFmtId="37" fontId="98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191" fontId="3" fillId="0" borderId="0"/>
    <xf numFmtId="191" fontId="3" fillId="0" borderId="0"/>
    <xf numFmtId="191" fontId="3" fillId="0" borderId="0"/>
    <xf numFmtId="191" fontId="3" fillId="0" borderId="0"/>
    <xf numFmtId="191" fontId="3" fillId="0" borderId="0"/>
    <xf numFmtId="191" fontId="3" fillId="0" borderId="0"/>
    <xf numFmtId="191" fontId="3" fillId="0" borderId="0"/>
    <xf numFmtId="191" fontId="3" fillId="0" borderId="0"/>
    <xf numFmtId="191" fontId="3" fillId="0" borderId="0"/>
    <xf numFmtId="188" fontId="99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16" fillId="0" borderId="0"/>
    <xf numFmtId="37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2" fillId="0" borderId="0"/>
    <xf numFmtId="0" fontId="22" fillId="0" borderId="0"/>
    <xf numFmtId="0" fontId="3" fillId="0" borderId="0"/>
    <xf numFmtId="0" fontId="16" fillId="0" borderId="0"/>
    <xf numFmtId="170" fontId="3" fillId="0" borderId="0">
      <alignment horizontal="left" wrapText="1"/>
    </xf>
    <xf numFmtId="0" fontId="39" fillId="0" borderId="0"/>
    <xf numFmtId="37" fontId="71" fillId="0" borderId="0"/>
    <xf numFmtId="37" fontId="71" fillId="0" borderId="0"/>
    <xf numFmtId="0" fontId="39" fillId="0" borderId="0"/>
    <xf numFmtId="0" fontId="39" fillId="0" borderId="0"/>
    <xf numFmtId="175" fontId="14" fillId="0" borderId="0" applyNumberFormat="0" applyFill="0" applyBorder="0" applyAlignment="0" applyProtection="0"/>
    <xf numFmtId="0" fontId="100" fillId="79" borderId="18" applyNumberFormat="0" applyAlignment="0" applyProtection="0"/>
    <xf numFmtId="1" fontId="101" fillId="0" borderId="0" applyProtection="0">
      <alignment horizontal="right" vertical="center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182" fontId="65" fillId="0" borderId="0" applyFont="0" applyFill="0" applyBorder="0" applyProtection="0">
      <alignment horizontal="right"/>
    </xf>
    <xf numFmtId="0" fontId="3" fillId="0" borderId="0">
      <protection locked="0"/>
    </xf>
    <xf numFmtId="0" fontId="102" fillId="0" borderId="0">
      <protection locked="0"/>
    </xf>
    <xf numFmtId="0" fontId="3" fillId="0" borderId="0">
      <protection locked="0"/>
    </xf>
    <xf numFmtId="0" fontId="6" fillId="0" borderId="0">
      <protection locked="0"/>
    </xf>
    <xf numFmtId="0" fontId="65" fillId="0" borderId="0" applyNumberFormat="0" applyFont="0" applyFill="0" applyBorder="0" applyAlignment="0" applyProtection="0">
      <alignment horizontal="left"/>
    </xf>
    <xf numFmtId="0" fontId="65" fillId="0" borderId="0" applyNumberFormat="0" applyFont="0" applyFill="0" applyBorder="0" applyAlignment="0" applyProtection="0">
      <alignment horizontal="left"/>
    </xf>
    <xf numFmtId="0" fontId="65" fillId="0" borderId="0" applyNumberFormat="0" applyFont="0" applyFill="0" applyBorder="0" applyAlignment="0" applyProtection="0">
      <alignment horizontal="left"/>
    </xf>
    <xf numFmtId="15" fontId="65" fillId="0" borderId="0" applyFont="0" applyFill="0" applyBorder="0" applyAlignment="0" applyProtection="0"/>
    <xf numFmtId="15" fontId="65" fillId="0" borderId="0" applyFont="0" applyFill="0" applyBorder="0" applyAlignment="0" applyProtection="0"/>
    <xf numFmtId="15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0" fontId="103" fillId="0" borderId="9">
      <alignment horizontal="center"/>
    </xf>
    <xf numFmtId="0" fontId="103" fillId="0" borderId="9">
      <alignment horizontal="center"/>
    </xf>
    <xf numFmtId="0" fontId="103" fillId="0" borderId="9">
      <alignment horizontal="center"/>
    </xf>
    <xf numFmtId="0" fontId="103" fillId="0" borderId="9">
      <alignment horizontal="center"/>
    </xf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0" fontId="65" fillId="96" borderId="0" applyNumberFormat="0" applyFont="0" applyBorder="0" applyAlignment="0" applyProtection="0"/>
    <xf numFmtId="0" fontId="65" fillId="96" borderId="0" applyNumberFormat="0" applyFont="0" applyBorder="0" applyAlignment="0" applyProtection="0"/>
    <xf numFmtId="0" fontId="65" fillId="96" borderId="0" applyNumberFormat="0" applyFont="0" applyBorder="0" applyAlignment="0" applyProtection="0"/>
    <xf numFmtId="192" fontId="104" fillId="0" borderId="0"/>
    <xf numFmtId="193" fontId="65" fillId="0" borderId="0" applyFont="0" applyFill="0" applyBorder="0" applyProtection="0">
      <alignment horizontal="right"/>
    </xf>
    <xf numFmtId="194" fontId="65" fillId="0" borderId="0" applyFont="0" applyFill="0" applyBorder="0" applyProtection="0">
      <alignment horizontal="right"/>
    </xf>
    <xf numFmtId="193" fontId="65" fillId="0" borderId="0" applyFont="0" applyFill="0" applyBorder="0" applyProtection="0">
      <alignment horizontal="right"/>
    </xf>
    <xf numFmtId="195" fontId="76" fillId="0" borderId="0" applyFill="0" applyBorder="0" applyProtection="0">
      <alignment horizontal="right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5" fillId="50" borderId="19" applyNumberFormat="0" applyProtection="0">
      <alignment vertical="center"/>
    </xf>
    <xf numFmtId="4" fontId="56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6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105" fillId="49" borderId="19" applyNumberFormat="0" applyProtection="0">
      <alignment vertical="center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55" fillId="49" borderId="19" applyNumberFormat="0" applyProtection="0">
      <alignment horizontal="left" vertical="center" indent="1"/>
    </xf>
    <xf numFmtId="4" fontId="107" fillId="49" borderId="19" applyNumberFormat="0" applyProtection="0">
      <alignment horizontal="left" vertical="center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0" fontId="55" fillId="49" borderId="19" applyNumberFormat="0" applyProtection="0">
      <alignment horizontal="left" vertical="top" indent="1"/>
    </xf>
    <xf numFmtId="4" fontId="107" fillId="75" borderId="0" applyNumberFormat="0" applyProtection="0">
      <alignment horizontal="left" vertical="center" indent="1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107" fillId="57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54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107" fillId="53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90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107" fillId="55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58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107" fillId="97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0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107" fillId="59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2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107" fillId="98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4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107" fillId="67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6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107" fillId="65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68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107" fillId="99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0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107" fillId="92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4" fontId="51" fillId="76" borderId="19" applyNumberFormat="0" applyProtection="0">
      <alignment horizontal="right" vertical="center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center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75" borderId="19" applyNumberFormat="0" applyProtection="0">
      <alignment horizontal="left" vertical="top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center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100" borderId="19" applyNumberFormat="0" applyProtection="0">
      <alignment horizontal="left" vertical="top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center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92" borderId="19" applyNumberFormat="0" applyProtection="0">
      <alignment horizontal="left" vertical="top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center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0" fontId="3" fillId="101" borderId="19" applyNumberFormat="0" applyProtection="0">
      <alignment horizontal="left" vertical="top" indent="1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107" fillId="101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1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108" fillId="101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2" fillId="84" borderId="19" applyNumberFormat="0" applyProtection="0">
      <alignment vertical="center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6" fillId="92" borderId="3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4" fontId="51" fillId="84" borderId="19" applyNumberFormat="0" applyProtection="0">
      <alignment horizontal="left" vertical="center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0" fontId="51" fillId="84" borderId="19" applyNumberFormat="0" applyProtection="0">
      <alignment horizontal="left" vertical="top" indent="1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51" fillId="77" borderId="19" applyNumberFormat="0" applyProtection="0">
      <alignment horizontal="right" vertical="center"/>
    </xf>
    <xf numFmtId="4" fontId="107" fillId="101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108" fillId="101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2" fillId="77" borderId="19" applyNumberFormat="0" applyProtection="0">
      <alignment horizontal="right" vertical="center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1" fillId="76" borderId="19" applyNumberFormat="0" applyProtection="0">
      <alignment horizontal="left" vertical="center" indent="1"/>
    </xf>
    <xf numFmtId="4" fontId="56" fillId="92" borderId="19" applyNumberFormat="0" applyProtection="0">
      <alignment horizontal="left" vertical="center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0" fontId="51" fillId="100" borderId="19" applyNumberFormat="0" applyProtection="0">
      <alignment horizontal="left" vertical="top" indent="1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109" fillId="101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4" fontId="60" fillId="77" borderId="19" applyNumberFormat="0" applyProtection="0">
      <alignment horizontal="right" vertical="center"/>
    </xf>
    <xf numFmtId="0" fontId="13" fillId="0" borderId="0" applyFill="0" applyBorder="0" applyProtection="0">
      <alignment horizontal="left"/>
    </xf>
    <xf numFmtId="0" fontId="110" fillId="102" borderId="0"/>
    <xf numFmtId="49" fontId="111" fillId="102" borderId="0"/>
    <xf numFmtId="49" fontId="112" fillId="102" borderId="40"/>
    <xf numFmtId="49" fontId="112" fillId="102" borderId="0"/>
    <xf numFmtId="0" fontId="110" fillId="86" borderId="40">
      <protection locked="0"/>
    </xf>
    <xf numFmtId="0" fontId="110" fillId="102" borderId="0"/>
    <xf numFmtId="0" fontId="113" fillId="59" borderId="0"/>
    <xf numFmtId="0" fontId="65" fillId="103" borderId="41" applyNumberFormat="0" applyFont="0" applyAlignment="0" applyProtection="0"/>
    <xf numFmtId="0" fontId="3" fillId="104" borderId="0"/>
    <xf numFmtId="12" fontId="3" fillId="0" borderId="0" applyFont="0" applyFill="0" applyBorder="0" applyProtection="0">
      <alignment horizontal="right"/>
    </xf>
    <xf numFmtId="196" fontId="65" fillId="105" borderId="0" applyFont="0" applyFill="0" applyBorder="0" applyProtection="0">
      <alignment horizontal="right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170" fontId="3" fillId="0" borderId="0">
      <alignment horizontal="left" wrapText="1"/>
    </xf>
    <xf numFmtId="0" fontId="51" fillId="0" borderId="0" applyNumberFormat="0" applyBorder="0" applyAlignment="0"/>
    <xf numFmtId="0" fontId="114" fillId="0" borderId="0" applyNumberFormat="0" applyBorder="0" applyAlignment="0"/>
    <xf numFmtId="0" fontId="115" fillId="0" borderId="0" applyNumberFormat="0" applyBorder="0" applyAlignment="0"/>
    <xf numFmtId="0" fontId="114" fillId="0" borderId="0" applyNumberFormat="0" applyBorder="0" applyAlignment="0"/>
    <xf numFmtId="0" fontId="114" fillId="0" borderId="0" applyNumberFormat="0" applyBorder="0" applyAlignment="0"/>
    <xf numFmtId="0" fontId="116" fillId="0" borderId="0" applyBorder="0" applyProtection="0">
      <alignment vertical="center"/>
    </xf>
    <xf numFmtId="184" fontId="116" fillId="0" borderId="1" applyBorder="0" applyProtection="0">
      <alignment horizontal="right" vertical="center"/>
    </xf>
    <xf numFmtId="0" fontId="117" fillId="106" borderId="0" applyBorder="0" applyProtection="0">
      <alignment horizontal="centerContinuous" vertical="center"/>
    </xf>
    <xf numFmtId="0" fontId="117" fillId="107" borderId="1" applyBorder="0" applyProtection="0">
      <alignment horizontal="centerContinuous" vertical="center"/>
    </xf>
    <xf numFmtId="0" fontId="95" fillId="0" borderId="0">
      <alignment horizontal="left"/>
      <protection locked="0"/>
    </xf>
    <xf numFmtId="0" fontId="118" fillId="0" borderId="0" applyFill="0" applyBorder="0" applyProtection="0">
      <alignment horizontal="left"/>
    </xf>
    <xf numFmtId="0" fontId="84" fillId="0" borderId="4" applyFill="0" applyBorder="0" applyProtection="0">
      <alignment horizontal="left" vertical="top"/>
    </xf>
    <xf numFmtId="42" fontId="37" fillId="108" borderId="0" applyNumberFormat="0" applyFont="0" applyBorder="0" applyAlignment="0" applyProtection="0"/>
    <xf numFmtId="0" fontId="37" fillId="0" borderId="0"/>
    <xf numFmtId="0" fontId="119" fillId="0" borderId="0" applyFill="0" applyBorder="0" applyProtection="0">
      <alignment horizontal="left" vertical="top"/>
    </xf>
    <xf numFmtId="0" fontId="120" fillId="0" borderId="0" applyFill="0" applyBorder="0" applyAlignment="0" applyProtection="0"/>
    <xf numFmtId="0" fontId="55" fillId="0" borderId="42" applyNumberFormat="0" applyFill="0" applyAlignment="0" applyProtection="0"/>
    <xf numFmtId="3" fontId="81" fillId="0" borderId="3"/>
    <xf numFmtId="38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197" fontId="65" fillId="0" borderId="0">
      <alignment horizontal="left"/>
      <protection locked="0"/>
    </xf>
    <xf numFmtId="175" fontId="121" fillId="0" borderId="0"/>
    <xf numFmtId="38" fontId="37" fillId="49" borderId="0" applyNumberFormat="0" applyBorder="0" applyAlignment="0" applyProtection="0"/>
    <xf numFmtId="37" fontId="37" fillId="4" borderId="0" applyNumberFormat="0" applyBorder="0" applyAlignment="0" applyProtection="0"/>
    <xf numFmtId="37" fontId="37" fillId="0" borderId="0"/>
    <xf numFmtId="37" fontId="37" fillId="49" borderId="0" applyNumberFormat="0" applyBorder="0" applyAlignment="0" applyProtection="0"/>
    <xf numFmtId="3" fontId="122" fillId="0" borderId="37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95" fillId="0" borderId="9">
      <alignment horizontal="right"/>
    </xf>
    <xf numFmtId="37" fontId="37" fillId="0" borderId="0"/>
    <xf numFmtId="198" fontId="37" fillId="0" borderId="0"/>
    <xf numFmtId="37" fontId="3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2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3" fillId="37" borderId="4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24" fillId="57" borderId="45" applyNumberFormat="0" applyProtection="0">
      <alignment vertical="center"/>
    </xf>
    <xf numFmtId="4" fontId="20" fillId="98" borderId="45" applyNumberFormat="0" applyProtection="0">
      <alignment vertical="center"/>
    </xf>
    <xf numFmtId="4" fontId="124" fillId="99" borderId="45" applyNumberFormat="0" applyProtection="0">
      <alignment vertical="center"/>
    </xf>
    <xf numFmtId="4" fontId="125" fillId="57" borderId="45" applyNumberFormat="0" applyProtection="0">
      <alignment vertical="center"/>
    </xf>
    <xf numFmtId="4" fontId="126" fillId="86" borderId="45" applyNumberFormat="0" applyProtection="0">
      <alignment horizontal="left" vertical="center" indent="1"/>
    </xf>
    <xf numFmtId="4" fontId="89" fillId="86" borderId="45" applyNumberFormat="0" applyProtection="0">
      <alignment vertical="center"/>
    </xf>
    <xf numFmtId="4" fontId="127" fillId="86" borderId="45" applyNumberFormat="0" applyProtection="0">
      <alignment vertical="center"/>
    </xf>
    <xf numFmtId="4" fontId="128" fillId="84" borderId="45" applyNumberFormat="0" applyProtection="0">
      <alignment horizontal="left" vertical="center" indent="1"/>
    </xf>
  </cellStyleXfs>
  <cellXfs count="79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66" fontId="4" fillId="0" borderId="0" xfId="1" applyNumberFormat="1" applyFont="1" applyAlignment="1">
      <alignment vertical="center"/>
    </xf>
    <xf numFmtId="165" fontId="4" fillId="2" borderId="0" xfId="20" applyNumberFormat="1" applyFont="1" applyFill="1" applyAlignment="1">
      <alignment horizontal="right" vertical="center"/>
    </xf>
    <xf numFmtId="166" fontId="4" fillId="0" borderId="0" xfId="21" applyNumberFormat="1" applyFont="1" applyFill="1" applyAlignment="1">
      <alignment horizontal="right" vertical="center"/>
    </xf>
    <xf numFmtId="166" fontId="4" fillId="2" borderId="0" xfId="21" applyNumberFormat="1" applyFont="1" applyFill="1" applyAlignment="1">
      <alignment horizontal="right" vertical="center"/>
    </xf>
    <xf numFmtId="166" fontId="4" fillId="2" borderId="1" xfId="1" applyNumberFormat="1" applyFont="1" applyFill="1" applyBorder="1" applyAlignment="1">
      <alignment horizontal="right" vertical="center"/>
    </xf>
    <xf numFmtId="165" fontId="4" fillId="0" borderId="0" xfId="20" applyNumberFormat="1" applyFont="1" applyFill="1" applyAlignment="1" applyProtection="1">
      <alignment horizontal="right" vertical="center"/>
    </xf>
    <xf numFmtId="166" fontId="4" fillId="0" borderId="0" xfId="21" applyNumberFormat="1" applyFont="1" applyFill="1" applyAlignment="1">
      <alignment vertical="center"/>
    </xf>
    <xf numFmtId="165" fontId="4" fillId="2" borderId="0" xfId="2" applyNumberFormat="1" applyFont="1" applyFill="1" applyAlignment="1">
      <alignment horizontal="right" vertical="center"/>
    </xf>
    <xf numFmtId="166" fontId="4" fillId="0" borderId="0" xfId="21" applyNumberFormat="1" applyFont="1" applyFill="1" applyAlignment="1" applyProtection="1">
      <alignment horizontal="center" vertical="center"/>
    </xf>
    <xf numFmtId="166" fontId="4" fillId="2" borderId="0" xfId="1" applyNumberFormat="1" applyFont="1" applyFill="1" applyAlignment="1">
      <alignment vertical="center"/>
    </xf>
    <xf numFmtId="166" fontId="4" fillId="0" borderId="0" xfId="21" applyNumberFormat="1" applyFont="1" applyFill="1" applyBorder="1" applyAlignment="1" applyProtection="1">
      <alignment horizontal="right" vertical="center"/>
    </xf>
    <xf numFmtId="166" fontId="4" fillId="2" borderId="1" xfId="21" applyNumberFormat="1" applyFont="1" applyFill="1" applyBorder="1" applyAlignment="1" applyProtection="1">
      <alignment horizontal="right" vertical="center"/>
    </xf>
    <xf numFmtId="165" fontId="4" fillId="0" borderId="0" xfId="20" applyNumberFormat="1" applyFont="1" applyFill="1" applyBorder="1" applyAlignment="1" applyProtection="1">
      <alignment horizontal="right" vertical="center"/>
    </xf>
    <xf numFmtId="6" fontId="4" fillId="0" borderId="0" xfId="28" applyNumberFormat="1" applyFont="1" applyFill="1" applyBorder="1" applyAlignment="1" applyProtection="1">
      <alignment horizontal="right" vertical="center"/>
    </xf>
    <xf numFmtId="167" fontId="4" fillId="2" borderId="0" xfId="22" applyNumberFormat="1" applyFont="1" applyFill="1" applyAlignment="1">
      <alignment horizontal="right" vertical="center"/>
    </xf>
    <xf numFmtId="165" fontId="4" fillId="2" borderId="1" xfId="2" applyNumberFormat="1" applyFont="1" applyFill="1" applyBorder="1" applyAlignment="1" applyProtection="1">
      <alignment horizontal="right" vertical="center"/>
    </xf>
    <xf numFmtId="165" fontId="4" fillId="0" borderId="3" xfId="20" applyNumberFormat="1" applyFont="1" applyFill="1" applyBorder="1" applyAlignment="1" applyProtection="1">
      <alignment horizontal="right" vertical="center"/>
    </xf>
    <xf numFmtId="165" fontId="4" fillId="2" borderId="0" xfId="20" applyNumberFormat="1" applyFont="1" applyFill="1" applyAlignment="1" applyProtection="1">
      <alignment horizontal="right" vertical="center"/>
    </xf>
    <xf numFmtId="166" fontId="4" fillId="2" borderId="0" xfId="21" applyNumberFormat="1" applyFont="1" applyFill="1" applyBorder="1" applyAlignment="1" applyProtection="1">
      <alignment horizontal="righ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165" fontId="4" fillId="0" borderId="2" xfId="20" quotePrefix="1" applyNumberFormat="1" applyFont="1" applyFill="1" applyBorder="1" applyAlignment="1">
      <alignment horizontal="right" vertical="center"/>
    </xf>
    <xf numFmtId="165" fontId="4" fillId="0" borderId="0" xfId="20" quotePrefix="1" applyNumberFormat="1" applyFont="1" applyFill="1" applyBorder="1" applyAlignment="1">
      <alignment horizontal="right" vertical="center"/>
    </xf>
    <xf numFmtId="0" fontId="4" fillId="0" borderId="0" xfId="28" applyFont="1" applyFill="1" applyAlignment="1">
      <alignment horizontal="center" vertical="center"/>
    </xf>
    <xf numFmtId="165" fontId="4" fillId="2" borderId="0" xfId="2" quotePrefix="1" applyNumberFormat="1" applyFont="1" applyFill="1" applyBorder="1" applyAlignment="1">
      <alignment horizontal="right" vertical="center"/>
    </xf>
    <xf numFmtId="165" fontId="4" fillId="0" borderId="3" xfId="2" applyNumberFormat="1" applyFont="1" applyFill="1" applyBorder="1" applyAlignment="1" applyProtection="1">
      <alignment horizontal="right" vertical="center"/>
    </xf>
    <xf numFmtId="165" fontId="4" fillId="0" borderId="10" xfId="2" applyNumberFormat="1" applyFont="1" applyFill="1" applyBorder="1" applyAlignment="1" applyProtection="1">
      <alignment horizontal="right" vertical="center"/>
    </xf>
    <xf numFmtId="165" fontId="4" fillId="2" borderId="0" xfId="2" applyNumberFormat="1" applyFont="1" applyFill="1" applyBorder="1" applyAlignment="1" applyProtection="1">
      <alignment horizontal="right" vertical="center"/>
    </xf>
    <xf numFmtId="43" fontId="4" fillId="0" borderId="0" xfId="21" applyFont="1" applyFill="1" applyBorder="1" applyAlignment="1" applyProtection="1">
      <alignment horizontal="right" vertical="center"/>
    </xf>
    <xf numFmtId="167" fontId="4" fillId="2" borderId="1" xfId="22" applyNumberFormat="1" applyFont="1" applyFill="1" applyBorder="1" applyAlignment="1">
      <alignment horizontal="right" vertical="center"/>
    </xf>
    <xf numFmtId="167" fontId="4" fillId="2" borderId="0" xfId="22" quotePrefix="1" applyNumberFormat="1" applyFont="1" applyFill="1" applyBorder="1" applyAlignment="1">
      <alignment horizontal="right" vertical="center"/>
    </xf>
    <xf numFmtId="165" fontId="4" fillId="0" borderId="3" xfId="2" quotePrefix="1" applyNumberFormat="1" applyFont="1" applyFill="1" applyBorder="1" applyAlignment="1">
      <alignment horizontal="right" vertical="center"/>
    </xf>
    <xf numFmtId="165" fontId="5" fillId="0" borderId="0" xfId="20" quotePrefix="1" applyNumberFormat="1" applyFont="1" applyFill="1" applyBorder="1" applyAlignment="1">
      <alignment horizontal="right" vertical="center"/>
    </xf>
    <xf numFmtId="165" fontId="4" fillId="2" borderId="0" xfId="20" applyNumberFormat="1" applyFont="1" applyFill="1" applyBorder="1" applyAlignment="1" applyProtection="1">
      <alignment horizontal="right" vertical="center"/>
      <protection locked="0"/>
    </xf>
    <xf numFmtId="166" fontId="4" fillId="2" borderId="0" xfId="21" applyNumberFormat="1" applyFont="1" applyFill="1" applyBorder="1" applyAlignment="1" applyProtection="1">
      <alignment horizontal="right" vertical="center"/>
      <protection locked="0"/>
    </xf>
    <xf numFmtId="166" fontId="4" fillId="2" borderId="1" xfId="21" applyNumberFormat="1" applyFont="1" applyFill="1" applyBorder="1" applyAlignment="1" applyProtection="1">
      <alignment horizontal="right" vertical="center"/>
      <protection locked="0"/>
    </xf>
    <xf numFmtId="165" fontId="4" fillId="2" borderId="0" xfId="20" applyNumberFormat="1" applyFont="1" applyFill="1" applyBorder="1" applyAlignment="1" applyProtection="1">
      <alignment horizontal="center" vertical="center"/>
    </xf>
    <xf numFmtId="166" fontId="4" fillId="2" borderId="0" xfId="1" applyNumberFormat="1" applyFont="1" applyFill="1" applyBorder="1" applyAlignment="1" applyProtection="1">
      <alignment horizontal="center" vertical="center"/>
    </xf>
    <xf numFmtId="165" fontId="4" fillId="0" borderId="3" xfId="20" applyNumberFormat="1" applyFont="1" applyFill="1" applyBorder="1" applyAlignment="1" applyProtection="1">
      <alignment horizontal="center" vertical="center"/>
    </xf>
    <xf numFmtId="165" fontId="4" fillId="2" borderId="0" xfId="20" applyNumberFormat="1" applyFont="1" applyFill="1" applyBorder="1" applyAlignment="1" applyProtection="1">
      <alignment horizontal="right" vertical="center"/>
    </xf>
    <xf numFmtId="166" fontId="4" fillId="0" borderId="0" xfId="21" applyNumberFormat="1" applyFont="1" applyFill="1" applyAlignment="1" applyProtection="1">
      <alignment horizontal="right" vertical="center"/>
    </xf>
    <xf numFmtId="166" fontId="4" fillId="0" borderId="0" xfId="21" applyNumberFormat="1" applyFont="1" applyFill="1" applyBorder="1" applyAlignment="1" applyProtection="1">
      <alignment horizontal="center" vertical="center"/>
    </xf>
    <xf numFmtId="165" fontId="4" fillId="0" borderId="2" xfId="20" applyNumberFormat="1" applyFont="1" applyFill="1" applyBorder="1" applyAlignment="1" applyProtection="1">
      <alignment horizontal="right" vertical="center"/>
    </xf>
    <xf numFmtId="166" fontId="4" fillId="2" borderId="0" xfId="21" applyNumberFormat="1" applyFont="1" applyFill="1" applyAlignment="1" applyProtection="1">
      <alignment horizontal="right" vertical="center"/>
    </xf>
    <xf numFmtId="169" fontId="4" fillId="0" borderId="0" xfId="28" applyNumberFormat="1" applyFont="1" applyFill="1" applyAlignment="1" applyProtection="1">
      <alignment horizontal="center" vertical="center"/>
    </xf>
    <xf numFmtId="165" fontId="4" fillId="0" borderId="8" xfId="20" applyNumberFormat="1" applyFont="1" applyFill="1" applyBorder="1" applyAlignment="1" applyProtection="1">
      <alignment horizontal="right" vertical="center"/>
    </xf>
    <xf numFmtId="166" fontId="4" fillId="0" borderId="1" xfId="21" applyNumberFormat="1" applyFont="1" applyFill="1" applyBorder="1" applyAlignment="1" applyProtection="1">
      <alignment horizontal="right" vertical="center"/>
    </xf>
    <xf numFmtId="165" fontId="4" fillId="0" borderId="10" xfId="20" applyNumberFormat="1" applyFont="1" applyFill="1" applyBorder="1" applyAlignment="1" applyProtection="1">
      <alignment horizontal="right" vertical="center"/>
    </xf>
    <xf numFmtId="165" fontId="4" fillId="0" borderId="2" xfId="2" applyNumberFormat="1" applyFont="1" applyFill="1" applyBorder="1" applyAlignment="1" applyProtection="1">
      <alignment horizontal="right" vertical="center"/>
    </xf>
    <xf numFmtId="166" fontId="4" fillId="2" borderId="0" xfId="1" applyNumberFormat="1" applyFont="1" applyFill="1" applyAlignment="1" applyProtection="1">
      <alignment horizontal="right" vertical="center"/>
    </xf>
    <xf numFmtId="165" fontId="4" fillId="2" borderId="1" xfId="20" applyNumberFormat="1" applyFont="1" applyFill="1" applyBorder="1" applyAlignment="1" applyProtection="1">
      <alignment horizontal="right" vertical="center"/>
    </xf>
    <xf numFmtId="6" fontId="4" fillId="0" borderId="0" xfId="28" applyNumberFormat="1" applyFont="1" applyFill="1" applyAlignment="1" applyProtection="1">
      <alignment horizontal="right" vertical="center"/>
    </xf>
    <xf numFmtId="167" fontId="4" fillId="0" borderId="0" xfId="22" applyNumberFormat="1" applyFont="1" applyFill="1" applyBorder="1" applyAlignment="1" applyProtection="1">
      <alignment horizontal="right" vertical="center"/>
    </xf>
    <xf numFmtId="10" fontId="4" fillId="0" borderId="0" xfId="22" applyNumberFormat="1" applyFont="1" applyFill="1" applyBorder="1" applyAlignment="1" applyProtection="1">
      <alignment horizontal="right" vertical="center"/>
    </xf>
    <xf numFmtId="165" fontId="4" fillId="2" borderId="1" xfId="2" applyNumberFormat="1" applyFont="1" applyFill="1" applyBorder="1" applyAlignment="1">
      <alignment vertical="center"/>
    </xf>
    <xf numFmtId="165" fontId="4" fillId="2" borderId="0" xfId="2" applyNumberFormat="1" applyFont="1" applyFill="1" applyBorder="1" applyAlignment="1" applyProtection="1">
      <alignment vertical="center"/>
    </xf>
    <xf numFmtId="167" fontId="4" fillId="2" borderId="1" xfId="22" applyNumberFormat="1" applyFont="1" applyFill="1" applyBorder="1" applyAlignment="1" applyProtection="1">
      <alignment horizontal="right" vertical="center"/>
    </xf>
    <xf numFmtId="0" fontId="4" fillId="0" borderId="0" xfId="28" applyFont="1" applyFill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2" borderId="0" xfId="21" applyNumberFormat="1" applyFont="1" applyFill="1" applyBorder="1" applyAlignment="1">
      <alignment horizontal="right" vertical="center"/>
    </xf>
    <xf numFmtId="166" fontId="4" fillId="2" borderId="0" xfId="21" applyNumberFormat="1" applyFont="1" applyFill="1" applyBorder="1" applyAlignment="1">
      <alignment vertical="center"/>
    </xf>
    <xf numFmtId="166" fontId="4" fillId="0" borderId="0" xfId="21" applyNumberFormat="1" applyFont="1" applyFill="1" applyBorder="1" applyAlignment="1">
      <alignment vertical="center"/>
    </xf>
    <xf numFmtId="166" fontId="4" fillId="0" borderId="0" xfId="21" applyNumberFormat="1" applyFont="1" applyBorder="1" applyAlignment="1">
      <alignment vertical="center"/>
    </xf>
    <xf numFmtId="166" fontId="4" fillId="2" borderId="44" xfId="1" applyNumberFormat="1" applyFont="1" applyFill="1" applyBorder="1" applyAlignment="1">
      <alignment horizontal="right" vertical="center"/>
    </xf>
    <xf numFmtId="165" fontId="4" fillId="0" borderId="0" xfId="20" applyNumberFormat="1" applyFont="1" applyFill="1" applyAlignment="1">
      <alignment horizontal="right" vertical="center"/>
    </xf>
    <xf numFmtId="165" fontId="4" fillId="0" borderId="0" xfId="2" applyNumberFormat="1" applyFont="1" applyFill="1" applyAlignment="1" applyProtection="1">
      <alignment horizontal="right" vertical="center"/>
    </xf>
    <xf numFmtId="166" fontId="4" fillId="0" borderId="1" xfId="1" applyNumberFormat="1" applyFont="1" applyFill="1" applyBorder="1" applyAlignment="1" applyProtection="1">
      <alignment horizontal="right" vertical="center"/>
    </xf>
    <xf numFmtId="6" fontId="5" fillId="0" borderId="0" xfId="28" applyNumberFormat="1" applyFont="1" applyBorder="1" applyAlignment="1">
      <alignment vertical="center"/>
    </xf>
    <xf numFmtId="0" fontId="4" fillId="0" borderId="0" xfId="28" applyFont="1" applyAlignment="1">
      <alignment vertical="center"/>
    </xf>
    <xf numFmtId="165" fontId="4" fillId="0" borderId="2" xfId="28" applyNumberFormat="1" applyFont="1" applyBorder="1" applyAlignment="1">
      <alignment vertical="center"/>
    </xf>
    <xf numFmtId="167" fontId="4" fillId="3" borderId="0" xfId="3" applyNumberFormat="1" applyFont="1" applyFill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Fill="1" applyBorder="1" applyAlignment="1" applyProtection="1">
      <alignment horizontal="left" vertical="center"/>
    </xf>
    <xf numFmtId="0" fontId="4" fillId="0" borderId="0" xfId="4" applyFont="1" applyBorder="1" applyAlignment="1">
      <alignment vertical="center"/>
    </xf>
    <xf numFmtId="166" fontId="4" fillId="2" borderId="0" xfId="1" applyNumberFormat="1" applyFont="1" applyFill="1" applyAlignment="1">
      <alignment horizontal="right" vertical="center"/>
    </xf>
    <xf numFmtId="166" fontId="4" fillId="2" borderId="44" xfId="21" applyNumberFormat="1" applyFont="1" applyFill="1" applyBorder="1" applyAlignment="1">
      <alignment horizontal="right" vertical="center"/>
    </xf>
    <xf numFmtId="0" fontId="4" fillId="0" borderId="0" xfId="4" applyFont="1" applyFill="1" applyBorder="1" applyAlignment="1">
      <alignment vertical="center"/>
    </xf>
    <xf numFmtId="0" fontId="4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4" fillId="0" borderId="0" xfId="4" quotePrefix="1" applyFont="1" applyAlignment="1">
      <alignment horizontal="center" vertical="center"/>
    </xf>
    <xf numFmtId="0" fontId="5" fillId="0" borderId="0" xfId="4" applyFont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5" fillId="0" borderId="0" xfId="4" applyFont="1" applyFill="1" applyAlignment="1">
      <alignment vertical="center"/>
    </xf>
    <xf numFmtId="165" fontId="4" fillId="0" borderId="0" xfId="20" applyNumberFormat="1" applyFont="1" applyFill="1" applyAlignment="1">
      <alignment vertical="center"/>
    </xf>
    <xf numFmtId="10" fontId="4" fillId="0" borderId="0" xfId="29" applyNumberFormat="1" applyFont="1" applyFill="1" applyAlignment="1">
      <alignment horizontal="right" vertical="center"/>
    </xf>
    <xf numFmtId="165" fontId="4" fillId="0" borderId="3" xfId="20" applyNumberFormat="1" applyFont="1" applyFill="1" applyBorder="1" applyAlignment="1">
      <alignment horizontal="right" vertical="center"/>
    </xf>
    <xf numFmtId="165" fontId="4" fillId="0" borderId="0" xfId="4" applyNumberFormat="1" applyFont="1" applyFill="1" applyAlignment="1">
      <alignment vertical="center"/>
    </xf>
    <xf numFmtId="165" fontId="4" fillId="2" borderId="3" xfId="2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4" fillId="0" borderId="44" xfId="1" applyNumberFormat="1" applyFont="1" applyFill="1" applyBorder="1" applyAlignment="1">
      <alignment horizontal="right" vertical="center"/>
    </xf>
    <xf numFmtId="165" fontId="4" fillId="0" borderId="0" xfId="20" applyNumberFormat="1" applyFont="1" applyFill="1" applyBorder="1" applyAlignment="1">
      <alignment horizontal="right" vertical="center"/>
    </xf>
    <xf numFmtId="166" fontId="4" fillId="0" borderId="0" xfId="2398" applyNumberFormat="1" applyFont="1" applyFill="1" applyBorder="1" applyAlignment="1">
      <alignment vertical="center"/>
    </xf>
    <xf numFmtId="165" fontId="4" fillId="0" borderId="2" xfId="2" applyNumberFormat="1" applyFont="1" applyFill="1" applyBorder="1" applyAlignment="1">
      <alignment vertical="center"/>
    </xf>
    <xf numFmtId="0" fontId="4" fillId="0" borderId="0" xfId="4" applyFont="1" applyFill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4" fillId="0" borderId="0" xfId="6" applyNumberFormat="1" applyFont="1" applyAlignment="1" applyProtection="1">
      <alignment vertical="center"/>
      <protection locked="0"/>
    </xf>
    <xf numFmtId="166" fontId="4" fillId="0" borderId="0" xfId="6" applyNumberFormat="1" applyFont="1" applyAlignment="1" applyProtection="1">
      <alignment horizontal="center" vertical="center"/>
      <protection locked="0"/>
    </xf>
    <xf numFmtId="165" fontId="4" fillId="3" borderId="0" xfId="2" applyNumberFormat="1" applyFont="1" applyFill="1" applyAlignment="1" applyProtection="1">
      <alignment vertical="center"/>
      <protection locked="0"/>
    </xf>
    <xf numFmtId="5" fontId="4" fillId="0" borderId="0" xfId="4" applyNumberFormat="1" applyFont="1" applyAlignment="1" applyProtection="1">
      <alignment horizontal="center" vertical="center"/>
      <protection locked="0"/>
    </xf>
    <xf numFmtId="166" fontId="4" fillId="3" borderId="0" xfId="1" applyNumberFormat="1" applyFont="1" applyFill="1" applyAlignment="1" applyProtection="1">
      <alignment vertical="center"/>
      <protection locked="0"/>
    </xf>
    <xf numFmtId="166" fontId="4" fillId="0" borderId="0" xfId="6" applyNumberFormat="1" applyFont="1" applyBorder="1" applyAlignment="1" applyProtection="1">
      <alignment vertical="center"/>
      <protection locked="0"/>
    </xf>
    <xf numFmtId="0" fontId="5" fillId="0" borderId="0" xfId="4" applyFont="1" applyBorder="1" applyAlignment="1">
      <alignment vertical="center"/>
    </xf>
    <xf numFmtId="166" fontId="4" fillId="0" borderId="0" xfId="6" applyNumberFormat="1" applyFont="1" applyBorder="1" applyAlignment="1" applyProtection="1">
      <alignment horizontal="center" vertical="center"/>
      <protection locked="0"/>
    </xf>
    <xf numFmtId="166" fontId="4" fillId="3" borderId="0" xfId="6" applyNumberFormat="1" applyFont="1" applyFill="1" applyBorder="1" applyAlignment="1" applyProtection="1">
      <alignment vertical="center"/>
      <protection locked="0"/>
    </xf>
    <xf numFmtId="5" fontId="4" fillId="0" borderId="0" xfId="4" applyNumberFormat="1" applyFont="1" applyBorder="1" applyAlignment="1" applyProtection="1">
      <alignment horizontal="center" vertical="center"/>
      <protection locked="0"/>
    </xf>
    <xf numFmtId="165" fontId="4" fillId="3" borderId="0" xfId="2" applyNumberFormat="1" applyFont="1" applyFill="1" applyBorder="1" applyAlignment="1" applyProtection="1">
      <alignment vertical="center"/>
      <protection locked="0"/>
    </xf>
    <xf numFmtId="165" fontId="5" fillId="0" borderId="0" xfId="2" applyNumberFormat="1" applyFont="1" applyBorder="1" applyAlignment="1">
      <alignment vertical="center"/>
    </xf>
    <xf numFmtId="166" fontId="4" fillId="3" borderId="0" xfId="6" applyNumberFormat="1" applyFont="1" applyFill="1" applyAlignment="1" applyProtection="1">
      <alignment vertical="center"/>
      <protection locked="0"/>
    </xf>
    <xf numFmtId="166" fontId="4" fillId="3" borderId="0" xfId="1" applyNumberFormat="1" applyFont="1" applyFill="1" applyBorder="1" applyAlignment="1" applyProtection="1">
      <alignment vertical="center"/>
      <protection locked="0"/>
    </xf>
    <xf numFmtId="166" fontId="4" fillId="0" borderId="1" xfId="6" applyNumberFormat="1" applyFont="1" applyBorder="1" applyAlignment="1" applyProtection="1">
      <alignment vertical="center"/>
      <protection locked="0"/>
    </xf>
    <xf numFmtId="165" fontId="4" fillId="0" borderId="0" xfId="5" applyNumberFormat="1" applyFont="1" applyBorder="1" applyAlignment="1">
      <alignment vertical="center"/>
    </xf>
    <xf numFmtId="165" fontId="5" fillId="0" borderId="0" xfId="5" applyNumberFormat="1" applyFont="1" applyBorder="1" applyAlignment="1">
      <alignment vertical="center"/>
    </xf>
    <xf numFmtId="165" fontId="4" fillId="0" borderId="0" xfId="5" applyNumberFormat="1" applyFont="1" applyAlignment="1">
      <alignment horizontal="center" vertical="center"/>
    </xf>
    <xf numFmtId="165" fontId="4" fillId="0" borderId="2" xfId="5" applyNumberFormat="1" applyFont="1" applyBorder="1" applyAlignment="1">
      <alignment vertical="center"/>
    </xf>
    <xf numFmtId="5" fontId="4" fillId="0" borderId="0" xfId="4" applyNumberFormat="1" applyFont="1" applyAlignment="1">
      <alignment vertical="center"/>
    </xf>
    <xf numFmtId="5" fontId="4" fillId="0" borderId="0" xfId="4" applyNumberFormat="1" applyFont="1" applyAlignment="1">
      <alignment horizontal="center" vertical="center"/>
    </xf>
    <xf numFmtId="10" fontId="4" fillId="0" borderId="0" xfId="4" applyNumberFormat="1" applyFont="1" applyAlignment="1">
      <alignment vertical="center"/>
    </xf>
    <xf numFmtId="10" fontId="4" fillId="2" borderId="1" xfId="4" applyNumberFormat="1" applyFont="1" applyFill="1" applyBorder="1" applyAlignment="1">
      <alignment horizontal="right" vertical="center"/>
    </xf>
    <xf numFmtId="166" fontId="4" fillId="0" borderId="0" xfId="6" applyNumberFormat="1" applyFont="1" applyBorder="1" applyAlignment="1">
      <alignment vertical="center"/>
    </xf>
    <xf numFmtId="166" fontId="4" fillId="0" borderId="0" xfId="6" applyNumberFormat="1" applyFont="1" applyBorder="1" applyAlignment="1">
      <alignment horizontal="center" vertical="center"/>
    </xf>
    <xf numFmtId="165" fontId="4" fillId="0" borderId="0" xfId="5" applyNumberFormat="1" applyFont="1" applyFill="1" applyBorder="1" applyAlignment="1" applyProtection="1">
      <alignment vertical="center"/>
      <protection locked="0"/>
    </xf>
    <xf numFmtId="5" fontId="4" fillId="0" borderId="0" xfId="4" applyNumberFormat="1" applyFont="1" applyBorder="1" applyAlignment="1">
      <alignment vertical="center"/>
    </xf>
    <xf numFmtId="166" fontId="4" fillId="0" borderId="0" xfId="6" applyNumberFormat="1" applyFont="1" applyAlignment="1">
      <alignment vertical="center"/>
    </xf>
    <xf numFmtId="166" fontId="4" fillId="0" borderId="0" xfId="6" applyNumberFormat="1" applyFont="1" applyBorder="1" applyAlignment="1">
      <alignment horizontal="right" vertical="center"/>
    </xf>
    <xf numFmtId="5" fontId="4" fillId="0" borderId="0" xfId="4" applyNumberFormat="1" applyFont="1" applyBorder="1" applyAlignment="1">
      <alignment horizontal="right" vertical="center"/>
    </xf>
    <xf numFmtId="166" fontId="4" fillId="0" borderId="0" xfId="6" applyNumberFormat="1" applyFont="1" applyAlignment="1">
      <alignment horizontal="right" vertical="center"/>
    </xf>
    <xf numFmtId="166" fontId="4" fillId="0" borderId="1" xfId="6" applyNumberFormat="1" applyFont="1" applyBorder="1" applyAlignment="1">
      <alignment horizontal="right" vertical="center"/>
    </xf>
    <xf numFmtId="166" fontId="4" fillId="0" borderId="0" xfId="6" applyNumberFormat="1" applyFont="1" applyAlignment="1" applyProtection="1">
      <alignment vertical="center"/>
    </xf>
    <xf numFmtId="0" fontId="4" fillId="0" borderId="0" xfId="4" applyFont="1" applyAlignment="1" applyProtection="1">
      <alignment vertical="center"/>
    </xf>
    <xf numFmtId="5" fontId="4" fillId="0" borderId="0" xfId="4" applyNumberFormat="1" applyFont="1" applyAlignment="1" applyProtection="1">
      <alignment horizontal="center" vertical="center"/>
    </xf>
    <xf numFmtId="166" fontId="4" fillId="0" borderId="0" xfId="6" applyNumberFormat="1" applyFont="1" applyAlignment="1" applyProtection="1">
      <alignment horizontal="right" vertical="center"/>
    </xf>
    <xf numFmtId="10" fontId="4" fillId="0" borderId="0" xfId="7" applyNumberFormat="1" applyFont="1" applyAlignment="1" applyProtection="1">
      <alignment horizontal="center" vertical="center"/>
    </xf>
    <xf numFmtId="165" fontId="4" fillId="0" borderId="2" xfId="5" applyNumberFormat="1" applyFont="1" applyBorder="1" applyAlignment="1" applyProtection="1">
      <alignment horizontal="right" vertical="center"/>
    </xf>
    <xf numFmtId="5" fontId="4" fillId="0" borderId="0" xfId="7" applyNumberFormat="1" applyFont="1" applyAlignment="1" applyProtection="1">
      <alignment vertical="center"/>
    </xf>
    <xf numFmtId="5" fontId="4" fillId="0" borderId="0" xfId="7" applyNumberFormat="1" applyFont="1" applyAlignment="1" applyProtection="1">
      <alignment horizontal="right" vertical="center"/>
    </xf>
    <xf numFmtId="10" fontId="4" fillId="0" borderId="0" xfId="7" applyNumberFormat="1" applyFont="1" applyAlignment="1" applyProtection="1">
      <alignment vertical="center"/>
    </xf>
    <xf numFmtId="10" fontId="4" fillId="0" borderId="2" xfId="5" applyNumberFormat="1" applyFont="1" applyBorder="1" applyAlignment="1" applyProtection="1">
      <alignment horizontal="right" vertical="center"/>
    </xf>
    <xf numFmtId="165" fontId="4" fillId="0" borderId="6" xfId="2" applyNumberFormat="1" applyFont="1" applyBorder="1" applyAlignment="1">
      <alignment vertical="center"/>
    </xf>
    <xf numFmtId="166" fontId="4" fillId="0" borderId="6" xfId="1" applyNumberFormat="1" applyFont="1" applyBorder="1" applyAlignment="1">
      <alignment vertical="center"/>
    </xf>
    <xf numFmtId="165" fontId="4" fillId="0" borderId="7" xfId="2" applyNumberFormat="1" applyFont="1" applyBorder="1" applyAlignment="1">
      <alignment vertical="center"/>
    </xf>
    <xf numFmtId="166" fontId="4" fillId="0" borderId="7" xfId="1" applyNumberFormat="1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165" fontId="4" fillId="0" borderId="0" xfId="5" applyNumberFormat="1" applyFont="1" applyBorder="1" applyAlignment="1" applyProtection="1">
      <alignment horizontal="center" vertical="center"/>
      <protection locked="0"/>
    </xf>
    <xf numFmtId="165" fontId="4" fillId="3" borderId="0" xfId="5" applyNumberFormat="1" applyFont="1" applyFill="1" applyBorder="1" applyAlignment="1" applyProtection="1">
      <alignment vertical="center"/>
      <protection locked="0"/>
    </xf>
    <xf numFmtId="5" fontId="4" fillId="0" borderId="0" xfId="4" applyNumberFormat="1" applyFont="1" applyAlignment="1" applyProtection="1">
      <alignment vertical="center"/>
      <protection locked="0"/>
    </xf>
    <xf numFmtId="165" fontId="4" fillId="0" borderId="0" xfId="2" applyNumberFormat="1" applyFont="1" applyBorder="1" applyAlignment="1" applyProtection="1">
      <alignment horizontal="center" vertical="center"/>
      <protection locked="0"/>
    </xf>
    <xf numFmtId="5" fontId="5" fillId="0" borderId="0" xfId="4" applyNumberFormat="1" applyFont="1" applyAlignment="1" applyProtection="1">
      <alignment horizontal="center" vertical="center"/>
      <protection locked="0"/>
    </xf>
    <xf numFmtId="5" fontId="4" fillId="0" borderId="0" xfId="4" applyNumberFormat="1" applyFont="1" applyBorder="1" applyAlignment="1" applyProtection="1">
      <alignment vertical="center"/>
      <protection locked="0"/>
    </xf>
    <xf numFmtId="10" fontId="4" fillId="0" borderId="0" xfId="4" applyNumberFormat="1" applyFont="1" applyBorder="1" applyAlignment="1" applyProtection="1">
      <alignment vertical="center"/>
      <protection locked="0"/>
    </xf>
    <xf numFmtId="10" fontId="4" fillId="0" borderId="0" xfId="4" applyNumberFormat="1" applyFont="1" applyAlignment="1" applyProtection="1">
      <alignment horizontal="center" vertical="center"/>
      <protection locked="0"/>
    </xf>
    <xf numFmtId="10" fontId="4" fillId="2" borderId="1" xfId="4" applyNumberFormat="1" applyFont="1" applyFill="1" applyBorder="1" applyAlignment="1" applyProtection="1">
      <alignment horizontal="right" vertical="center"/>
      <protection locked="0"/>
    </xf>
    <xf numFmtId="5" fontId="4" fillId="0" borderId="0" xfId="4" applyNumberFormat="1" applyFont="1" applyAlignment="1" applyProtection="1">
      <alignment horizontal="right" vertical="center"/>
      <protection locked="0"/>
    </xf>
    <xf numFmtId="165" fontId="4" fillId="0" borderId="0" xfId="2" applyNumberFormat="1" applyFont="1" applyBorder="1" applyAlignment="1" applyProtection="1">
      <alignment horizontal="right" vertical="center"/>
      <protection locked="0"/>
    </xf>
    <xf numFmtId="5" fontId="4" fillId="0" borderId="0" xfId="4" applyNumberFormat="1" applyFont="1" applyBorder="1" applyAlignment="1" applyProtection="1">
      <alignment horizontal="right" vertical="center"/>
      <protection locked="0"/>
    </xf>
    <xf numFmtId="165" fontId="4" fillId="0" borderId="0" xfId="5" applyNumberFormat="1" applyFont="1" applyAlignment="1" applyProtection="1">
      <alignment horizontal="right" vertical="center"/>
      <protection locked="0"/>
    </xf>
    <xf numFmtId="166" fontId="4" fillId="0" borderId="0" xfId="6" applyNumberFormat="1" applyFont="1" applyBorder="1" applyAlignment="1" applyProtection="1">
      <alignment horizontal="right" vertical="center"/>
      <protection locked="0"/>
    </xf>
    <xf numFmtId="166" fontId="4" fillId="0" borderId="0" xfId="6" applyNumberFormat="1" applyFont="1" applyAlignment="1" applyProtection="1">
      <alignment horizontal="right" vertical="center"/>
      <protection locked="0"/>
    </xf>
    <xf numFmtId="166" fontId="4" fillId="0" borderId="1" xfId="6" applyNumberFormat="1" applyFont="1" applyBorder="1" applyAlignment="1" applyProtection="1">
      <alignment horizontal="right" vertical="center"/>
      <protection locked="0"/>
    </xf>
    <xf numFmtId="165" fontId="4" fillId="0" borderId="0" xfId="5" applyNumberFormat="1" applyFont="1" applyBorder="1" applyAlignment="1" applyProtection="1">
      <alignment horizontal="right" vertical="center"/>
      <protection locked="0"/>
    </xf>
    <xf numFmtId="165" fontId="4" fillId="0" borderId="2" xfId="5" applyNumberFormat="1" applyFont="1" applyBorder="1" applyAlignment="1" applyProtection="1">
      <alignment horizontal="right" vertical="center"/>
      <protection locked="0"/>
    </xf>
    <xf numFmtId="165" fontId="4" fillId="0" borderId="0" xfId="5" applyNumberFormat="1" applyFont="1" applyBorder="1" applyAlignment="1" applyProtection="1">
      <alignment vertical="center"/>
      <protection locked="0"/>
    </xf>
    <xf numFmtId="165" fontId="4" fillId="3" borderId="2" xfId="2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66" fontId="4" fillId="0" borderId="7" xfId="21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165" fontId="4" fillId="3" borderId="0" xfId="2" applyNumberFormat="1" applyFont="1" applyFill="1" applyAlignment="1">
      <alignment horizontal="left" vertical="center"/>
    </xf>
    <xf numFmtId="165" fontId="4" fillId="3" borderId="0" xfId="2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Border="1" applyAlignment="1">
      <alignment vertical="center"/>
    </xf>
    <xf numFmtId="0" fontId="4" fillId="0" borderId="0" xfId="0" applyFont="1" applyAlignment="1" applyProtection="1">
      <alignment horizontal="center" vertical="center"/>
    </xf>
    <xf numFmtId="41" fontId="4" fillId="0" borderId="0" xfId="0" applyNumberFormat="1" applyFont="1" applyAlignment="1">
      <alignment vertical="center"/>
    </xf>
    <xf numFmtId="166" fontId="4" fillId="3" borderId="44" xfId="2" applyNumberFormat="1" applyFont="1" applyFill="1" applyBorder="1" applyAlignment="1">
      <alignment vertical="center"/>
    </xf>
    <xf numFmtId="166" fontId="4" fillId="3" borderId="44" xfId="1" applyNumberFormat="1" applyFont="1" applyFill="1" applyBorder="1" applyAlignment="1">
      <alignment vertical="center"/>
    </xf>
    <xf numFmtId="41" fontId="4" fillId="0" borderId="44" xfId="0" applyNumberFormat="1" applyFont="1" applyBorder="1" applyAlignment="1">
      <alignment vertical="center"/>
    </xf>
    <xf numFmtId="165" fontId="4" fillId="0" borderId="0" xfId="2" applyNumberFormat="1" applyFont="1" applyAlignment="1">
      <alignment vertical="center"/>
    </xf>
    <xf numFmtId="165" fontId="9" fillId="0" borderId="0" xfId="2" applyNumberFormat="1" applyFont="1" applyFill="1" applyAlignment="1">
      <alignment horizontal="center" vertical="center"/>
    </xf>
    <xf numFmtId="165" fontId="4" fillId="3" borderId="0" xfId="2" applyNumberFormat="1" applyFont="1" applyFill="1" applyBorder="1" applyAlignment="1">
      <alignment vertical="center"/>
    </xf>
    <xf numFmtId="165" fontId="4" fillId="0" borderId="2" xfId="2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6" fontId="5" fillId="0" borderId="0" xfId="1" applyNumberFormat="1" applyFont="1" applyBorder="1" applyAlignment="1">
      <alignment vertical="center"/>
    </xf>
    <xf numFmtId="166" fontId="5" fillId="0" borderId="0" xfId="1" applyNumberFormat="1" applyFont="1" applyAlignment="1">
      <alignment vertical="center"/>
    </xf>
    <xf numFmtId="165" fontId="4" fillId="0" borderId="0" xfId="2" applyNumberFormat="1" applyFont="1" applyFill="1" applyAlignment="1">
      <alignment vertical="center"/>
    </xf>
    <xf numFmtId="166" fontId="4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165" fontId="4" fillId="3" borderId="2" xfId="5" applyNumberFormat="1" applyFont="1" applyFill="1" applyBorder="1" applyAlignment="1">
      <alignment vertical="center"/>
    </xf>
    <xf numFmtId="165" fontId="4" fillId="0" borderId="7" xfId="20" applyNumberFormat="1" applyFont="1" applyBorder="1" applyAlignment="1">
      <alignment vertical="center"/>
    </xf>
    <xf numFmtId="165" fontId="4" fillId="0" borderId="0" xfId="2" applyNumberFormat="1" applyFont="1" applyFill="1" applyAlignment="1" applyProtection="1">
      <alignment vertical="center"/>
      <protection locked="0"/>
    </xf>
    <xf numFmtId="165" fontId="4" fillId="0" borderId="3" xfId="2" applyNumberFormat="1" applyFont="1" applyBorder="1" applyAlignment="1">
      <alignment vertical="center"/>
    </xf>
    <xf numFmtId="166" fontId="4" fillId="0" borderId="0" xfId="1" applyNumberFormat="1" applyFont="1" applyBorder="1" applyAlignment="1" applyProtection="1">
      <alignment vertical="center"/>
      <protection locked="0"/>
    </xf>
    <xf numFmtId="166" fontId="4" fillId="3" borderId="1" xfId="1" applyNumberFormat="1" applyFont="1" applyFill="1" applyBorder="1" applyAlignment="1" applyProtection="1">
      <alignment vertical="center"/>
      <protection locked="0"/>
    </xf>
    <xf numFmtId="165" fontId="4" fillId="0" borderId="0" xfId="2" applyNumberFormat="1" applyFont="1" applyFill="1" applyBorder="1" applyAlignment="1" applyProtection="1">
      <alignment vertical="center"/>
      <protection locked="0"/>
    </xf>
    <xf numFmtId="10" fontId="4" fillId="2" borderId="1" xfId="0" applyNumberFormat="1" applyFont="1" applyFill="1" applyBorder="1" applyAlignment="1" applyProtection="1">
      <alignment horizontal="right" vertical="center"/>
    </xf>
    <xf numFmtId="165" fontId="4" fillId="0" borderId="3" xfId="2" applyNumberFormat="1" applyFont="1" applyBorder="1" applyAlignment="1">
      <alignment horizontal="right" vertical="center"/>
    </xf>
    <xf numFmtId="166" fontId="4" fillId="0" borderId="44" xfId="1" applyNumberFormat="1" applyFont="1" applyFill="1" applyBorder="1" applyAlignment="1" applyProtection="1">
      <alignment vertical="center"/>
      <protection locked="0"/>
    </xf>
    <xf numFmtId="165" fontId="4" fillId="0" borderId="2" xfId="2" applyNumberFormat="1" applyFont="1" applyBorder="1" applyAlignment="1">
      <alignment horizontal="right" vertical="center"/>
    </xf>
    <xf numFmtId="165" fontId="4" fillId="0" borderId="0" xfId="2" applyNumberFormat="1" applyFont="1" applyBorder="1" applyAlignment="1">
      <alignment horizontal="right" vertical="center"/>
    </xf>
    <xf numFmtId="5" fontId="4" fillId="0" borderId="0" xfId="0" applyNumberFormat="1" applyFont="1" applyAlignment="1">
      <alignment horizontal="right" vertical="center"/>
    </xf>
    <xf numFmtId="166" fontId="4" fillId="109" borderId="0" xfId="1" applyNumberFormat="1" applyFont="1" applyFill="1" applyAlignment="1">
      <alignment horizontal="right" vertical="center"/>
    </xf>
    <xf numFmtId="165" fontId="4" fillId="0" borderId="10" xfId="2" applyNumberFormat="1" applyFont="1" applyBorder="1" applyAlignment="1">
      <alignment horizontal="right" vertical="center"/>
    </xf>
    <xf numFmtId="166" fontId="4" fillId="2" borderId="1" xfId="1" applyNumberFormat="1" applyFont="1" applyFill="1" applyBorder="1" applyAlignment="1">
      <alignment vertical="center"/>
    </xf>
    <xf numFmtId="165" fontId="4" fillId="0" borderId="10" xfId="2" applyNumberFormat="1" applyFont="1" applyBorder="1" applyAlignment="1">
      <alignment vertical="center"/>
    </xf>
    <xf numFmtId="5" fontId="4" fillId="0" borderId="0" xfId="0" applyNumberFormat="1" applyFont="1" applyBorder="1" applyAlignment="1" applyProtection="1">
      <alignment vertical="center"/>
      <protection locked="0"/>
    </xf>
    <xf numFmtId="10" fontId="4" fillId="0" borderId="2" xfId="2" applyNumberFormat="1" applyFont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5" fontId="4" fillId="0" borderId="0" xfId="0" applyNumberFormat="1" applyFont="1" applyAlignment="1" applyProtection="1">
      <alignment vertical="center"/>
      <protection locked="0"/>
    </xf>
    <xf numFmtId="166" fontId="4" fillId="0" borderId="0" xfId="1" applyNumberFormat="1" applyFont="1" applyAlignment="1" applyProtection="1">
      <alignment vertical="center"/>
      <protection locked="0"/>
    </xf>
    <xf numFmtId="166" fontId="4" fillId="0" borderId="0" xfId="1" applyNumberFormat="1" applyFont="1" applyFill="1" applyBorder="1" applyAlignment="1" applyProtection="1">
      <alignment vertical="center"/>
      <protection locked="0"/>
    </xf>
    <xf numFmtId="165" fontId="4" fillId="0" borderId="0" xfId="2" applyNumberFormat="1" applyFont="1" applyBorder="1" applyAlignment="1" applyProtection="1">
      <alignment vertical="center"/>
      <protection locked="0"/>
    </xf>
    <xf numFmtId="10" fontId="4" fillId="0" borderId="2" xfId="3" applyNumberFormat="1" applyFont="1" applyBorder="1" applyAlignment="1" applyProtection="1">
      <alignment horizontal="right" vertical="center"/>
      <protection locked="0"/>
    </xf>
    <xf numFmtId="10" fontId="4" fillId="0" borderId="0" xfId="3" applyNumberFormat="1" applyFont="1" applyBorder="1" applyAlignment="1" applyProtection="1">
      <alignment vertical="center"/>
      <protection locked="0"/>
    </xf>
    <xf numFmtId="165" fontId="4" fillId="3" borderId="0" xfId="5" applyNumberFormat="1" applyFont="1" applyFill="1" applyBorder="1" applyAlignment="1">
      <alignment horizontal="center" vertical="center"/>
    </xf>
    <xf numFmtId="166" fontId="5" fillId="0" borderId="0" xfId="6" applyNumberFormat="1" applyFont="1" applyAlignment="1" applyProtection="1">
      <alignment vertical="center"/>
      <protection locked="0"/>
    </xf>
    <xf numFmtId="166" fontId="4" fillId="3" borderId="0" xfId="6" applyNumberFormat="1" applyFont="1" applyFill="1" applyAlignment="1">
      <alignment vertical="center"/>
    </xf>
    <xf numFmtId="10" fontId="4" fillId="0" borderId="0" xfId="4" applyNumberFormat="1" applyFont="1" applyAlignment="1" applyProtection="1">
      <alignment vertical="center"/>
      <protection locked="0"/>
    </xf>
    <xf numFmtId="10" fontId="4" fillId="2" borderId="44" xfId="4" applyNumberFormat="1" applyFont="1" applyFill="1" applyBorder="1" applyAlignment="1" applyProtection="1">
      <alignment horizontal="right" vertical="center"/>
      <protection locked="0"/>
    </xf>
    <xf numFmtId="10" fontId="4" fillId="0" borderId="0" xfId="4" applyNumberFormat="1" applyFont="1" applyAlignment="1" applyProtection="1">
      <alignment horizontal="right" vertical="center"/>
      <protection locked="0"/>
    </xf>
    <xf numFmtId="165" fontId="4" fillId="0" borderId="0" xfId="5" applyNumberFormat="1" applyFont="1" applyFill="1" applyBorder="1" applyAlignment="1" applyProtection="1">
      <alignment horizontal="right" vertical="center"/>
      <protection locked="0"/>
    </xf>
    <xf numFmtId="10" fontId="4" fillId="0" borderId="0" xfId="4" applyNumberFormat="1" applyFont="1" applyBorder="1" applyAlignment="1" applyProtection="1">
      <alignment horizontal="right" vertical="center"/>
      <protection locked="0"/>
    </xf>
    <xf numFmtId="166" fontId="4" fillId="0" borderId="0" xfId="6" applyNumberFormat="1" applyFont="1" applyFill="1" applyBorder="1" applyAlignment="1" applyProtection="1">
      <alignment vertical="center"/>
      <protection locked="0"/>
    </xf>
    <xf numFmtId="166" fontId="4" fillId="0" borderId="1" xfId="6" applyNumberFormat="1" applyFont="1" applyFill="1" applyBorder="1" applyAlignment="1" applyProtection="1">
      <alignment vertical="center"/>
      <protection locked="0"/>
    </xf>
    <xf numFmtId="165" fontId="4" fillId="0" borderId="2" xfId="5" applyNumberFormat="1" applyFont="1" applyFill="1" applyBorder="1" applyAlignment="1" applyProtection="1">
      <alignment horizontal="right" vertical="center"/>
      <protection locked="0"/>
    </xf>
    <xf numFmtId="165" fontId="5" fillId="0" borderId="0" xfId="5" applyNumberFormat="1" applyFont="1" applyBorder="1" applyAlignment="1" applyProtection="1">
      <alignment vertical="center"/>
      <protection locked="0"/>
    </xf>
    <xf numFmtId="0" fontId="4" fillId="0" borderId="48" xfId="4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166" fontId="24" fillId="0" borderId="0" xfId="1" applyNumberFormat="1" applyFont="1" applyAlignment="1">
      <alignment vertical="center"/>
    </xf>
    <xf numFmtId="166" fontId="24" fillId="0" borderId="0" xfId="1" applyNumberFormat="1" applyFont="1" applyFill="1" applyAlignment="1">
      <alignment vertical="center"/>
    </xf>
    <xf numFmtId="166" fontId="4" fillId="0" borderId="43" xfId="1" applyNumberFormat="1" applyFont="1" applyBorder="1" applyAlignment="1">
      <alignment vertical="center"/>
    </xf>
    <xf numFmtId="165" fontId="4" fillId="3" borderId="0" xfId="5" applyNumberFormat="1" applyFont="1" applyFill="1" applyAlignment="1" applyProtection="1">
      <alignment vertical="center"/>
      <protection locked="0"/>
    </xf>
    <xf numFmtId="165" fontId="4" fillId="0" borderId="0" xfId="5" applyNumberFormat="1" applyFont="1" applyFill="1" applyAlignment="1" applyProtection="1">
      <alignment vertical="center"/>
      <protection locked="0"/>
    </xf>
    <xf numFmtId="166" fontId="4" fillId="0" borderId="0" xfId="6" applyNumberFormat="1" applyFont="1" applyFill="1" applyAlignment="1" applyProtection="1">
      <alignment vertical="center"/>
      <protection locked="0"/>
    </xf>
    <xf numFmtId="166" fontId="4" fillId="0" borderId="3" xfId="6" applyNumberFormat="1" applyFont="1" applyFill="1" applyBorder="1" applyAlignment="1" applyProtection="1">
      <alignment vertical="center"/>
      <protection locked="0"/>
    </xf>
    <xf numFmtId="165" fontId="4" fillId="0" borderId="2" xfId="5" applyNumberFormat="1" applyFont="1" applyBorder="1" applyAlignment="1">
      <alignment horizontal="right" vertical="center"/>
    </xf>
    <xf numFmtId="0" fontId="4" fillId="0" borderId="9" xfId="4" applyFont="1" applyBorder="1" applyAlignment="1">
      <alignment vertical="center"/>
    </xf>
    <xf numFmtId="0" fontId="4" fillId="0" borderId="0" xfId="4" applyFont="1" applyAlignment="1" applyProtection="1">
      <alignment horizontal="center" vertical="center"/>
    </xf>
    <xf numFmtId="165" fontId="4" fillId="3" borderId="1" xfId="5" applyNumberFormat="1" applyFont="1" applyFill="1" applyBorder="1" applyAlignment="1" applyProtection="1">
      <alignment horizontal="center" vertical="center"/>
      <protection locked="0"/>
    </xf>
    <xf numFmtId="165" fontId="4" fillId="2" borderId="0" xfId="5" applyNumberFormat="1" applyFont="1" applyFill="1" applyAlignment="1" applyProtection="1">
      <alignment vertical="center"/>
      <protection locked="0"/>
    </xf>
    <xf numFmtId="166" fontId="4" fillId="2" borderId="0" xfId="6" applyNumberFormat="1" applyFont="1" applyFill="1" applyBorder="1" applyAlignment="1" applyProtection="1">
      <alignment horizontal="right" vertical="center"/>
      <protection locked="0"/>
    </xf>
    <xf numFmtId="166" fontId="4" fillId="2" borderId="1" xfId="1" applyNumberFormat="1" applyFont="1" applyFill="1" applyBorder="1" applyAlignment="1" applyProtection="1">
      <alignment vertical="center"/>
      <protection locked="0"/>
    </xf>
    <xf numFmtId="165" fontId="4" fillId="0" borderId="0" xfId="5" applyNumberFormat="1" applyFont="1" applyAlignment="1">
      <alignment horizontal="right" vertical="center"/>
    </xf>
    <xf numFmtId="10" fontId="4" fillId="3" borderId="1" xfId="7" applyNumberFormat="1" applyFont="1" applyFill="1" applyBorder="1" applyAlignment="1">
      <alignment vertical="center"/>
    </xf>
    <xf numFmtId="165" fontId="5" fillId="0" borderId="0" xfId="5" applyNumberFormat="1" applyFont="1" applyFill="1" applyAlignment="1" applyProtection="1">
      <alignment vertical="center"/>
      <protection locked="0"/>
    </xf>
    <xf numFmtId="10" fontId="4" fillId="0" borderId="1" xfId="7" applyNumberFormat="1" applyFont="1" applyFill="1" applyBorder="1" applyAlignment="1">
      <alignment vertical="center"/>
    </xf>
    <xf numFmtId="10" fontId="4" fillId="0" borderId="0" xfId="7" applyNumberFormat="1" applyFont="1" applyBorder="1" applyAlignment="1">
      <alignment vertical="center"/>
    </xf>
    <xf numFmtId="165" fontId="4" fillId="0" borderId="2" xfId="2" applyNumberFormat="1" applyFont="1" applyBorder="1" applyAlignment="1" applyProtection="1">
      <alignment horizontal="right" vertical="center"/>
      <protection locked="0"/>
    </xf>
    <xf numFmtId="5" fontId="4" fillId="0" borderId="0" xfId="4" applyNumberFormat="1" applyFont="1" applyFill="1" applyAlignment="1" applyProtection="1">
      <alignment vertical="center"/>
      <protection locked="0"/>
    </xf>
    <xf numFmtId="166" fontId="4" fillId="3" borderId="1" xfId="6" applyNumberFormat="1" applyFont="1" applyFill="1" applyBorder="1" applyAlignment="1" applyProtection="1">
      <alignment vertical="center"/>
      <protection locked="0"/>
    </xf>
    <xf numFmtId="165" fontId="4" fillId="0" borderId="2" xfId="5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165" fontId="4" fillId="0" borderId="8" xfId="2" applyNumberFormat="1" applyFont="1" applyBorder="1" applyAlignment="1" applyProtection="1">
      <alignment vertical="center"/>
      <protection locked="0"/>
    </xf>
    <xf numFmtId="10" fontId="4" fillId="0" borderId="2" xfId="3" applyNumberFormat="1" applyFont="1" applyBorder="1" applyAlignment="1">
      <alignment horizontal="right" vertical="center"/>
    </xf>
    <xf numFmtId="165" fontId="4" fillId="3" borderId="44" xfId="2" applyNumberFormat="1" applyFont="1" applyFill="1" applyBorder="1" applyAlignment="1" applyProtection="1">
      <alignment vertical="center"/>
      <protection locked="0"/>
    </xf>
    <xf numFmtId="166" fontId="4" fillId="0" borderId="0" xfId="1" applyNumberFormat="1" applyFont="1" applyFill="1" applyAlignment="1" applyProtection="1">
      <alignment vertical="center"/>
      <protection locked="0"/>
    </xf>
    <xf numFmtId="165" fontId="4" fillId="0" borderId="10" xfId="2" applyNumberFormat="1" applyFont="1" applyBorder="1" applyAlignment="1" applyProtection="1">
      <alignment vertical="center"/>
    </xf>
    <xf numFmtId="10" fontId="4" fillId="3" borderId="2" xfId="3" applyNumberFormat="1" applyFont="1" applyFill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0" xfId="3" applyNumberFormat="1" applyFont="1" applyAlignment="1">
      <alignment horizontal="right" vertical="center"/>
    </xf>
    <xf numFmtId="10" fontId="4" fillId="0" borderId="1" xfId="3" applyNumberFormat="1" applyFont="1" applyBorder="1" applyAlignment="1">
      <alignment horizontal="right" vertical="center"/>
    </xf>
    <xf numFmtId="10" fontId="4" fillId="0" borderId="0" xfId="3" applyNumberFormat="1" applyFont="1" applyFill="1" applyAlignment="1">
      <alignment horizontal="right" vertical="center"/>
    </xf>
    <xf numFmtId="10" fontId="4" fillId="0" borderId="0" xfId="0" applyNumberFormat="1" applyFont="1" applyFill="1" applyAlignment="1">
      <alignment horizontal="right" vertical="center"/>
    </xf>
    <xf numFmtId="10" fontId="4" fillId="0" borderId="1" xfId="3" applyNumberFormat="1" applyFont="1" applyFill="1" applyBorder="1" applyAlignment="1">
      <alignment horizontal="right" vertical="center"/>
    </xf>
    <xf numFmtId="10" fontId="4" fillId="0" borderId="0" xfId="0" applyNumberFormat="1" applyFont="1" applyFill="1" applyBorder="1" applyAlignment="1">
      <alignment vertical="center"/>
    </xf>
    <xf numFmtId="165" fontId="4" fillId="0" borderId="10" xfId="0" applyNumberFormat="1" applyFont="1" applyFill="1" applyBorder="1" applyAlignment="1">
      <alignment vertical="center"/>
    </xf>
    <xf numFmtId="10" fontId="4" fillId="0" borderId="2" xfId="3" applyNumberFormat="1" applyFont="1" applyFill="1" applyBorder="1" applyAlignment="1">
      <alignment horizontal="right" vertical="center"/>
    </xf>
    <xf numFmtId="165" fontId="4" fillId="0" borderId="10" xfId="0" applyNumberFormat="1" applyFont="1" applyBorder="1" applyAlignment="1">
      <alignment vertical="center"/>
    </xf>
    <xf numFmtId="10" fontId="4" fillId="2" borderId="0" xfId="3" applyNumberFormat="1" applyFont="1" applyFill="1" applyAlignment="1">
      <alignment horizontal="right" vertical="center"/>
    </xf>
    <xf numFmtId="165" fontId="4" fillId="2" borderId="0" xfId="2" applyNumberFormat="1" applyFont="1" applyFill="1" applyAlignment="1">
      <alignment horizontal="center" vertical="center"/>
    </xf>
    <xf numFmtId="165" fontId="4" fillId="3" borderId="0" xfId="2" applyNumberFormat="1" applyFont="1" applyFill="1" applyAlignment="1">
      <alignment horizontal="center" vertical="center"/>
    </xf>
    <xf numFmtId="0" fontId="4" fillId="3" borderId="44" xfId="3" applyNumberFormat="1" applyFont="1" applyFill="1" applyBorder="1" applyAlignment="1">
      <alignment horizontal="right" vertical="center"/>
    </xf>
    <xf numFmtId="167" fontId="4" fillId="0" borderId="0" xfId="3" applyNumberFormat="1" applyFont="1" applyAlignment="1">
      <alignment horizontal="right" vertical="center"/>
    </xf>
    <xf numFmtId="170" fontId="4" fillId="0" borderId="0" xfId="0" applyNumberFormat="1" applyFont="1" applyAlignment="1">
      <alignment horizontal="center" vertical="center"/>
    </xf>
    <xf numFmtId="165" fontId="4" fillId="0" borderId="0" xfId="2" applyNumberFormat="1" applyFont="1" applyFill="1" applyAlignment="1">
      <alignment horizontal="center" vertical="center"/>
    </xf>
    <xf numFmtId="165" fontId="4" fillId="0" borderId="0" xfId="2" applyNumberFormat="1" applyFont="1" applyFill="1" applyAlignment="1">
      <alignment horizontal="right" vertical="center"/>
    </xf>
    <xf numFmtId="167" fontId="4" fillId="0" borderId="0" xfId="3" applyNumberFormat="1" applyFont="1" applyFill="1" applyAlignment="1">
      <alignment horizontal="right" vertical="center"/>
    </xf>
    <xf numFmtId="9" fontId="4" fillId="0" borderId="0" xfId="3" applyFont="1" applyAlignment="1">
      <alignment horizontal="right" vertical="center"/>
    </xf>
    <xf numFmtId="167" fontId="4" fillId="0" borderId="44" xfId="3" applyNumberFormat="1" applyFont="1" applyBorder="1" applyAlignment="1">
      <alignment horizontal="right" vertical="center"/>
    </xf>
    <xf numFmtId="167" fontId="4" fillId="2" borderId="1" xfId="3" applyNumberFormat="1" applyFont="1" applyFill="1" applyBorder="1" applyAlignment="1">
      <alignment horizontal="right" vertical="center"/>
    </xf>
    <xf numFmtId="167" fontId="4" fillId="0" borderId="2" xfId="3" applyNumberFormat="1" applyFont="1" applyBorder="1" applyAlignment="1">
      <alignment horizontal="right" vertical="center"/>
    </xf>
    <xf numFmtId="165" fontId="4" fillId="109" borderId="0" xfId="2" applyNumberFormat="1" applyFont="1" applyFill="1" applyAlignment="1">
      <alignment horizontal="right" vertical="center"/>
    </xf>
    <xf numFmtId="9" fontId="4" fillId="2" borderId="44" xfId="3" applyFont="1" applyFill="1" applyBorder="1" applyAlignment="1">
      <alignment horizontal="right" vertical="center"/>
    </xf>
    <xf numFmtId="10" fontId="4" fillId="0" borderId="0" xfId="3" applyNumberFormat="1" applyFont="1" applyFill="1" applyBorder="1" applyAlignment="1">
      <alignment horizontal="right" vertical="center"/>
    </xf>
    <xf numFmtId="10" fontId="4" fillId="2" borderId="44" xfId="3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horizontal="right" vertical="center"/>
    </xf>
    <xf numFmtId="167" fontId="4" fillId="0" borderId="2" xfId="0" applyNumberFormat="1" applyFont="1" applyFill="1" applyBorder="1" applyAlignment="1">
      <alignment horizontal="right" vertical="center"/>
    </xf>
    <xf numFmtId="165" fontId="4" fillId="3" borderId="2" xfId="20" applyNumberFormat="1" applyFont="1" applyFill="1" applyBorder="1" applyAlignment="1">
      <alignment vertical="center"/>
    </xf>
    <xf numFmtId="165" fontId="24" fillId="2" borderId="0" xfId="2" applyNumberFormat="1" applyFont="1" applyFill="1" applyAlignment="1">
      <alignment vertical="center"/>
    </xf>
    <xf numFmtId="166" fontId="24" fillId="0" borderId="2" xfId="1" applyNumberFormat="1" applyFont="1" applyFill="1" applyBorder="1" applyAlignment="1">
      <alignment vertical="center"/>
    </xf>
    <xf numFmtId="165" fontId="24" fillId="0" borderId="0" xfId="2" applyNumberFormat="1" applyFont="1" applyFill="1" applyAlignment="1">
      <alignment horizontal="right" vertical="center"/>
    </xf>
    <xf numFmtId="165" fontId="24" fillId="3" borderId="0" xfId="2" applyNumberFormat="1" applyFont="1" applyFill="1" applyAlignment="1">
      <alignment vertical="center"/>
    </xf>
    <xf numFmtId="165" fontId="24" fillId="0" borderId="0" xfId="2" applyNumberFormat="1" applyFont="1" applyFill="1" applyAlignment="1">
      <alignment vertical="center"/>
    </xf>
    <xf numFmtId="165" fontId="4" fillId="0" borderId="0" xfId="2" applyNumberFormat="1" applyFont="1" applyFill="1" applyBorder="1" applyAlignment="1">
      <alignment horizontal="right" vertical="center"/>
    </xf>
    <xf numFmtId="10" fontId="24" fillId="3" borderId="0" xfId="3" applyNumberFormat="1" applyFont="1" applyFill="1" applyAlignment="1">
      <alignment horizontal="center" vertical="center"/>
    </xf>
    <xf numFmtId="165" fontId="24" fillId="0" borderId="0" xfId="2" applyNumberFormat="1" applyFont="1" applyAlignment="1">
      <alignment horizontal="center" vertical="center"/>
    </xf>
    <xf numFmtId="165" fontId="24" fillId="0" borderId="0" xfId="2" applyNumberFormat="1" applyFont="1" applyAlignment="1">
      <alignment horizontal="right" vertical="center"/>
    </xf>
    <xf numFmtId="166" fontId="24" fillId="0" borderId="0" xfId="1" applyNumberFormat="1" applyFont="1" applyFill="1" applyAlignment="1">
      <alignment horizontal="right" vertical="center"/>
    </xf>
    <xf numFmtId="166" fontId="24" fillId="3" borderId="0" xfId="1" applyNumberFormat="1" applyFont="1" applyFill="1" applyAlignment="1">
      <alignment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24" fillId="0" borderId="0" xfId="1" applyNumberFormat="1" applyFont="1" applyAlignment="1">
      <alignment horizontal="center" vertical="center"/>
    </xf>
    <xf numFmtId="166" fontId="24" fillId="0" borderId="0" xfId="1" applyNumberFormat="1" applyFont="1" applyAlignment="1">
      <alignment horizontal="right" vertical="center"/>
    </xf>
    <xf numFmtId="166" fontId="24" fillId="0" borderId="44" xfId="1" applyNumberFormat="1" applyFont="1" applyFill="1" applyBorder="1" applyAlignment="1">
      <alignment horizontal="right" vertical="center"/>
    </xf>
    <xf numFmtId="166" fontId="24" fillId="3" borderId="44" xfId="1" applyNumberFormat="1" applyFont="1" applyFill="1" applyBorder="1" applyAlignment="1">
      <alignment vertical="center"/>
    </xf>
    <xf numFmtId="166" fontId="24" fillId="0" borderId="44" xfId="1" applyNumberFormat="1" applyFont="1" applyFill="1" applyBorder="1" applyAlignment="1">
      <alignment vertical="center"/>
    </xf>
    <xf numFmtId="10" fontId="24" fillId="3" borderId="44" xfId="3" applyNumberFormat="1" applyFont="1" applyFill="1" applyBorder="1" applyAlignment="1">
      <alignment horizontal="center" vertical="center"/>
    </xf>
    <xf numFmtId="166" fontId="24" fillId="0" borderId="44" xfId="1" applyNumberFormat="1" applyFont="1" applyBorder="1" applyAlignment="1">
      <alignment horizontal="center" vertical="center"/>
    </xf>
    <xf numFmtId="166" fontId="24" fillId="0" borderId="44" xfId="1" applyNumberFormat="1" applyFont="1" applyBorder="1" applyAlignment="1">
      <alignment horizontal="right" vertical="center"/>
    </xf>
    <xf numFmtId="165" fontId="24" fillId="0" borderId="10" xfId="2" applyNumberFormat="1" applyFont="1" applyFill="1" applyBorder="1" applyAlignment="1">
      <alignment vertical="center"/>
    </xf>
    <xf numFmtId="165" fontId="24" fillId="3" borderId="10" xfId="2" applyNumberFormat="1" applyFont="1" applyFill="1" applyBorder="1" applyAlignment="1">
      <alignment vertical="center"/>
    </xf>
    <xf numFmtId="200" fontId="24" fillId="0" borderId="10" xfId="2" applyNumberFormat="1" applyFont="1" applyBorder="1" applyAlignment="1">
      <alignment vertical="center"/>
    </xf>
    <xf numFmtId="200" fontId="24" fillId="0" borderId="0" xfId="2" applyNumberFormat="1" applyFont="1" applyAlignment="1">
      <alignment vertical="center"/>
    </xf>
    <xf numFmtId="165" fontId="4" fillId="3" borderId="0" xfId="2" applyNumberFormat="1" applyFont="1" applyFill="1" applyBorder="1" applyAlignment="1">
      <alignment horizontal="right" vertical="center"/>
    </xf>
    <xf numFmtId="10" fontId="24" fillId="2" borderId="0" xfId="0" applyNumberFormat="1" applyFont="1" applyFill="1" applyAlignment="1">
      <alignment vertical="center"/>
    </xf>
    <xf numFmtId="195" fontId="4" fillId="0" borderId="0" xfId="0" applyNumberFormat="1" applyFont="1" applyFill="1" applyAlignment="1">
      <alignment horizontal="right" vertical="center"/>
    </xf>
    <xf numFmtId="195" fontId="4" fillId="0" borderId="44" xfId="0" applyNumberFormat="1" applyFont="1" applyFill="1" applyBorder="1" applyAlignment="1">
      <alignment horizontal="right" vertical="center"/>
    </xf>
    <xf numFmtId="10" fontId="24" fillId="2" borderId="44" xfId="0" applyNumberFormat="1" applyFont="1" applyFill="1" applyBorder="1" applyAlignment="1">
      <alignment vertical="center"/>
    </xf>
    <xf numFmtId="10" fontId="24" fillId="0" borderId="0" xfId="0" applyNumberFormat="1" applyFont="1" applyFill="1" applyAlignment="1">
      <alignment vertical="center"/>
    </xf>
    <xf numFmtId="199" fontId="24" fillId="0" borderId="0" xfId="0" applyNumberFormat="1" applyFont="1" applyFill="1" applyAlignment="1">
      <alignment horizontal="right" vertical="center"/>
    </xf>
    <xf numFmtId="165" fontId="24" fillId="0" borderId="10" xfId="2" applyNumberFormat="1" applyFont="1" applyFill="1" applyBorder="1" applyAlignment="1">
      <alignment horizontal="right" vertical="center"/>
    </xf>
    <xf numFmtId="10" fontId="24" fillId="2" borderId="0" xfId="0" applyNumberFormat="1" applyFont="1" applyFill="1" applyBorder="1" applyAlignment="1">
      <alignment vertical="center"/>
    </xf>
    <xf numFmtId="165" fontId="24" fillId="2" borderId="0" xfId="2" applyNumberFormat="1" applyFont="1" applyFill="1" applyAlignment="1">
      <alignment horizontal="right" vertical="center"/>
    </xf>
    <xf numFmtId="165" fontId="4" fillId="0" borderId="0" xfId="2" quotePrefix="1" applyNumberFormat="1" applyFont="1" applyAlignment="1">
      <alignment horizontal="center" vertical="center"/>
    </xf>
    <xf numFmtId="10" fontId="24" fillId="0" borderId="0" xfId="0" applyNumberFormat="1" applyFont="1" applyFill="1" applyBorder="1" applyAlignment="1">
      <alignment vertical="center"/>
    </xf>
    <xf numFmtId="166" fontId="4" fillId="0" borderId="0" xfId="1" quotePrefix="1" applyNumberFormat="1" applyFont="1" applyAlignment="1">
      <alignment horizontal="center" vertical="center"/>
    </xf>
    <xf numFmtId="10" fontId="24" fillId="0" borderId="44" xfId="0" applyNumberFormat="1" applyFont="1" applyFill="1" applyBorder="1" applyAlignment="1">
      <alignment vertical="center"/>
    </xf>
    <xf numFmtId="166" fontId="4" fillId="0" borderId="44" xfId="1" quotePrefix="1" applyNumberFormat="1" applyFont="1" applyBorder="1" applyAlignment="1">
      <alignment horizontal="center" vertical="center"/>
    </xf>
    <xf numFmtId="195" fontId="24" fillId="0" borderId="0" xfId="0" quotePrefix="1" applyNumberFormat="1" applyFont="1" applyFill="1" applyAlignment="1">
      <alignment horizontal="center" vertical="center"/>
    </xf>
    <xf numFmtId="199" fontId="24" fillId="0" borderId="0" xfId="0" quotePrefix="1" applyNumberFormat="1" applyFont="1" applyFill="1" applyAlignment="1">
      <alignment horizontal="center" vertical="center"/>
    </xf>
    <xf numFmtId="199" fontId="24" fillId="0" borderId="0" xfId="0" applyNumberFormat="1" applyFont="1" applyFill="1" applyAlignment="1">
      <alignment vertical="center"/>
    </xf>
    <xf numFmtId="199" fontId="24" fillId="0" borderId="0" xfId="0" applyNumberFormat="1" applyFont="1" applyFill="1" applyBorder="1" applyAlignment="1">
      <alignment vertical="center"/>
    </xf>
    <xf numFmtId="166" fontId="24" fillId="2" borderId="44" xfId="1" applyNumberFormat="1" applyFont="1" applyFill="1" applyBorder="1" applyAlignment="1">
      <alignment vertical="center"/>
    </xf>
    <xf numFmtId="165" fontId="4" fillId="2" borderId="44" xfId="2" applyNumberFormat="1" applyFont="1" applyFill="1" applyBorder="1" applyAlignment="1" applyProtection="1">
      <alignment horizontal="right" vertical="center"/>
    </xf>
    <xf numFmtId="0" fontId="4" fillId="0" borderId="0" xfId="1149" applyFont="1" applyFill="1" applyAlignment="1">
      <alignment horizontal="center" vertical="center"/>
    </xf>
    <xf numFmtId="166" fontId="4" fillId="0" borderId="7" xfId="4" applyNumberFormat="1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166" fontId="4" fillId="0" borderId="6" xfId="4" applyNumberFormat="1" applyFont="1" applyBorder="1" applyAlignment="1">
      <alignment horizontal="center" vertical="center"/>
    </xf>
    <xf numFmtId="165" fontId="4" fillId="0" borderId="6" xfId="20" applyNumberFormat="1" applyFont="1" applyBorder="1" applyAlignment="1">
      <alignment vertical="center"/>
    </xf>
    <xf numFmtId="166" fontId="4" fillId="0" borderId="43" xfId="21" applyNumberFormat="1" applyFont="1" applyBorder="1" applyAlignment="1">
      <alignment vertical="center"/>
    </xf>
    <xf numFmtId="166" fontId="4" fillId="0" borderId="48" xfId="21" applyNumberFormat="1" applyFont="1" applyBorder="1" applyAlignment="1">
      <alignment vertical="center"/>
    </xf>
    <xf numFmtId="166" fontId="4" fillId="0" borderId="48" xfId="1" applyNumberFormat="1" applyFont="1" applyBorder="1" applyAlignment="1">
      <alignment vertical="center"/>
    </xf>
    <xf numFmtId="165" fontId="4" fillId="0" borderId="43" xfId="2" applyNumberFormat="1" applyFont="1" applyBorder="1" applyAlignment="1">
      <alignment vertical="center"/>
    </xf>
    <xf numFmtId="165" fontId="4" fillId="0" borderId="50" xfId="20" applyNumberFormat="1" applyFont="1" applyBorder="1" applyAlignment="1">
      <alignment vertical="center"/>
    </xf>
    <xf numFmtId="10" fontId="4" fillId="0" borderId="50" xfId="22" applyNumberFormat="1" applyFont="1" applyBorder="1" applyAlignment="1">
      <alignment vertical="center"/>
    </xf>
    <xf numFmtId="165" fontId="4" fillId="3" borderId="7" xfId="20" applyNumberFormat="1" applyFont="1" applyFill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165" fontId="4" fillId="3" borderId="7" xfId="2" applyNumberFormat="1" applyFont="1" applyFill="1" applyBorder="1" applyAlignment="1">
      <alignment vertical="center"/>
    </xf>
    <xf numFmtId="166" fontId="4" fillId="3" borderId="7" xfId="1" applyNumberFormat="1" applyFont="1" applyFill="1" applyBorder="1" applyAlignment="1">
      <alignment vertical="center"/>
    </xf>
    <xf numFmtId="166" fontId="4" fillId="3" borderId="0" xfId="1" applyNumberFormat="1" applyFont="1" applyFill="1" applyBorder="1" applyAlignment="1">
      <alignment vertical="center"/>
    </xf>
    <xf numFmtId="167" fontId="24" fillId="3" borderId="0" xfId="3" applyNumberFormat="1" applyFont="1" applyFill="1" applyAlignment="1">
      <alignment vertical="center"/>
    </xf>
    <xf numFmtId="0" fontId="4" fillId="0" borderId="9" xfId="0" applyFont="1" applyBorder="1" applyAlignment="1">
      <alignment horizontal="center" vertical="center"/>
    </xf>
    <xf numFmtId="10" fontId="4" fillId="0" borderId="0" xfId="3" applyNumberFormat="1" applyFont="1" applyBorder="1" applyAlignment="1">
      <alignment horizontal="right" vertical="center"/>
    </xf>
    <xf numFmtId="165" fontId="4" fillId="0" borderId="0" xfId="2" applyNumberFormat="1" applyFont="1" applyBorder="1" applyAlignment="1" applyProtection="1">
      <alignment vertical="center"/>
    </xf>
    <xf numFmtId="167" fontId="4" fillId="0" borderId="0" xfId="3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166" fontId="4" fillId="3" borderId="44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28" applyFont="1" applyFill="1" applyBorder="1" applyAlignment="1">
      <alignment horizontal="center" vertical="center"/>
    </xf>
    <xf numFmtId="0" fontId="4" fillId="0" borderId="0" xfId="28" applyFont="1" applyFill="1" applyBorder="1" applyAlignment="1" applyProtection="1">
      <alignment horizontal="left" vertical="center"/>
    </xf>
    <xf numFmtId="0" fontId="5" fillId="0" borderId="0" xfId="28" quotePrefix="1" applyFont="1" applyFill="1" applyAlignment="1">
      <alignment horizontal="center" vertical="center"/>
    </xf>
    <xf numFmtId="0" fontId="4" fillId="0" borderId="0" xfId="28" applyFont="1" applyFill="1" applyBorder="1" applyAlignment="1">
      <alignment vertical="center"/>
    </xf>
    <xf numFmtId="0" fontId="5" fillId="0" borderId="0" xfId="28" applyFont="1" applyFill="1" applyAlignment="1">
      <alignment vertical="center"/>
    </xf>
    <xf numFmtId="0" fontId="12" fillId="0" borderId="0" xfId="28" applyFont="1" applyFill="1" applyAlignment="1" applyProtection="1">
      <alignment horizontal="left" vertical="center"/>
    </xf>
    <xf numFmtId="0" fontId="4" fillId="0" borderId="0" xfId="28" applyFont="1" applyFill="1" applyAlignment="1" applyProtection="1">
      <alignment horizontal="left" vertical="center"/>
    </xf>
    <xf numFmtId="0" fontId="4" fillId="0" borderId="0" xfId="28" applyFont="1" applyFill="1" applyAlignment="1">
      <alignment vertical="center"/>
    </xf>
    <xf numFmtId="0" fontId="4" fillId="0" borderId="0" xfId="28" quotePrefix="1" applyFont="1" applyAlignment="1">
      <alignment vertical="center"/>
    </xf>
    <xf numFmtId="0" fontId="4" fillId="0" borderId="0" xfId="28" applyFont="1" applyFill="1" applyBorder="1" applyAlignment="1" applyProtection="1">
      <alignment vertical="center"/>
    </xf>
    <xf numFmtId="0" fontId="12" fillId="0" borderId="0" xfId="28" applyFont="1" applyFill="1" applyAlignment="1">
      <alignment vertical="center"/>
    </xf>
    <xf numFmtId="0" fontId="12" fillId="0" borderId="0" xfId="28" applyFont="1" applyFill="1" applyBorder="1" applyAlignment="1">
      <alignment vertical="center"/>
    </xf>
    <xf numFmtId="0" fontId="5" fillId="0" borderId="0" xfId="28" applyFont="1" applyAlignment="1">
      <alignment vertical="center"/>
    </xf>
    <xf numFmtId="0" fontId="12" fillId="0" borderId="0" xfId="28" applyFont="1" applyFill="1" applyBorder="1" applyAlignment="1">
      <alignment horizontal="left" vertical="center"/>
    </xf>
    <xf numFmtId="0" fontId="8" fillId="0" borderId="0" xfId="28" applyFont="1" applyFill="1" applyAlignment="1" applyProtection="1">
      <alignment horizontal="left" vertical="center"/>
    </xf>
    <xf numFmtId="0" fontId="4" fillId="0" borderId="0" xfId="28" quotePrefix="1" applyFont="1" applyFill="1" applyAlignment="1">
      <alignment horizontal="center" vertical="center"/>
    </xf>
    <xf numFmtId="0" fontId="8" fillId="0" borderId="0" xfId="28" applyFont="1" applyFill="1" applyAlignment="1">
      <alignment vertical="center"/>
    </xf>
    <xf numFmtId="6" fontId="4" fillId="0" borderId="0" xfId="28" applyNumberFormat="1" applyFont="1" applyFill="1" applyAlignment="1" applyProtection="1">
      <alignment vertical="center"/>
    </xf>
    <xf numFmtId="0" fontId="12" fillId="0" borderId="0" xfId="28" applyFont="1" applyFill="1" applyAlignment="1">
      <alignment horizontal="left" vertical="center"/>
    </xf>
    <xf numFmtId="0" fontId="8" fillId="0" borderId="0" xfId="28" applyFont="1" applyAlignment="1">
      <alignment vertical="center"/>
    </xf>
    <xf numFmtId="0" fontId="12" fillId="0" borderId="0" xfId="28" applyFont="1" applyAlignment="1">
      <alignment vertical="center"/>
    </xf>
    <xf numFmtId="0" fontId="4" fillId="0" borderId="0" xfId="28" applyFont="1" applyBorder="1" applyAlignment="1">
      <alignment vertical="center"/>
    </xf>
    <xf numFmtId="0" fontId="9" fillId="0" borderId="0" xfId="28" quotePrefix="1" applyFont="1" applyFill="1" applyAlignment="1">
      <alignment horizontal="center" vertical="center"/>
    </xf>
    <xf numFmtId="5" fontId="5" fillId="0" borderId="0" xfId="28" applyNumberFormat="1" applyFont="1" applyAlignment="1" applyProtection="1">
      <alignment horizontal="center" vertical="center"/>
      <protection locked="0"/>
    </xf>
    <xf numFmtId="0" fontId="4" fillId="0" borderId="0" xfId="28" applyFont="1" applyAlignment="1">
      <alignment horizontal="center" vertical="center"/>
    </xf>
    <xf numFmtId="0" fontId="4" fillId="0" borderId="1" xfId="28" applyFont="1" applyBorder="1" applyAlignment="1">
      <alignment horizontal="center" vertical="center"/>
    </xf>
    <xf numFmtId="0" fontId="4" fillId="0" borderId="0" xfId="28" applyFont="1" applyBorder="1" applyAlignment="1">
      <alignment horizontal="center" vertical="center"/>
    </xf>
    <xf numFmtId="0" fontId="4" fillId="0" borderId="0" xfId="28" applyFont="1" applyAlignment="1">
      <alignment horizontal="center" vertical="center" wrapText="1"/>
    </xf>
    <xf numFmtId="0" fontId="5" fillId="0" borderId="0" xfId="28" applyFont="1" applyBorder="1" applyAlignment="1">
      <alignment horizontal="center" vertical="center"/>
    </xf>
    <xf numFmtId="0" fontId="4" fillId="0" borderId="0" xfId="4" applyFont="1" applyFill="1" applyAlignment="1">
      <alignment horizontal="center" vertical="center" wrapText="1"/>
    </xf>
    <xf numFmtId="0" fontId="4" fillId="0" borderId="0" xfId="4" applyFont="1" applyFill="1" applyAlignment="1" applyProtection="1">
      <alignment horizontal="left" vertical="center"/>
    </xf>
    <xf numFmtId="0" fontId="12" fillId="0" borderId="0" xfId="4" applyFont="1" applyFill="1" applyBorder="1" applyAlignment="1" applyProtection="1">
      <alignment horizontal="left" vertical="center"/>
    </xf>
    <xf numFmtId="0" fontId="12" fillId="0" borderId="0" xfId="4" applyFont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12" fillId="0" borderId="0" xfId="4" applyFont="1" applyFill="1" applyAlignment="1">
      <alignment horizontal="center" vertical="center"/>
    </xf>
    <xf numFmtId="165" fontId="4" fillId="0" borderId="1" xfId="20" applyNumberFormat="1" applyFont="1" applyFill="1" applyBorder="1" applyAlignment="1" applyProtection="1">
      <alignment horizontal="center" vertical="center"/>
    </xf>
    <xf numFmtId="0" fontId="4" fillId="0" borderId="1" xfId="28" applyFont="1" applyBorder="1" applyAlignment="1">
      <alignment vertical="center"/>
    </xf>
    <xf numFmtId="165" fontId="4" fillId="0" borderId="0" xfId="20" applyNumberFormat="1" applyFont="1" applyFill="1" applyBorder="1" applyAlignment="1" applyProtection="1">
      <alignment horizontal="center" vertical="center"/>
    </xf>
    <xf numFmtId="0" fontId="5" fillId="0" borderId="0" xfId="28" applyFont="1" applyAlignment="1">
      <alignment horizontal="center" vertical="center"/>
    </xf>
    <xf numFmtId="0" fontId="31" fillId="0" borderId="0" xfId="4" applyFont="1" applyAlignment="1">
      <alignment vertical="center"/>
    </xf>
    <xf numFmtId="10" fontId="4" fillId="0" borderId="0" xfId="29" applyNumberFormat="1" applyFont="1" applyFill="1" applyBorder="1" applyAlignment="1">
      <alignment horizontal="right" vertical="center"/>
    </xf>
    <xf numFmtId="0" fontId="4" fillId="0" borderId="0" xfId="4" applyFont="1" applyAlignment="1">
      <alignment vertical="center" wrapText="1"/>
    </xf>
    <xf numFmtId="0" fontId="4" fillId="0" borderId="0" xfId="4" applyFont="1" applyAlignment="1">
      <alignment horizontal="center" vertical="center" wrapText="1"/>
    </xf>
    <xf numFmtId="165" fontId="4" fillId="0" borderId="0" xfId="4" applyNumberFormat="1" applyFont="1" applyAlignment="1">
      <alignment vertical="center"/>
    </xf>
    <xf numFmtId="0" fontId="11" fillId="0" borderId="0" xfId="2397" applyFont="1" applyFill="1" applyAlignment="1">
      <alignment horizontal="center" vertical="center"/>
    </xf>
    <xf numFmtId="165" fontId="5" fillId="0" borderId="0" xfId="20" applyNumberFormat="1" applyFont="1" applyFill="1" applyBorder="1" applyAlignment="1">
      <alignment vertical="center"/>
    </xf>
    <xf numFmtId="6" fontId="4" fillId="0" borderId="0" xfId="4" applyNumberFormat="1" applyFont="1" applyAlignment="1">
      <alignment horizontal="center" vertical="center"/>
    </xf>
    <xf numFmtId="165" fontId="4" fillId="0" borderId="0" xfId="20" applyNumberFormat="1" applyFont="1" applyBorder="1" applyAlignment="1">
      <alignment vertical="center"/>
    </xf>
    <xf numFmtId="165" fontId="4" fillId="0" borderId="0" xfId="20" applyNumberFormat="1" applyFont="1" applyAlignment="1">
      <alignment vertical="center"/>
    </xf>
    <xf numFmtId="5" fontId="4" fillId="0" borderId="1" xfId="28" applyNumberFormat="1" applyFont="1" applyFill="1" applyBorder="1" applyAlignment="1" applyProtection="1">
      <alignment horizontal="center" vertical="center"/>
    </xf>
    <xf numFmtId="5" fontId="4" fillId="0" borderId="0" xfId="28" applyNumberFormat="1" applyFont="1" applyFill="1" applyBorder="1" applyAlignment="1" applyProtection="1">
      <alignment horizontal="center" vertical="center"/>
    </xf>
    <xf numFmtId="3" fontId="4" fillId="0" borderId="0" xfId="28" applyNumberFormat="1" applyFont="1" applyFill="1" applyAlignment="1">
      <alignment vertical="center"/>
    </xf>
    <xf numFmtId="0" fontId="31" fillId="0" borderId="0" xfId="28" applyFont="1" applyAlignment="1">
      <alignment horizontal="left" vertical="center"/>
    </xf>
    <xf numFmtId="0" fontId="19" fillId="0" borderId="0" xfId="28" applyFont="1" applyAlignment="1">
      <alignment vertical="center"/>
    </xf>
    <xf numFmtId="0" fontId="4" fillId="0" borderId="0" xfId="2" applyNumberFormat="1" applyFont="1" applyAlignment="1">
      <alignment horizontal="center" vertical="center"/>
    </xf>
    <xf numFmtId="3" fontId="4" fillId="0" borderId="0" xfId="28" applyNumberFormat="1" applyFont="1" applyFill="1" applyBorder="1" applyAlignment="1">
      <alignment vertical="center"/>
    </xf>
    <xf numFmtId="0" fontId="9" fillId="0" borderId="0" xfId="28" applyFont="1" applyAlignment="1">
      <alignment vertical="center"/>
    </xf>
    <xf numFmtId="0" fontId="4" fillId="0" borderId="0" xfId="28" applyFont="1" applyFill="1" applyBorder="1" applyAlignment="1" applyProtection="1">
      <alignment horizontal="center" vertical="center"/>
      <protection locked="0"/>
    </xf>
    <xf numFmtId="6" fontId="31" fillId="0" borderId="0" xfId="28" applyNumberFormat="1" applyFont="1" applyAlignment="1">
      <alignment horizontal="left" vertical="center"/>
    </xf>
    <xf numFmtId="6" fontId="4" fillId="0" borderId="0" xfId="28" applyNumberFormat="1" applyFont="1" applyAlignment="1">
      <alignment vertical="center"/>
    </xf>
    <xf numFmtId="10" fontId="4" fillId="0" borderId="0" xfId="22" applyNumberFormat="1" applyFont="1" applyAlignment="1">
      <alignment vertical="center"/>
    </xf>
    <xf numFmtId="5" fontId="4" fillId="0" borderId="0" xfId="28" quotePrefix="1" applyNumberFormat="1" applyFont="1" applyFill="1" applyBorder="1" applyAlignment="1" applyProtection="1">
      <alignment horizontal="center" vertical="center"/>
    </xf>
    <xf numFmtId="165" fontId="4" fillId="0" borderId="0" xfId="28" applyNumberFormat="1" applyFont="1" applyAlignment="1">
      <alignment vertical="center"/>
    </xf>
    <xf numFmtId="1" fontId="4" fillId="0" borderId="0" xfId="28" applyNumberFormat="1" applyFont="1" applyBorder="1" applyAlignment="1">
      <alignment vertical="center"/>
    </xf>
    <xf numFmtId="0" fontId="31" fillId="0" borderId="0" xfId="28" applyFont="1" applyAlignment="1">
      <alignment vertical="center"/>
    </xf>
    <xf numFmtId="167" fontId="4" fillId="0" borderId="0" xfId="22" applyNumberFormat="1" applyFont="1" applyAlignment="1">
      <alignment horizontal="right" vertical="center"/>
    </xf>
    <xf numFmtId="165" fontId="4" fillId="0" borderId="0" xfId="28" applyNumberFormat="1" applyFont="1" applyFill="1" applyAlignment="1">
      <alignment vertical="center"/>
    </xf>
    <xf numFmtId="0" fontId="4" fillId="0" borderId="0" xfId="4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4" quotePrefix="1" applyFont="1" applyAlignment="1" applyProtection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4" fillId="0" borderId="0" xfId="4" quotePrefix="1" applyFont="1" applyAlignment="1" applyProtection="1">
      <alignment horizontal="center" vertical="center"/>
    </xf>
    <xf numFmtId="0" fontId="4" fillId="0" borderId="0" xfId="4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4" fontId="4" fillId="3" borderId="1" xfId="4" applyNumberFormat="1" applyFont="1" applyFill="1" applyBorder="1" applyAlignment="1">
      <alignment horizontal="center" vertical="center"/>
    </xf>
    <xf numFmtId="15" fontId="4" fillId="3" borderId="1" xfId="4" applyNumberFormat="1" applyFont="1" applyFill="1" applyBorder="1" applyAlignment="1">
      <alignment horizontal="center" vertical="center"/>
    </xf>
    <xf numFmtId="15" fontId="4" fillId="0" borderId="1" xfId="4" applyNumberFormat="1" applyFont="1" applyBorder="1" applyAlignment="1">
      <alignment horizontal="center" vertical="center"/>
    </xf>
    <xf numFmtId="0" fontId="4" fillId="0" borderId="1" xfId="4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NumberFormat="1" applyFont="1" applyAlignment="1">
      <alignment horizontal="center" vertical="center"/>
    </xf>
    <xf numFmtId="0" fontId="4" fillId="0" borderId="0" xfId="5" applyNumberFormat="1" applyFont="1" applyAlignment="1">
      <alignment horizontal="center" vertical="center"/>
    </xf>
    <xf numFmtId="0" fontId="4" fillId="0" borderId="0" xfId="5" applyNumberFormat="1" applyFont="1" applyFill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/>
    </xf>
    <xf numFmtId="5" fontId="31" fillId="0" borderId="0" xfId="4" applyNumberFormat="1" applyFont="1" applyAlignment="1" applyProtection="1">
      <alignment horizontal="center" vertical="center"/>
      <protection locked="0"/>
    </xf>
    <xf numFmtId="0" fontId="4" fillId="0" borderId="0" xfId="5" applyNumberFormat="1" applyFont="1" applyFill="1" applyAlignment="1">
      <alignment horizontal="center" vertical="center" wrapText="1"/>
    </xf>
    <xf numFmtId="165" fontId="31" fillId="0" borderId="0" xfId="5" applyNumberFormat="1" applyFont="1" applyAlignment="1">
      <alignment horizontal="left" vertical="center"/>
    </xf>
    <xf numFmtId="0" fontId="4" fillId="0" borderId="0" xfId="5" applyNumberFormat="1" applyFont="1" applyBorder="1" applyAlignment="1">
      <alignment horizontal="center" vertical="center"/>
    </xf>
    <xf numFmtId="165" fontId="4" fillId="0" borderId="0" xfId="5" applyNumberFormat="1" applyFont="1" applyBorder="1" applyAlignment="1">
      <alignment horizontal="center" vertical="center"/>
    </xf>
    <xf numFmtId="10" fontId="4" fillId="0" borderId="0" xfId="7" applyNumberFormat="1" applyFont="1" applyAlignment="1">
      <alignment horizontal="center" vertical="center"/>
    </xf>
    <xf numFmtId="0" fontId="4" fillId="0" borderId="0" xfId="4" applyNumberFormat="1" applyFont="1" applyAlignment="1">
      <alignment horizontal="center" vertical="center"/>
    </xf>
    <xf numFmtId="0" fontId="9" fillId="0" borderId="0" xfId="4" quotePrefix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 applyProtection="1">
      <alignment horizontal="center" vertical="center"/>
    </xf>
    <xf numFmtId="0" fontId="5" fillId="0" borderId="5" xfId="4" applyFont="1" applyBorder="1" applyAlignment="1">
      <alignment vertical="center"/>
    </xf>
    <xf numFmtId="0" fontId="5" fillId="0" borderId="43" xfId="4" applyFont="1" applyBorder="1" applyAlignment="1">
      <alignment horizontal="center" vertical="center"/>
    </xf>
    <xf numFmtId="0" fontId="5" fillId="0" borderId="43" xfId="4" applyFont="1" applyBorder="1" applyAlignment="1">
      <alignment vertical="center"/>
    </xf>
    <xf numFmtId="0" fontId="5" fillId="0" borderId="5" xfId="4" quotePrefix="1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24" fillId="0" borderId="0" xfId="0" applyFont="1" applyAlignment="1">
      <alignment vertical="center" wrapText="1"/>
    </xf>
    <xf numFmtId="15" fontId="4" fillId="2" borderId="1" xfId="4" applyNumberFormat="1" applyFont="1" applyFill="1" applyBorder="1" applyAlignment="1">
      <alignment horizontal="center" vertical="center"/>
    </xf>
    <xf numFmtId="5" fontId="31" fillId="0" borderId="0" xfId="4" applyNumberFormat="1" applyFont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quotePrefix="1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5" fontId="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32" fillId="0" borderId="0" xfId="4" quotePrefix="1" applyFont="1" applyAlignment="1" applyProtection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 applyProtection="1">
      <alignment horizontal="center" vertical="center"/>
    </xf>
    <xf numFmtId="15" fontId="4" fillId="0" borderId="0" xfId="0" applyNumberFormat="1" applyFont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1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5" fontId="31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2" applyNumberFormat="1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5" fontId="4" fillId="0" borderId="0" xfId="4" applyNumberFormat="1" applyFont="1" applyFill="1" applyAlignment="1">
      <alignment horizontal="center" vertical="center"/>
    </xf>
    <xf numFmtId="165" fontId="4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</xf>
    <xf numFmtId="5" fontId="18" fillId="0" borderId="0" xfId="0" applyNumberFormat="1" applyFont="1" applyAlignment="1" applyProtection="1">
      <alignment vertical="center"/>
      <protection locked="0"/>
    </xf>
    <xf numFmtId="5" fontId="18" fillId="0" borderId="0" xfId="0" applyNumberFormat="1" applyFont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5" fontId="4" fillId="0" borderId="0" xfId="0" applyNumberFormat="1" applyFont="1" applyAlignment="1" applyProtection="1">
      <alignment horizontal="center" vertical="center"/>
      <protection locked="0"/>
    </xf>
    <xf numFmtId="5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4" fillId="0" borderId="0" xfId="2" applyNumberFormat="1" applyFont="1" applyAlignment="1">
      <alignment horizontal="center" vertical="center"/>
    </xf>
    <xf numFmtId="10" fontId="4" fillId="0" borderId="0" xfId="3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</xf>
    <xf numFmtId="0" fontId="31" fillId="0" borderId="0" xfId="4" applyFont="1" applyAlignment="1" applyProtection="1">
      <alignment horizontal="center" vertical="center"/>
    </xf>
    <xf numFmtId="0" fontId="7" fillId="0" borderId="0" xfId="4" applyFont="1" applyAlignment="1" applyProtection="1">
      <alignment horizontal="center" vertical="center"/>
    </xf>
    <xf numFmtId="0" fontId="31" fillId="0" borderId="0" xfId="4" applyFont="1" applyAlignment="1">
      <alignment horizontal="center" vertical="center"/>
    </xf>
    <xf numFmtId="165" fontId="31" fillId="0" borderId="0" xfId="5" applyNumberFormat="1" applyFont="1" applyBorder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166" fontId="5" fillId="0" borderId="0" xfId="6" applyNumberFormat="1" applyFont="1" applyBorder="1" applyAlignment="1" applyProtection="1">
      <alignment vertical="center"/>
      <protection locked="0"/>
    </xf>
    <xf numFmtId="5" fontId="4" fillId="0" borderId="0" xfId="4" applyNumberFormat="1" applyFont="1" applyAlignment="1">
      <alignment horizontal="right" vertical="center"/>
    </xf>
    <xf numFmtId="0" fontId="8" fillId="0" borderId="0" xfId="4" applyFont="1" applyAlignment="1">
      <alignment vertical="center"/>
    </xf>
    <xf numFmtId="5" fontId="5" fillId="0" borderId="0" xfId="4" applyNumberFormat="1" applyFont="1" applyAlignment="1">
      <alignment horizontal="center" vertical="center"/>
    </xf>
    <xf numFmtId="0" fontId="4" fillId="0" borderId="43" xfId="4" applyFont="1" applyBorder="1" applyAlignment="1">
      <alignment vertical="center"/>
    </xf>
    <xf numFmtId="5" fontId="4" fillId="0" borderId="0" xfId="0" applyNumberFormat="1" applyFont="1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44" xfId="4" applyFont="1" applyBorder="1" applyAlignment="1">
      <alignment horizontal="left" vertical="center"/>
    </xf>
    <xf numFmtId="5" fontId="38" fillId="0" borderId="0" xfId="4" applyNumberFormat="1" applyFont="1" applyAlignment="1">
      <alignment horizontal="center" vertical="center"/>
    </xf>
    <xf numFmtId="5" fontId="4" fillId="0" borderId="0" xfId="4" applyNumberFormat="1" applyFont="1" applyAlignment="1">
      <alignment horizontal="center" vertical="center" wrapText="1"/>
    </xf>
    <xf numFmtId="0" fontId="31" fillId="0" borderId="0" xfId="0" applyFont="1" applyAlignment="1" applyProtection="1">
      <alignment horizontal="left" vertical="center"/>
    </xf>
    <xf numFmtId="0" fontId="4" fillId="0" borderId="9" xfId="4" applyFont="1" applyBorder="1" applyAlignment="1">
      <alignment horizontal="right" vertical="center"/>
    </xf>
    <xf numFmtId="0" fontId="4" fillId="0" borderId="0" xfId="4" applyFont="1" applyBorder="1" applyAlignment="1">
      <alignment horizontal="right" vertical="center"/>
    </xf>
    <xf numFmtId="165" fontId="4" fillId="0" borderId="0" xfId="5" applyNumberFormat="1" applyFont="1" applyBorder="1" applyAlignment="1">
      <alignment horizontal="right" vertical="center"/>
    </xf>
    <xf numFmtId="0" fontId="32" fillId="0" borderId="0" xfId="4" applyFont="1" applyFill="1" applyAlignment="1">
      <alignment horizontal="center" vertical="center" wrapText="1"/>
    </xf>
    <xf numFmtId="0" fontId="31" fillId="0" borderId="0" xfId="4" applyFont="1" applyBorder="1" applyAlignment="1">
      <alignment horizontal="right" vertical="center"/>
    </xf>
    <xf numFmtId="0" fontId="9" fillId="0" borderId="0" xfId="4" quotePrefix="1" applyFont="1" applyAlignment="1" applyProtection="1">
      <alignment horizontal="center" vertical="center"/>
    </xf>
    <xf numFmtId="0" fontId="31" fillId="0" borderId="0" xfId="4" applyFont="1" applyFill="1" applyAlignment="1">
      <alignment horizontal="center" vertical="center" wrapText="1"/>
    </xf>
    <xf numFmtId="10" fontId="4" fillId="0" borderId="0" xfId="4" applyNumberFormat="1" applyFont="1" applyBorder="1" applyAlignment="1" applyProtection="1">
      <alignment horizontal="center" vertical="center"/>
      <protection locked="0"/>
    </xf>
    <xf numFmtId="0" fontId="8" fillId="0" borderId="0" xfId="4" applyFont="1" applyBorder="1" applyAlignment="1">
      <alignment vertical="center"/>
    </xf>
    <xf numFmtId="0" fontId="4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>
      <alignment horizontal="center" vertical="center"/>
    </xf>
    <xf numFmtId="5" fontId="4" fillId="0" borderId="0" xfId="4" applyNumberFormat="1" applyFont="1" applyFill="1" applyAlignment="1" applyProtection="1">
      <alignment horizontal="center" vertical="center"/>
      <protection locked="0"/>
    </xf>
    <xf numFmtId="5" fontId="4" fillId="0" borderId="0" xfId="4" applyNumberFormat="1" applyFont="1" applyFill="1" applyBorder="1" applyAlignment="1" applyProtection="1">
      <alignment horizontal="center" vertical="center"/>
      <protection locked="0"/>
    </xf>
    <xf numFmtId="166" fontId="5" fillId="0" borderId="5" xfId="4" applyNumberFormat="1" applyFont="1" applyBorder="1" applyAlignment="1">
      <alignment horizontal="center" vertical="center"/>
    </xf>
    <xf numFmtId="166" fontId="5" fillId="0" borderId="43" xfId="4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5" fontId="32" fillId="0" borderId="0" xfId="4" applyNumberFormat="1" applyFont="1" applyFill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7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" fontId="5" fillId="0" borderId="0" xfId="0" applyNumberFormat="1" applyFont="1" applyAlignment="1" applyProtection="1">
      <alignment horizontal="center" vertical="center"/>
    </xf>
    <xf numFmtId="10" fontId="4" fillId="0" borderId="0" xfId="3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7" fontId="5" fillId="0" borderId="0" xfId="3" applyNumberFormat="1" applyFont="1" applyAlignment="1">
      <alignment vertical="center"/>
    </xf>
    <xf numFmtId="0" fontId="4" fillId="0" borderId="0" xfId="0" quotePrefix="1" applyFont="1" applyAlignment="1">
      <alignment vertical="center"/>
    </xf>
    <xf numFmtId="170" fontId="5" fillId="0" borderId="0" xfId="0" applyNumberFormat="1" applyFont="1" applyAlignment="1" applyProtection="1">
      <alignment horizontal="center" vertical="center" wrapText="1"/>
    </xf>
    <xf numFmtId="170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167" fontId="5" fillId="0" borderId="0" xfId="0" applyNumberFormat="1" applyFont="1" applyFill="1" applyBorder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</xf>
    <xf numFmtId="5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 wrapText="1"/>
    </xf>
    <xf numFmtId="0" fontId="9" fillId="0" borderId="0" xfId="1149" quotePrefix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centerContinuous"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95" fontId="24" fillId="0" borderId="0" xfId="0" applyNumberFormat="1" applyFont="1" applyAlignment="1">
      <alignment vertical="center"/>
    </xf>
    <xf numFmtId="168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horizontal="left" vertical="center"/>
    </xf>
    <xf numFmtId="1" fontId="4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vertical="center"/>
    </xf>
    <xf numFmtId="10" fontId="24" fillId="0" borderId="0" xfId="3" applyNumberFormat="1" applyFont="1" applyAlignment="1">
      <alignment vertical="center"/>
    </xf>
    <xf numFmtId="197" fontId="24" fillId="0" borderId="0" xfId="3" applyNumberFormat="1" applyFont="1" applyAlignment="1">
      <alignment vertical="center"/>
    </xf>
    <xf numFmtId="0" fontId="4" fillId="0" borderId="44" xfId="4" applyNumberFormat="1" applyFont="1" applyFill="1" applyBorder="1" applyAlignment="1">
      <alignment horizontal="left" vertical="center"/>
    </xf>
    <xf numFmtId="1" fontId="4" fillId="0" borderId="44" xfId="4" applyNumberFormat="1" applyFont="1" applyFill="1" applyBorder="1" applyAlignment="1">
      <alignment horizontal="center" vertical="center"/>
    </xf>
    <xf numFmtId="199" fontId="24" fillId="0" borderId="0" xfId="0" applyNumberFormat="1" applyFont="1" applyAlignment="1">
      <alignment vertical="center"/>
    </xf>
    <xf numFmtId="8" fontId="24" fillId="0" borderId="0" xfId="0" applyNumberFormat="1" applyFont="1" applyFill="1" applyAlignment="1">
      <alignment vertical="center"/>
    </xf>
    <xf numFmtId="199" fontId="24" fillId="0" borderId="0" xfId="0" applyNumberFormat="1" applyFont="1" applyFill="1" applyBorder="1" applyAlignment="1">
      <alignment horizontal="right" vertical="center"/>
    </xf>
    <xf numFmtId="195" fontId="24" fillId="0" borderId="0" xfId="0" applyNumberFormat="1" applyFont="1" applyFill="1" applyAlignment="1">
      <alignment vertical="center"/>
    </xf>
    <xf numFmtId="195" fontId="24" fillId="0" borderId="0" xfId="0" applyNumberFormat="1" applyFont="1" applyBorder="1" applyAlignment="1">
      <alignment horizontal="right" vertical="center"/>
    </xf>
    <xf numFmtId="195" fontId="24" fillId="0" borderId="0" xfId="0" applyNumberFormat="1" applyFont="1" applyAlignment="1">
      <alignment horizontal="right" vertical="center"/>
    </xf>
    <xf numFmtId="0" fontId="5" fillId="0" borderId="0" xfId="4" applyNumberFormat="1" applyFont="1" applyFill="1" applyBorder="1" applyAlignment="1">
      <alignment horizontal="left" vertical="center"/>
    </xf>
    <xf numFmtId="1" fontId="5" fillId="0" borderId="0" xfId="4" applyNumberFormat="1" applyFont="1" applyFill="1" applyBorder="1" applyAlignment="1">
      <alignment horizontal="center" vertical="center"/>
    </xf>
    <xf numFmtId="195" fontId="26" fillId="0" borderId="0" xfId="0" quotePrefix="1" applyNumberFormat="1" applyFont="1" applyFill="1" applyAlignment="1">
      <alignment horizontal="center" vertical="center"/>
    </xf>
    <xf numFmtId="195" fontId="5" fillId="0" borderId="0" xfId="0" applyNumberFormat="1" applyFont="1" applyFill="1" applyAlignment="1">
      <alignment horizontal="right" vertical="center"/>
    </xf>
    <xf numFmtId="195" fontId="26" fillId="0" borderId="0" xfId="0" applyNumberFormat="1" applyFont="1" applyFill="1" applyAlignment="1">
      <alignment vertical="center"/>
    </xf>
    <xf numFmtId="10" fontId="26" fillId="0" borderId="0" xfId="0" applyNumberFormat="1" applyFont="1" applyFill="1" applyAlignment="1">
      <alignment vertical="center"/>
    </xf>
    <xf numFmtId="195" fontId="26" fillId="0" borderId="0" xfId="0" applyNumberFormat="1" applyFont="1" applyBorder="1" applyAlignment="1">
      <alignment horizontal="right" vertical="center"/>
    </xf>
    <xf numFmtId="195" fontId="26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95" fontId="129" fillId="0" borderId="0" xfId="0" applyNumberFormat="1" applyFont="1" applyAlignment="1">
      <alignment horizontal="center" vertical="center"/>
    </xf>
    <xf numFmtId="0" fontId="129" fillId="0" borderId="0" xfId="0" applyFont="1" applyAlignment="1">
      <alignment horizontal="center" vertical="center"/>
    </xf>
    <xf numFmtId="1" fontId="4" fillId="0" borderId="0" xfId="622" applyNumberFormat="1" applyFont="1" applyFill="1" applyBorder="1" applyAlignment="1">
      <alignment horizontal="center" vertical="center"/>
    </xf>
    <xf numFmtId="8" fontId="24" fillId="0" borderId="0" xfId="0" applyNumberFormat="1" applyFont="1" applyAlignment="1">
      <alignment vertical="center"/>
    </xf>
    <xf numFmtId="168" fontId="24" fillId="0" borderId="0" xfId="3" applyNumberFormat="1" applyFont="1" applyAlignment="1">
      <alignment vertical="center"/>
    </xf>
    <xf numFmtId="1" fontId="4" fillId="0" borderId="44" xfId="622" applyNumberFormat="1" applyFont="1" applyFill="1" applyBorder="1" applyAlignment="1">
      <alignment horizontal="center" vertical="center"/>
    </xf>
    <xf numFmtId="199" fontId="24" fillId="0" borderId="0" xfId="0" applyNumberFormat="1" applyFont="1" applyAlignment="1">
      <alignment horizontal="right" vertical="center"/>
    </xf>
    <xf numFmtId="199" fontId="24" fillId="0" borderId="0" xfId="0" applyNumberFormat="1" applyFont="1" applyBorder="1" applyAlignment="1">
      <alignment vertical="center"/>
    </xf>
    <xf numFmtId="0" fontId="131" fillId="0" borderId="0" xfId="0" applyFont="1" applyAlignment="1">
      <alignment vertical="center"/>
    </xf>
    <xf numFmtId="199" fontId="130" fillId="0" borderId="0" xfId="0" applyNumberFormat="1" applyFont="1" applyFill="1" applyBorder="1" applyAlignment="1">
      <alignment vertical="center"/>
    </xf>
    <xf numFmtId="199" fontId="130" fillId="0" borderId="0" xfId="0" applyNumberFormat="1" applyFont="1" applyBorder="1" applyAlignment="1">
      <alignment vertical="center"/>
    </xf>
    <xf numFmtId="0" fontId="131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123" fillId="0" borderId="0" xfId="4" applyFont="1" applyAlignment="1">
      <alignment vertical="center"/>
    </xf>
    <xf numFmtId="0" fontId="12" fillId="0" borderId="7" xfId="4" applyFont="1" applyBorder="1" applyAlignment="1">
      <alignment vertical="center"/>
    </xf>
    <xf numFmtId="166" fontId="5" fillId="0" borderId="7" xfId="4" applyNumberFormat="1" applyFont="1" applyBorder="1" applyAlignment="1">
      <alignment horizontal="center" vertical="center"/>
    </xf>
    <xf numFmtId="0" fontId="12" fillId="0" borderId="43" xfId="4" applyFont="1" applyBorder="1" applyAlignment="1">
      <alignment vertical="center"/>
    </xf>
    <xf numFmtId="0" fontId="12" fillId="0" borderId="4" xfId="4" applyFont="1" applyBorder="1" applyAlignment="1">
      <alignment vertical="center" wrapText="1"/>
    </xf>
    <xf numFmtId="0" fontId="4" fillId="0" borderId="4" xfId="4" applyFont="1" applyBorder="1" applyAlignment="1">
      <alignment vertical="center" wrapText="1"/>
    </xf>
    <xf numFmtId="165" fontId="4" fillId="0" borderId="6" xfId="20" applyNumberFormat="1" applyFont="1" applyBorder="1" applyAlignment="1">
      <alignment horizontal="center" vertical="center"/>
    </xf>
    <xf numFmtId="0" fontId="4" fillId="0" borderId="4" xfId="4" applyFont="1" applyBorder="1" applyAlignment="1">
      <alignment horizontal="left" vertical="center" wrapText="1"/>
    </xf>
    <xf numFmtId="10" fontId="4" fillId="0" borderId="7" xfId="22" applyNumberFormat="1" applyFont="1" applyBorder="1" applyAlignment="1">
      <alignment horizontal="center" vertical="center" wrapText="1"/>
    </xf>
    <xf numFmtId="0" fontId="4" fillId="0" borderId="49" xfId="4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0" applyFont="1" applyAlignment="1">
      <alignment horizontal="center" vertical="center"/>
    </xf>
    <xf numFmtId="201" fontId="4" fillId="0" borderId="0" xfId="4" applyNumberFormat="1" applyFont="1" applyAlignment="1">
      <alignment vertical="center"/>
    </xf>
    <xf numFmtId="10" fontId="4" fillId="3" borderId="0" xfId="29" applyNumberFormat="1" applyFont="1" applyFill="1" applyAlignment="1">
      <alignment horizontal="right" vertical="center"/>
    </xf>
    <xf numFmtId="165" fontId="31" fillId="0" borderId="0" xfId="4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4" fillId="3" borderId="43" xfId="21" applyNumberFormat="1" applyFont="1" applyFill="1" applyBorder="1" applyAlignment="1">
      <alignment vertical="center"/>
    </xf>
    <xf numFmtId="166" fontId="4" fillId="3" borderId="43" xfId="1" applyNumberFormat="1" applyFont="1" applyFill="1" applyBorder="1" applyAlignment="1">
      <alignment vertical="center"/>
    </xf>
    <xf numFmtId="0" fontId="5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5" fontId="26" fillId="0" borderId="0" xfId="4" quotePrefix="1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4" fillId="0" borderId="0" xfId="4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4" fillId="0" borderId="44" xfId="1" applyNumberFormat="1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4" fillId="0" borderId="0" xfId="28" applyFont="1" applyAlignment="1">
      <alignment vertical="center"/>
    </xf>
    <xf numFmtId="10" fontId="4" fillId="2" borderId="44" xfId="3" applyNumberFormat="1" applyFont="1" applyFill="1" applyBorder="1" applyAlignment="1">
      <alignment vertical="center"/>
    </xf>
    <xf numFmtId="165" fontId="4" fillId="0" borderId="44" xfId="2" applyNumberFormat="1" applyFont="1" applyFill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28" applyFont="1" applyAlignment="1">
      <alignment vertical="center"/>
    </xf>
    <xf numFmtId="167" fontId="4" fillId="0" borderId="0" xfId="0" applyNumberFormat="1" applyFont="1" applyAlignment="1">
      <alignment vertical="center"/>
    </xf>
    <xf numFmtId="202" fontId="4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1" fillId="0" borderId="0" xfId="28" applyFont="1" applyFill="1" applyBorder="1" applyAlignment="1">
      <alignment horizontal="center" vertical="center"/>
    </xf>
    <xf numFmtId="0" fontId="31" fillId="0" borderId="0" xfId="28" applyFont="1" applyAlignment="1">
      <alignment horizontal="center" vertical="center"/>
    </xf>
    <xf numFmtId="0" fontId="4" fillId="0" borderId="0" xfId="28" applyFont="1" applyAlignment="1">
      <alignment vertical="center"/>
    </xf>
    <xf numFmtId="0" fontId="4" fillId="0" borderId="0" xfId="0" applyFont="1" applyAlignment="1">
      <alignment vertical="center"/>
    </xf>
    <xf numFmtId="165" fontId="4" fillId="2" borderId="0" xfId="2" applyNumberFormat="1" applyFont="1" applyFill="1" applyBorder="1" applyAlignment="1" applyProtection="1">
      <alignment horizontal="center" vertical="center"/>
    </xf>
    <xf numFmtId="0" fontId="31" fillId="0" borderId="0" xfId="28" applyFont="1" applyFill="1" applyAlignment="1">
      <alignment horizontal="center" vertical="center"/>
    </xf>
    <xf numFmtId="165" fontId="4" fillId="0" borderId="0" xfId="20" applyNumberFormat="1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4" fillId="0" borderId="0" xfId="0" applyFont="1" applyAlignment="1">
      <alignment vertical="center"/>
    </xf>
    <xf numFmtId="0" fontId="133" fillId="0" borderId="0" xfId="0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8" fillId="0" borderId="51" xfId="0" applyFont="1" applyBorder="1" applyAlignment="1" applyProtection="1">
      <alignment vertical="center"/>
    </xf>
    <xf numFmtId="10" fontId="4" fillId="0" borderId="51" xfId="3" applyNumberFormat="1" applyFont="1" applyBorder="1" applyAlignment="1">
      <alignment horizontal="right" vertical="center"/>
    </xf>
    <xf numFmtId="0" fontId="4" fillId="0" borderId="0" xfId="28" applyFont="1" applyAlignment="1">
      <alignment horizontal="left" vertical="center"/>
    </xf>
    <xf numFmtId="0" fontId="4" fillId="0" borderId="0" xfId="4" applyFont="1" applyAlignment="1">
      <alignment vertical="center"/>
    </xf>
    <xf numFmtId="0" fontId="4" fillId="0" borderId="51" xfId="0" applyFont="1" applyBorder="1" applyAlignment="1">
      <alignment horizontal="center" vertical="center"/>
    </xf>
    <xf numFmtId="167" fontId="4" fillId="0" borderId="51" xfId="0" applyNumberFormat="1" applyFont="1" applyFill="1" applyBorder="1" applyAlignment="1">
      <alignment horizontal="right" vertical="center"/>
    </xf>
    <xf numFmtId="0" fontId="4" fillId="0" borderId="51" xfId="0" applyFont="1" applyBorder="1" applyAlignment="1">
      <alignment horizontal="center" vertical="center" wrapText="1"/>
    </xf>
    <xf numFmtId="0" fontId="8" fillId="0" borderId="51" xfId="0" applyFont="1" applyFill="1" applyBorder="1" applyAlignment="1">
      <alignment vertical="center"/>
    </xf>
    <xf numFmtId="165" fontId="4" fillId="0" borderId="0" xfId="2" applyNumberFormat="1" applyFont="1" applyFill="1" applyBorder="1" applyAlignment="1" applyProtection="1">
      <alignment horizontal="right" vertical="center"/>
    </xf>
    <xf numFmtId="165" fontId="4" fillId="0" borderId="0" xfId="2" quotePrefix="1" applyNumberFormat="1" applyFont="1" applyFill="1" applyBorder="1" applyAlignment="1">
      <alignment horizontal="right" vertical="center"/>
    </xf>
    <xf numFmtId="165" fontId="31" fillId="0" borderId="0" xfId="20" quotePrefix="1" applyNumberFormat="1" applyFont="1" applyFill="1" applyBorder="1" applyAlignment="1">
      <alignment horizontal="right" vertical="center"/>
    </xf>
    <xf numFmtId="0" fontId="4" fillId="0" borderId="0" xfId="28" quotePrefix="1" applyFont="1" applyAlignment="1">
      <alignment horizontal="center" vertical="center" wrapText="1"/>
    </xf>
    <xf numFmtId="166" fontId="4" fillId="0" borderId="0" xfId="1" applyNumberFormat="1" applyFont="1" applyFill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31" fillId="0" borderId="0" xfId="28" applyFont="1" applyAlignment="1">
      <alignment horizontal="left" vertical="center"/>
    </xf>
    <xf numFmtId="165" fontId="4" fillId="3" borderId="44" xfId="5" applyNumberFormat="1" applyFont="1" applyFill="1" applyBorder="1" applyAlignment="1">
      <alignment vertical="center"/>
    </xf>
    <xf numFmtId="165" fontId="4" fillId="0" borderId="47" xfId="2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165" fontId="4" fillId="2" borderId="1" xfId="20" applyNumberFormat="1" applyFont="1" applyFill="1" applyBorder="1" applyAlignment="1">
      <alignment vertical="center"/>
    </xf>
    <xf numFmtId="10" fontId="4" fillId="3" borderId="44" xfId="3" applyNumberFormat="1" applyFont="1" applyFill="1" applyBorder="1" applyAlignment="1">
      <alignment vertical="center"/>
    </xf>
    <xf numFmtId="165" fontId="4" fillId="0" borderId="44" xfId="20" applyNumberFormat="1" applyFont="1" applyFill="1" applyBorder="1" applyAlignment="1">
      <alignment vertical="center"/>
    </xf>
    <xf numFmtId="165" fontId="4" fillId="3" borderId="44" xfId="2" applyNumberFormat="1" applyFont="1" applyFill="1" applyBorder="1" applyAlignment="1" applyProtection="1">
      <alignment horizontal="right" vertical="center"/>
    </xf>
    <xf numFmtId="0" fontId="134" fillId="0" borderId="0" xfId="0" applyFont="1" applyAlignment="1">
      <alignment vertical="center"/>
    </xf>
    <xf numFmtId="10" fontId="4" fillId="2" borderId="0" xfId="29" applyNumberFormat="1" applyFont="1" applyFill="1" applyAlignment="1">
      <alignment horizontal="right" vertical="center"/>
    </xf>
    <xf numFmtId="166" fontId="4" fillId="3" borderId="1" xfId="1" applyNumberFormat="1" applyFont="1" applyFill="1" applyBorder="1" applyAlignment="1">
      <alignment vertical="center"/>
    </xf>
    <xf numFmtId="167" fontId="4" fillId="2" borderId="1" xfId="7" applyNumberFormat="1" applyFont="1" applyFill="1" applyBorder="1" applyAlignment="1">
      <alignment horizontal="right" vertical="center"/>
    </xf>
    <xf numFmtId="0" fontId="38" fillId="0" borderId="0" xfId="4" applyFont="1" applyFill="1" applyAlignment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horizontal="center" vertical="center" wrapText="1"/>
    </xf>
    <xf numFmtId="10" fontId="4" fillId="109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51" xfId="0" applyFont="1" applyBorder="1" applyAlignment="1" applyProtection="1">
      <alignment vertical="center"/>
    </xf>
    <xf numFmtId="167" fontId="4" fillId="0" borderId="1" xfId="3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vertical="center"/>
    </xf>
    <xf numFmtId="167" fontId="4" fillId="109" borderId="44" xfId="22" applyNumberFormat="1" applyFont="1" applyFill="1" applyBorder="1" applyAlignment="1">
      <alignment horizontal="right" vertical="center"/>
    </xf>
    <xf numFmtId="0" fontId="5" fillId="0" borderId="0" xfId="28" applyFont="1" applyFill="1" applyAlignment="1">
      <alignment horizontal="center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3" borderId="0" xfId="28" applyFont="1" applyFill="1" applyAlignment="1">
      <alignment horizontal="center" vertical="center"/>
    </xf>
    <xf numFmtId="0" fontId="5" fillId="0" borderId="0" xfId="28" quotePrefix="1" applyFont="1" applyFill="1" applyAlignment="1">
      <alignment horizontal="center" vertical="center"/>
    </xf>
    <xf numFmtId="0" fontId="5" fillId="2" borderId="0" xfId="28" applyFont="1" applyFill="1" applyAlignment="1">
      <alignment horizontal="center" vertical="center"/>
    </xf>
    <xf numFmtId="0" fontId="5" fillId="2" borderId="0" xfId="28" applyFont="1" applyFill="1" applyAlignment="1">
      <alignment vertical="center"/>
    </xf>
    <xf numFmtId="0" fontId="5" fillId="3" borderId="0" xfId="28" applyFont="1" applyFill="1" applyAlignment="1">
      <alignment vertical="center"/>
    </xf>
    <xf numFmtId="0" fontId="4" fillId="3" borderId="0" xfId="28" applyFont="1" applyFill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28" applyFont="1" applyAlignment="1">
      <alignment horizontal="left"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Alignment="1">
      <alignment vertical="center"/>
    </xf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vertical="center"/>
    </xf>
    <xf numFmtId="0" fontId="5" fillId="0" borderId="0" xfId="4" quotePrefix="1" applyFont="1" applyFill="1" applyAlignment="1">
      <alignment horizontal="center" vertical="center"/>
    </xf>
    <xf numFmtId="0" fontId="4" fillId="0" borderId="44" xfId="4" applyFont="1" applyBorder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5" fillId="0" borderId="0" xfId="4" applyFont="1" applyAlignment="1">
      <alignment horizontal="center" vertical="center"/>
    </xf>
    <xf numFmtId="0" fontId="5" fillId="3" borderId="0" xfId="4" applyFont="1" applyFill="1" applyAlignment="1" applyProtection="1">
      <alignment horizontal="center" vertical="center"/>
    </xf>
    <xf numFmtId="0" fontId="5" fillId="3" borderId="0" xfId="4" applyFont="1" applyFill="1" applyAlignment="1">
      <alignment vertical="center"/>
    </xf>
    <xf numFmtId="0" fontId="5" fillId="0" borderId="0" xfId="4" quotePrefix="1" applyFont="1" applyAlignment="1" applyProtection="1">
      <alignment horizontal="center" vertical="center"/>
    </xf>
    <xf numFmtId="0" fontId="5" fillId="2" borderId="0" xfId="4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0" borderId="0" xfId="0" quotePrefix="1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5" fontId="5" fillId="0" borderId="0" xfId="4" quotePrefix="1" applyNumberFormat="1" applyFont="1" applyAlignment="1" applyProtection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6" fillId="0" borderId="0" xfId="0" quotePrefix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5" fillId="3" borderId="0" xfId="4" applyFont="1" applyFill="1" applyAlignment="1">
      <alignment horizontal="center" vertical="center"/>
    </xf>
    <xf numFmtId="5" fontId="26" fillId="0" borderId="0" xfId="4" quotePrefix="1" applyNumberFormat="1" applyFont="1" applyAlignment="1">
      <alignment horizontal="center" vertical="center"/>
    </xf>
  </cellXfs>
  <cellStyles count="2421">
    <cellStyle name="_x000d__x000a_JournalTemplate=C:\COMFO\CTALK\JOURSTD.TPL_x000d__x000a_LbStateAddress=3 3 0 251 1 89 2 311_x000d__x000a_LbStateJou" xfId="798" xr:uid="{00000000-0005-0000-0000-000000000000}"/>
    <cellStyle name="_ANP.FUNDING.I-R1-11-3-00-E" xfId="799" xr:uid="{00000000-0005-0000-0000-000001000000}"/>
    <cellStyle name="_ANP.FUNDING.I-R1-11-3-00-E 2" xfId="800" xr:uid="{00000000-0005-0000-0000-000002000000}"/>
    <cellStyle name="_ANP.FUNDING.I-R1-11-3-00-E 3" xfId="801" xr:uid="{00000000-0005-0000-0000-000003000000}"/>
    <cellStyle name="_ANP.FUNDING.I-R1-11-3-00-E 4" xfId="802" xr:uid="{00000000-0005-0000-0000-000004000000}"/>
    <cellStyle name="_ANP.FUNDING.I-R1-11-3-00-E 5" xfId="803" xr:uid="{00000000-0005-0000-0000-000005000000}"/>
    <cellStyle name="_ANP.FUNDING.I-R1-11-3-00-E 6" xfId="804" xr:uid="{00000000-0005-0000-0000-000006000000}"/>
    <cellStyle name="_ANP.FUNDING.I-R1-11-3-00-E 6 2" xfId="805" xr:uid="{00000000-0005-0000-0000-000007000000}"/>
    <cellStyle name="_ANP.FUNDING.I-R1-11-3-00-E 6_48MW CMSI CAPEX Budget rev 11Jun10-rev16b (Updated Forecast cash flow)" xfId="806" xr:uid="{00000000-0005-0000-0000-000008000000}"/>
    <cellStyle name="_ANP.FUNDING.I-R1-11-3-00-E_Corporate Financials v3" xfId="807" xr:uid="{00000000-0005-0000-0000-000009000000}"/>
    <cellStyle name="_ANP.FUNDING.I-R1-11-3-00-E_Corporate Financials v3_Generation Presentation Inserts V1" xfId="808" xr:uid="{00000000-0005-0000-0000-00000A000000}"/>
    <cellStyle name="_ANP.FUNDING.I-R1-11-3-00-E_Corporate Financials v3_Generation Presentation Inserts V2" xfId="809" xr:uid="{00000000-0005-0000-0000-00000B000000}"/>
    <cellStyle name="_ANP.FUNDING.I-R1-11-3-00-E_Corporate Financials v3_Generation Presentation Inserts V6" xfId="810" xr:uid="{00000000-0005-0000-0000-00000C000000}"/>
    <cellStyle name="_ANP.FUNDING.I-R1-11-3-00-E_Corporate Financials v3_SGEN Final to MC Reconcilation" xfId="811" xr:uid="{00000000-0005-0000-0000-00000D000000}"/>
    <cellStyle name="_ANP.FUNDING.I-R1-11-3-00-E_Corporate Financials v3_Updated SGEN 2010- 2014 Plan V6 01122010" xfId="812" xr:uid="{00000000-0005-0000-0000-00000E000000}"/>
    <cellStyle name="_ANP.FUNDING.I-R1-11-3-00-E_EBITDA Recon" xfId="813" xr:uid="{00000000-0005-0000-0000-00000F000000}"/>
    <cellStyle name="_ANP.FUNDING.I-R1-11-3-00-E_EBITDA Recon_Generation Presentation Inserts V1" xfId="814" xr:uid="{00000000-0005-0000-0000-000010000000}"/>
    <cellStyle name="_ANP.FUNDING.I-R1-11-3-00-E_EBITDA Recon_Generation Presentation Inserts V2" xfId="815" xr:uid="{00000000-0005-0000-0000-000011000000}"/>
    <cellStyle name="_ANP.FUNDING.I-R1-11-3-00-E_EBITDA Recon_Generation Presentation Inserts V6" xfId="816" xr:uid="{00000000-0005-0000-0000-000012000000}"/>
    <cellStyle name="_ANP.FUNDING.I-R1-11-3-00-E_EBITDA Recon_SGEN Final to MC Reconcilation" xfId="817" xr:uid="{00000000-0005-0000-0000-000013000000}"/>
    <cellStyle name="_ANP.FUNDING.I-R1-11-3-00-E_EBITDA Recon_Updated SGEN 2010- 2014 Plan V6 01122010" xfId="818" xr:uid="{00000000-0005-0000-0000-000014000000}"/>
    <cellStyle name="_ANP.FUNDING.I-R1-11-3-00-E_Generation Presentation Inserts - BOD Meeting - 2008-02-08" xfId="819" xr:uid="{00000000-0005-0000-0000-000015000000}"/>
    <cellStyle name="_ANP.FUNDING.I-R1-11-3-00-E_Margin Planning Model 10-31-08 Prices for Chris" xfId="820" xr:uid="{00000000-0005-0000-0000-000016000000}"/>
    <cellStyle name="_ANP.FUNDING.I-R1-11-3-00-E_Margin Planning Model 10-31-08 Prices for Chris_Generation Presentation Inserts V1" xfId="821" xr:uid="{00000000-0005-0000-0000-000017000000}"/>
    <cellStyle name="_ANP.FUNDING.I-R1-11-3-00-E_Margin Planning Model 10-31-08 Prices for Chris_Generation Presentation Inserts V2" xfId="822" xr:uid="{00000000-0005-0000-0000-000018000000}"/>
    <cellStyle name="_ANP.FUNDING.I-R1-11-3-00-E_Margin Planning Model 10-31-08 Prices for Chris_Generation Presentation Inserts V6" xfId="823" xr:uid="{00000000-0005-0000-0000-000019000000}"/>
    <cellStyle name="_ANP.FUNDING.I-R1-11-3-00-E_Margin Planning Model 10-31-08 Prices for Chris_SGEN Final to MC Reconcilation" xfId="824" xr:uid="{00000000-0005-0000-0000-00001A000000}"/>
    <cellStyle name="_ANP.FUNDING.I-R1-11-3-00-E_Margin Planning Model 10-31-08 Prices for Chris_Updated SGEN 2010- 2014 Plan V6 01122010" xfId="825" xr:uid="{00000000-0005-0000-0000-00001B000000}"/>
    <cellStyle name="_ANP.FUNDING.I-R1-11-3-00-E_Mesquite Solar 277 MW v1" xfId="826" xr:uid="{00000000-0005-0000-0000-00001C000000}"/>
    <cellStyle name="_Book1" xfId="827" xr:uid="{00000000-0005-0000-0000-00001D000000}"/>
    <cellStyle name="_Book1 2" xfId="828" xr:uid="{00000000-0005-0000-0000-00001E000000}"/>
    <cellStyle name="_Book1 3" xfId="829" xr:uid="{00000000-0005-0000-0000-00001F000000}"/>
    <cellStyle name="_Book1 4" xfId="830" xr:uid="{00000000-0005-0000-0000-000020000000}"/>
    <cellStyle name="_Book1 5" xfId="831" xr:uid="{00000000-0005-0000-0000-000021000000}"/>
    <cellStyle name="_Book1 6" xfId="832" xr:uid="{00000000-0005-0000-0000-000022000000}"/>
    <cellStyle name="_Book1 6 2" xfId="833" xr:uid="{00000000-0005-0000-0000-000023000000}"/>
    <cellStyle name="_Book1 6_48MW CMSI CAPEX Budget rev 11Jun10-rev16b (Updated Forecast cash flow)" xfId="834" xr:uid="{00000000-0005-0000-0000-000024000000}"/>
    <cellStyle name="_Book1_Corporate Financials v3" xfId="835" xr:uid="{00000000-0005-0000-0000-000025000000}"/>
    <cellStyle name="_Book1_Corporate Financials v3_Generation Presentation Inserts V1" xfId="836" xr:uid="{00000000-0005-0000-0000-000026000000}"/>
    <cellStyle name="_Book1_Corporate Financials v3_Generation Presentation Inserts V2" xfId="837" xr:uid="{00000000-0005-0000-0000-000027000000}"/>
    <cellStyle name="_Book1_Corporate Financials v3_Generation Presentation Inserts V6" xfId="838" xr:uid="{00000000-0005-0000-0000-000028000000}"/>
    <cellStyle name="_Book1_Corporate Financials v3_SGEN Final to MC Reconcilation" xfId="839" xr:uid="{00000000-0005-0000-0000-000029000000}"/>
    <cellStyle name="_Book1_Corporate Financials v3_Updated SGEN 2010- 2014 Plan V6 01122010" xfId="840" xr:uid="{00000000-0005-0000-0000-00002A000000}"/>
    <cellStyle name="_Book1_EBITDA Recon" xfId="841" xr:uid="{00000000-0005-0000-0000-00002B000000}"/>
    <cellStyle name="_Book1_EBITDA Recon_Generation Presentation Inserts V1" xfId="842" xr:uid="{00000000-0005-0000-0000-00002C000000}"/>
    <cellStyle name="_Book1_EBITDA Recon_Generation Presentation Inserts V2" xfId="843" xr:uid="{00000000-0005-0000-0000-00002D000000}"/>
    <cellStyle name="_Book1_EBITDA Recon_Generation Presentation Inserts V6" xfId="844" xr:uid="{00000000-0005-0000-0000-00002E000000}"/>
    <cellStyle name="_Book1_EBITDA Recon_SGEN Final to MC Reconcilation" xfId="845" xr:uid="{00000000-0005-0000-0000-00002F000000}"/>
    <cellStyle name="_Book1_EBITDA Recon_Updated SGEN 2010- 2014 Plan V6 01122010" xfId="846" xr:uid="{00000000-0005-0000-0000-000030000000}"/>
    <cellStyle name="_Book1_Generation Presentation Inserts - BOD Meeting - 2008-02-08" xfId="847" xr:uid="{00000000-0005-0000-0000-000031000000}"/>
    <cellStyle name="_Book1_Margin Planning Model 10-31-08 Prices for Chris" xfId="848" xr:uid="{00000000-0005-0000-0000-000032000000}"/>
    <cellStyle name="_Book1_Margin Planning Model 10-31-08 Prices for Chris_Generation Presentation Inserts V1" xfId="849" xr:uid="{00000000-0005-0000-0000-000033000000}"/>
    <cellStyle name="_Book1_Margin Planning Model 10-31-08 Prices for Chris_Generation Presentation Inserts V2" xfId="850" xr:uid="{00000000-0005-0000-0000-000034000000}"/>
    <cellStyle name="_Book1_Margin Planning Model 10-31-08 Prices for Chris_Generation Presentation Inserts V6" xfId="851" xr:uid="{00000000-0005-0000-0000-000035000000}"/>
    <cellStyle name="_Book1_Margin Planning Model 10-31-08 Prices for Chris_SGEN Final to MC Reconcilation" xfId="852" xr:uid="{00000000-0005-0000-0000-000036000000}"/>
    <cellStyle name="_Book1_Margin Planning Model 10-31-08 Prices for Chris_Updated SGEN 2010- 2014 Plan V6 01122010" xfId="853" xr:uid="{00000000-0005-0000-0000-000037000000}"/>
    <cellStyle name="_Book1_Mesquite Solar 277 MW v1" xfId="854" xr:uid="{00000000-0005-0000-0000-000038000000}"/>
    <cellStyle name="_Combined Assets-E" xfId="855" xr:uid="{00000000-0005-0000-0000-000039000000}"/>
    <cellStyle name="_Combined Assets-E 2" xfId="856" xr:uid="{00000000-0005-0000-0000-00003A000000}"/>
    <cellStyle name="_Combined Assets-E 3" xfId="857" xr:uid="{00000000-0005-0000-0000-00003B000000}"/>
    <cellStyle name="_Combined Assets-E 4" xfId="858" xr:uid="{00000000-0005-0000-0000-00003C000000}"/>
    <cellStyle name="_Combined Assets-E 5" xfId="859" xr:uid="{00000000-0005-0000-0000-00003D000000}"/>
    <cellStyle name="_Combined Assets-E 6" xfId="860" xr:uid="{00000000-0005-0000-0000-00003E000000}"/>
    <cellStyle name="_Combined Assets-E 6 2" xfId="861" xr:uid="{00000000-0005-0000-0000-00003F000000}"/>
    <cellStyle name="_Combined Assets-E 6_48MW CMSI CAPEX Budget rev 11Jun10-rev16b (Updated Forecast cash flow)" xfId="862" xr:uid="{00000000-0005-0000-0000-000040000000}"/>
    <cellStyle name="_Combined Assets-E_Corporate Financials v3" xfId="863" xr:uid="{00000000-0005-0000-0000-000041000000}"/>
    <cellStyle name="_Combined Assets-E_Corporate Financials v3_Generation Presentation Inserts V1" xfId="864" xr:uid="{00000000-0005-0000-0000-000042000000}"/>
    <cellStyle name="_Combined Assets-E_Corporate Financials v3_Generation Presentation Inserts V2" xfId="865" xr:uid="{00000000-0005-0000-0000-000043000000}"/>
    <cellStyle name="_Combined Assets-E_Corporate Financials v3_Generation Presentation Inserts V6" xfId="866" xr:uid="{00000000-0005-0000-0000-000044000000}"/>
    <cellStyle name="_Combined Assets-E_Corporate Financials v3_SGEN Final to MC Reconcilation" xfId="867" xr:uid="{00000000-0005-0000-0000-000045000000}"/>
    <cellStyle name="_Combined Assets-E_Corporate Financials v3_Updated SGEN 2010- 2014 Plan V6 01122010" xfId="868" xr:uid="{00000000-0005-0000-0000-000046000000}"/>
    <cellStyle name="_Combined Assets-E_EBITDA Recon" xfId="869" xr:uid="{00000000-0005-0000-0000-000047000000}"/>
    <cellStyle name="_Combined Assets-E_EBITDA Recon_Generation Presentation Inserts V1" xfId="870" xr:uid="{00000000-0005-0000-0000-000048000000}"/>
    <cellStyle name="_Combined Assets-E_EBITDA Recon_Generation Presentation Inserts V2" xfId="871" xr:uid="{00000000-0005-0000-0000-000049000000}"/>
    <cellStyle name="_Combined Assets-E_EBITDA Recon_Generation Presentation Inserts V6" xfId="872" xr:uid="{00000000-0005-0000-0000-00004A000000}"/>
    <cellStyle name="_Combined Assets-E_EBITDA Recon_SGEN Final to MC Reconcilation" xfId="873" xr:uid="{00000000-0005-0000-0000-00004B000000}"/>
    <cellStyle name="_Combined Assets-E_EBITDA Recon_Updated SGEN 2010- 2014 Plan V6 01122010" xfId="874" xr:uid="{00000000-0005-0000-0000-00004C000000}"/>
    <cellStyle name="_Combined Assets-E_Generation Presentation Inserts - BOD Meeting - 2008-02-08" xfId="875" xr:uid="{00000000-0005-0000-0000-00004D000000}"/>
    <cellStyle name="_Combined Assets-E_Margin Planning Model 10-31-08 Prices for Chris" xfId="876" xr:uid="{00000000-0005-0000-0000-00004E000000}"/>
    <cellStyle name="_Combined Assets-E_Margin Planning Model 10-31-08 Prices for Chris_Generation Presentation Inserts V1" xfId="877" xr:uid="{00000000-0005-0000-0000-00004F000000}"/>
    <cellStyle name="_Combined Assets-E_Margin Planning Model 10-31-08 Prices for Chris_Generation Presentation Inserts V2" xfId="878" xr:uid="{00000000-0005-0000-0000-000050000000}"/>
    <cellStyle name="_Combined Assets-E_Margin Planning Model 10-31-08 Prices for Chris_Generation Presentation Inserts V6" xfId="879" xr:uid="{00000000-0005-0000-0000-000051000000}"/>
    <cellStyle name="_Combined Assets-E_Margin Planning Model 10-31-08 Prices for Chris_SGEN Final to MC Reconcilation" xfId="880" xr:uid="{00000000-0005-0000-0000-000052000000}"/>
    <cellStyle name="_Combined Assets-E_Margin Planning Model 10-31-08 Prices for Chris_Updated SGEN 2010- 2014 Plan V6 01122010" xfId="881" xr:uid="{00000000-0005-0000-0000-000053000000}"/>
    <cellStyle name="_Combined Assets-E_Mesquite Solar 277 MW v1" xfId="882" xr:uid="{00000000-0005-0000-0000-000054000000}"/>
    <cellStyle name="_Harris-El Paso-Edinburg-05-07-01" xfId="883" xr:uid="{00000000-0005-0000-0000-000055000000}"/>
    <cellStyle name="_Harris-El Paso-Edinburg-05-07-01 2" xfId="884" xr:uid="{00000000-0005-0000-0000-000056000000}"/>
    <cellStyle name="_Harris-El Paso-Edinburg-05-07-01 3" xfId="885" xr:uid="{00000000-0005-0000-0000-000057000000}"/>
    <cellStyle name="_Harris-El Paso-Edinburg-05-07-01 4" xfId="886" xr:uid="{00000000-0005-0000-0000-000058000000}"/>
    <cellStyle name="_Harris-El Paso-Edinburg-05-07-01 5" xfId="887" xr:uid="{00000000-0005-0000-0000-000059000000}"/>
    <cellStyle name="_Harris-El Paso-Edinburg-05-07-01 6" xfId="888" xr:uid="{00000000-0005-0000-0000-00005A000000}"/>
    <cellStyle name="_Harris-El Paso-Edinburg-05-07-01 6 2" xfId="889" xr:uid="{00000000-0005-0000-0000-00005B000000}"/>
    <cellStyle name="_Harris-El Paso-Edinburg-05-07-01 6_48MW CMSI CAPEX Budget rev 11Jun10-rev16b (Updated Forecast cash flow)" xfId="890" xr:uid="{00000000-0005-0000-0000-00005C000000}"/>
    <cellStyle name="_Harris-El Paso-Edinburg-05-07-01_Corporate Financials v3" xfId="891" xr:uid="{00000000-0005-0000-0000-00005D000000}"/>
    <cellStyle name="_Harris-El Paso-Edinburg-05-07-01_Corporate Financials v3_Generation Presentation Inserts V1" xfId="892" xr:uid="{00000000-0005-0000-0000-00005E000000}"/>
    <cellStyle name="_Harris-El Paso-Edinburg-05-07-01_Corporate Financials v3_Generation Presentation Inserts V2" xfId="893" xr:uid="{00000000-0005-0000-0000-00005F000000}"/>
    <cellStyle name="_Harris-El Paso-Edinburg-05-07-01_Corporate Financials v3_Generation Presentation Inserts V6" xfId="894" xr:uid="{00000000-0005-0000-0000-000060000000}"/>
    <cellStyle name="_Harris-El Paso-Edinburg-05-07-01_Corporate Financials v3_SGEN Final to MC Reconcilation" xfId="895" xr:uid="{00000000-0005-0000-0000-000061000000}"/>
    <cellStyle name="_Harris-El Paso-Edinburg-05-07-01_Corporate Financials v3_Updated SGEN 2010- 2014 Plan V6 01122010" xfId="896" xr:uid="{00000000-0005-0000-0000-000062000000}"/>
    <cellStyle name="_Harris-El Paso-Edinburg-05-07-01_EBITDA Recon" xfId="897" xr:uid="{00000000-0005-0000-0000-000063000000}"/>
    <cellStyle name="_Harris-El Paso-Edinburg-05-07-01_EBITDA Recon_Generation Presentation Inserts V1" xfId="898" xr:uid="{00000000-0005-0000-0000-000064000000}"/>
    <cellStyle name="_Harris-El Paso-Edinburg-05-07-01_EBITDA Recon_Generation Presentation Inserts V2" xfId="899" xr:uid="{00000000-0005-0000-0000-000065000000}"/>
    <cellStyle name="_Harris-El Paso-Edinburg-05-07-01_EBITDA Recon_Generation Presentation Inserts V6" xfId="900" xr:uid="{00000000-0005-0000-0000-000066000000}"/>
    <cellStyle name="_Harris-El Paso-Edinburg-05-07-01_EBITDA Recon_SGEN Final to MC Reconcilation" xfId="901" xr:uid="{00000000-0005-0000-0000-000067000000}"/>
    <cellStyle name="_Harris-El Paso-Edinburg-05-07-01_EBITDA Recon_Updated SGEN 2010- 2014 Plan V6 01122010" xfId="902" xr:uid="{00000000-0005-0000-0000-000068000000}"/>
    <cellStyle name="_Harris-El Paso-Edinburg-05-07-01_Generation Presentation Inserts - BOD Meeting - 2008-02-08" xfId="903" xr:uid="{00000000-0005-0000-0000-000069000000}"/>
    <cellStyle name="_Harris-El Paso-Edinburg-05-07-01_Margin Planning Model 10-31-08 Prices for Chris" xfId="904" xr:uid="{00000000-0005-0000-0000-00006A000000}"/>
    <cellStyle name="_Harris-El Paso-Edinburg-05-07-01_Margin Planning Model 10-31-08 Prices for Chris_Generation Presentation Inserts V1" xfId="905" xr:uid="{00000000-0005-0000-0000-00006B000000}"/>
    <cellStyle name="_Harris-El Paso-Edinburg-05-07-01_Margin Planning Model 10-31-08 Prices for Chris_Generation Presentation Inserts V2" xfId="906" xr:uid="{00000000-0005-0000-0000-00006C000000}"/>
    <cellStyle name="_Harris-El Paso-Edinburg-05-07-01_Margin Planning Model 10-31-08 Prices for Chris_Generation Presentation Inserts V6" xfId="907" xr:uid="{00000000-0005-0000-0000-00006D000000}"/>
    <cellStyle name="_Harris-El Paso-Edinburg-05-07-01_Margin Planning Model 10-31-08 Prices for Chris_SGEN Final to MC Reconcilation" xfId="908" xr:uid="{00000000-0005-0000-0000-00006E000000}"/>
    <cellStyle name="_Harris-El Paso-Edinburg-05-07-01_Margin Planning Model 10-31-08 Prices for Chris_Updated SGEN 2010- 2014 Plan V6 01122010" xfId="909" xr:uid="{00000000-0005-0000-0000-00006F000000}"/>
    <cellStyle name="_Harris-El Paso-Edinburg-05-07-01_Mesquite Solar 277 MW v1" xfId="910" xr:uid="{00000000-0005-0000-0000-000070000000}"/>
    <cellStyle name="_Harris-El Paso-Edinburg-06-18-01" xfId="911" xr:uid="{00000000-0005-0000-0000-000071000000}"/>
    <cellStyle name="_Harris-El Paso-Edinburg-06-18-01 2" xfId="912" xr:uid="{00000000-0005-0000-0000-000072000000}"/>
    <cellStyle name="_Harris-El Paso-Edinburg-06-18-01 3" xfId="913" xr:uid="{00000000-0005-0000-0000-000073000000}"/>
    <cellStyle name="_Harris-El Paso-Edinburg-06-18-01 4" xfId="914" xr:uid="{00000000-0005-0000-0000-000074000000}"/>
    <cellStyle name="_Harris-El Paso-Edinburg-06-18-01 5" xfId="915" xr:uid="{00000000-0005-0000-0000-000075000000}"/>
    <cellStyle name="_Harris-El Paso-Edinburg-06-18-01 6" xfId="916" xr:uid="{00000000-0005-0000-0000-000076000000}"/>
    <cellStyle name="_Harris-El Paso-Edinburg-06-18-01 6 2" xfId="917" xr:uid="{00000000-0005-0000-0000-000077000000}"/>
    <cellStyle name="_Harris-El Paso-Edinburg-06-18-01 6_48MW CMSI CAPEX Budget rev 11Jun10-rev16b (Updated Forecast cash flow)" xfId="918" xr:uid="{00000000-0005-0000-0000-000078000000}"/>
    <cellStyle name="_Harris-El Paso-Edinburg-06-18-01_Corporate Financials v3" xfId="919" xr:uid="{00000000-0005-0000-0000-000079000000}"/>
    <cellStyle name="_Harris-El Paso-Edinburg-06-18-01_Corporate Financials v3_Generation Presentation Inserts V1" xfId="920" xr:uid="{00000000-0005-0000-0000-00007A000000}"/>
    <cellStyle name="_Harris-El Paso-Edinburg-06-18-01_Corporate Financials v3_Generation Presentation Inserts V2" xfId="921" xr:uid="{00000000-0005-0000-0000-00007B000000}"/>
    <cellStyle name="_Harris-El Paso-Edinburg-06-18-01_Corporate Financials v3_Generation Presentation Inserts V6" xfId="922" xr:uid="{00000000-0005-0000-0000-00007C000000}"/>
    <cellStyle name="_Harris-El Paso-Edinburg-06-18-01_Corporate Financials v3_SGEN Final to MC Reconcilation" xfId="923" xr:uid="{00000000-0005-0000-0000-00007D000000}"/>
    <cellStyle name="_Harris-El Paso-Edinburg-06-18-01_Corporate Financials v3_Updated SGEN 2010- 2014 Plan V6 01122010" xfId="924" xr:uid="{00000000-0005-0000-0000-00007E000000}"/>
    <cellStyle name="_Harris-El Paso-Edinburg-06-18-01_EBITDA Recon" xfId="925" xr:uid="{00000000-0005-0000-0000-00007F000000}"/>
    <cellStyle name="_Harris-El Paso-Edinburg-06-18-01_EBITDA Recon_Generation Presentation Inserts V1" xfId="926" xr:uid="{00000000-0005-0000-0000-000080000000}"/>
    <cellStyle name="_Harris-El Paso-Edinburg-06-18-01_EBITDA Recon_Generation Presentation Inserts V2" xfId="927" xr:uid="{00000000-0005-0000-0000-000081000000}"/>
    <cellStyle name="_Harris-El Paso-Edinburg-06-18-01_EBITDA Recon_Generation Presentation Inserts V6" xfId="928" xr:uid="{00000000-0005-0000-0000-000082000000}"/>
    <cellStyle name="_Harris-El Paso-Edinburg-06-18-01_EBITDA Recon_SGEN Final to MC Reconcilation" xfId="929" xr:uid="{00000000-0005-0000-0000-000083000000}"/>
    <cellStyle name="_Harris-El Paso-Edinburg-06-18-01_EBITDA Recon_Updated SGEN 2010- 2014 Plan V6 01122010" xfId="930" xr:uid="{00000000-0005-0000-0000-000084000000}"/>
    <cellStyle name="_Harris-El Paso-Edinburg-06-18-01_Generation Presentation Inserts - BOD Meeting - 2008-02-08" xfId="931" xr:uid="{00000000-0005-0000-0000-000085000000}"/>
    <cellStyle name="_Harris-El Paso-Edinburg-06-18-01_Margin Planning Model 10-31-08 Prices for Chris" xfId="932" xr:uid="{00000000-0005-0000-0000-000086000000}"/>
    <cellStyle name="_Harris-El Paso-Edinburg-06-18-01_Margin Planning Model 10-31-08 Prices for Chris_Generation Presentation Inserts V1" xfId="933" xr:uid="{00000000-0005-0000-0000-000087000000}"/>
    <cellStyle name="_Harris-El Paso-Edinburg-06-18-01_Margin Planning Model 10-31-08 Prices for Chris_Generation Presentation Inserts V2" xfId="934" xr:uid="{00000000-0005-0000-0000-000088000000}"/>
    <cellStyle name="_Harris-El Paso-Edinburg-06-18-01_Margin Planning Model 10-31-08 Prices for Chris_Generation Presentation Inserts V6" xfId="935" xr:uid="{00000000-0005-0000-0000-000089000000}"/>
    <cellStyle name="_Harris-El Paso-Edinburg-06-18-01_Margin Planning Model 10-31-08 Prices for Chris_SGEN Final to MC Reconcilation" xfId="936" xr:uid="{00000000-0005-0000-0000-00008A000000}"/>
    <cellStyle name="_Harris-El Paso-Edinburg-06-18-01_Margin Planning Model 10-31-08 Prices for Chris_Updated SGEN 2010- 2014 Plan V6 01122010" xfId="937" xr:uid="{00000000-0005-0000-0000-00008B000000}"/>
    <cellStyle name="_Harris-El Paso-Edinburg-06-18-01_Mesquite Solar 277 MW v1" xfId="938" xr:uid="{00000000-0005-0000-0000-00008C000000}"/>
    <cellStyle name="_TableHead" xfId="939" xr:uid="{00000000-0005-0000-0000-00008D000000}"/>
    <cellStyle name="_TableSuperHead" xfId="940" xr:uid="{00000000-0005-0000-0000-00008E000000}"/>
    <cellStyle name="=C:\WINNT\SYSTEM32\COMMAND.COM" xfId="941" xr:uid="{00000000-0005-0000-0000-00008F000000}"/>
    <cellStyle name="0" xfId="942" xr:uid="{00000000-0005-0000-0000-000090000000}"/>
    <cellStyle name="0_Corporate Financials v1" xfId="943" xr:uid="{00000000-0005-0000-0000-000091000000}"/>
    <cellStyle name="0_Corporate Financials v1_Generation Presentation Inserts V1" xfId="944" xr:uid="{00000000-0005-0000-0000-000092000000}"/>
    <cellStyle name="0_Corporate Financials v1_Generation Presentation Inserts V2" xfId="945" xr:uid="{00000000-0005-0000-0000-000093000000}"/>
    <cellStyle name="0_Corporate Financials v1_Generation Presentation Inserts V6" xfId="946" xr:uid="{00000000-0005-0000-0000-000094000000}"/>
    <cellStyle name="0_Corporate Financials v1_SGEN Final to MC Reconcilation" xfId="947" xr:uid="{00000000-0005-0000-0000-000095000000}"/>
    <cellStyle name="0_Corporate Financials v1_Updated SGEN 2010- 2014 Plan V6 01122010" xfId="948" xr:uid="{00000000-0005-0000-0000-000096000000}"/>
    <cellStyle name="0_Corporate Financials v2" xfId="949" xr:uid="{00000000-0005-0000-0000-000097000000}"/>
    <cellStyle name="0_Corporate Financials v2_Generation Presentation Inserts V1" xfId="950" xr:uid="{00000000-0005-0000-0000-000098000000}"/>
    <cellStyle name="0_Corporate Financials v2_Generation Presentation Inserts V2" xfId="951" xr:uid="{00000000-0005-0000-0000-000099000000}"/>
    <cellStyle name="0_Corporate Financials v2_Generation Presentation Inserts V6" xfId="952" xr:uid="{00000000-0005-0000-0000-00009A000000}"/>
    <cellStyle name="0_Corporate Financials v2_SGEN Final to MC Reconcilation" xfId="953" xr:uid="{00000000-0005-0000-0000-00009B000000}"/>
    <cellStyle name="0_Corporate Financials v2_Updated SGEN 2010- 2014 Plan V6 01122010" xfId="954" xr:uid="{00000000-0005-0000-0000-00009C000000}"/>
    <cellStyle name="0_Corporate Financials v3" xfId="955" xr:uid="{00000000-0005-0000-0000-00009D000000}"/>
    <cellStyle name="0_Corporate Financials v3_Generation Presentation Inserts V1" xfId="956" xr:uid="{00000000-0005-0000-0000-00009E000000}"/>
    <cellStyle name="0_Corporate Financials v3_Generation Presentation Inserts V2" xfId="957" xr:uid="{00000000-0005-0000-0000-00009F000000}"/>
    <cellStyle name="0_Corporate Financials v3_Generation Presentation Inserts V6" xfId="958" xr:uid="{00000000-0005-0000-0000-0000A0000000}"/>
    <cellStyle name="0_Corporate Financials v3_SGEN Final to MC Reconcilation" xfId="959" xr:uid="{00000000-0005-0000-0000-0000A1000000}"/>
    <cellStyle name="0_Corporate Financials v3_Updated SGEN 2010- 2014 Plan V6 01122010" xfId="960" xr:uid="{00000000-0005-0000-0000-0000A2000000}"/>
    <cellStyle name="0_EBITDA Recon" xfId="961" xr:uid="{00000000-0005-0000-0000-0000A3000000}"/>
    <cellStyle name="0_EBITDA Recon_Generation Presentation Inserts V1" xfId="962" xr:uid="{00000000-0005-0000-0000-0000A4000000}"/>
    <cellStyle name="0_EBITDA Recon_Generation Presentation Inserts V2" xfId="963" xr:uid="{00000000-0005-0000-0000-0000A5000000}"/>
    <cellStyle name="0_EBITDA Recon_Generation Presentation Inserts V6" xfId="964" xr:uid="{00000000-0005-0000-0000-0000A6000000}"/>
    <cellStyle name="0_EBITDA Recon_SGEN Final to MC Reconcilation" xfId="965" xr:uid="{00000000-0005-0000-0000-0000A7000000}"/>
    <cellStyle name="0_EBITDA Recon_Updated SGEN 2010- 2014 Plan V6 01122010" xfId="966" xr:uid="{00000000-0005-0000-0000-0000A8000000}"/>
    <cellStyle name="0_Generation Presentation Inserts - BOD Meeting - 2008-02-08" xfId="967" xr:uid="{00000000-0005-0000-0000-0000A9000000}"/>
    <cellStyle name="0_Margin Planning Model 10-31-08 Prices for Chris" xfId="968" xr:uid="{00000000-0005-0000-0000-0000AA000000}"/>
    <cellStyle name="0_Margin Planning Model 10-31-08 Prices for Chris_Generation Presentation Inserts V1" xfId="969" xr:uid="{00000000-0005-0000-0000-0000AB000000}"/>
    <cellStyle name="0_Margin Planning Model 10-31-08 Prices for Chris_Generation Presentation Inserts V2" xfId="970" xr:uid="{00000000-0005-0000-0000-0000AC000000}"/>
    <cellStyle name="0_Margin Planning Model 10-31-08 Prices for Chris_Generation Presentation Inserts V6" xfId="971" xr:uid="{00000000-0005-0000-0000-0000AD000000}"/>
    <cellStyle name="0_Margin Planning Model 10-31-08 Prices for Chris_SGEN Final to MC Reconcilation" xfId="972" xr:uid="{00000000-0005-0000-0000-0000AE000000}"/>
    <cellStyle name="0_Margin Planning Model 10-31-08 Prices for Chris_Updated SGEN 2010- 2014 Plan V6 01122010" xfId="973" xr:uid="{00000000-0005-0000-0000-0000AF000000}"/>
    <cellStyle name="0_MH recon V1" xfId="974" xr:uid="{00000000-0005-0000-0000-0000B0000000}"/>
    <cellStyle name="0_MH recon V1_Generation Presentation Inserts V1" xfId="975" xr:uid="{00000000-0005-0000-0000-0000B1000000}"/>
    <cellStyle name="0_MH recon V1_Generation Presentation Inserts V2" xfId="976" xr:uid="{00000000-0005-0000-0000-0000B2000000}"/>
    <cellStyle name="0_MH recon V1_Generation Presentation Inserts V6" xfId="977" xr:uid="{00000000-0005-0000-0000-0000B3000000}"/>
    <cellStyle name="0_MH recon V1_SGEN Final to MC Reconcilation" xfId="978" xr:uid="{00000000-0005-0000-0000-0000B4000000}"/>
    <cellStyle name="0_MH recon V1_Updated SGEN 2010- 2014 Plan V6 01122010" xfId="979" xr:uid="{00000000-0005-0000-0000-0000B5000000}"/>
    <cellStyle name="000" xfId="980" xr:uid="{00000000-0005-0000-0000-0000B6000000}"/>
    <cellStyle name="0000" xfId="981" xr:uid="{00000000-0005-0000-0000-0000B7000000}"/>
    <cellStyle name="20% - Accent1 2" xfId="221" xr:uid="{00000000-0005-0000-0000-0000B8000000}"/>
    <cellStyle name="20% - Accent1 2 2" xfId="222" xr:uid="{00000000-0005-0000-0000-0000B9000000}"/>
    <cellStyle name="20% - Accent1 2 2 2" xfId="223" xr:uid="{00000000-0005-0000-0000-0000BA000000}"/>
    <cellStyle name="20% - Accent1 2 3" xfId="224" xr:uid="{00000000-0005-0000-0000-0000BB000000}"/>
    <cellStyle name="20% - Accent1 2 3 2" xfId="225" xr:uid="{00000000-0005-0000-0000-0000BC000000}"/>
    <cellStyle name="20% - Accent1 2 4" xfId="226" xr:uid="{00000000-0005-0000-0000-0000BD000000}"/>
    <cellStyle name="20% - Accent1 2 4 2" xfId="227" xr:uid="{00000000-0005-0000-0000-0000BE000000}"/>
    <cellStyle name="20% - Accent1 2 5" xfId="228" xr:uid="{00000000-0005-0000-0000-0000BF000000}"/>
    <cellStyle name="20% - Accent1 2 5 2" xfId="229" xr:uid="{00000000-0005-0000-0000-0000C0000000}"/>
    <cellStyle name="20% - Accent1 2 6" xfId="230" xr:uid="{00000000-0005-0000-0000-0000C1000000}"/>
    <cellStyle name="20% - Accent1 2 6 2" xfId="231" xr:uid="{00000000-0005-0000-0000-0000C2000000}"/>
    <cellStyle name="20% - Accent1 2 7" xfId="232" xr:uid="{00000000-0005-0000-0000-0000C3000000}"/>
    <cellStyle name="20% - Accent1 2 8" xfId="233" xr:uid="{00000000-0005-0000-0000-0000C4000000}"/>
    <cellStyle name="20% - Accent1 3" xfId="234" xr:uid="{00000000-0005-0000-0000-0000C5000000}"/>
    <cellStyle name="20% - Accent1 3 2" xfId="235" xr:uid="{00000000-0005-0000-0000-0000C6000000}"/>
    <cellStyle name="20% - Accent1 3 2 2" xfId="236" xr:uid="{00000000-0005-0000-0000-0000C7000000}"/>
    <cellStyle name="20% - Accent1 3 3" xfId="237" xr:uid="{00000000-0005-0000-0000-0000C8000000}"/>
    <cellStyle name="20% - Accent1 4" xfId="238" xr:uid="{00000000-0005-0000-0000-0000C9000000}"/>
    <cellStyle name="20% - Accent1 4 2" xfId="239" xr:uid="{00000000-0005-0000-0000-0000CA000000}"/>
    <cellStyle name="20% - Accent1 5" xfId="240" xr:uid="{00000000-0005-0000-0000-0000CB000000}"/>
    <cellStyle name="20% - Accent1 5 2" xfId="241" xr:uid="{00000000-0005-0000-0000-0000CC000000}"/>
    <cellStyle name="20% - Accent1 6" xfId="242" xr:uid="{00000000-0005-0000-0000-0000CD000000}"/>
    <cellStyle name="20% - Accent1 6 2" xfId="243" xr:uid="{00000000-0005-0000-0000-0000CE000000}"/>
    <cellStyle name="20% - Accent1 7" xfId="244" xr:uid="{00000000-0005-0000-0000-0000CF000000}"/>
    <cellStyle name="20% - Accent2 2" xfId="245" xr:uid="{00000000-0005-0000-0000-0000D0000000}"/>
    <cellStyle name="20% - Accent2 2 2" xfId="246" xr:uid="{00000000-0005-0000-0000-0000D1000000}"/>
    <cellStyle name="20% - Accent2 2 2 2" xfId="247" xr:uid="{00000000-0005-0000-0000-0000D2000000}"/>
    <cellStyle name="20% - Accent2 2 3" xfId="248" xr:uid="{00000000-0005-0000-0000-0000D3000000}"/>
    <cellStyle name="20% - Accent2 2 3 2" xfId="249" xr:uid="{00000000-0005-0000-0000-0000D4000000}"/>
    <cellStyle name="20% - Accent2 2 4" xfId="250" xr:uid="{00000000-0005-0000-0000-0000D5000000}"/>
    <cellStyle name="20% - Accent2 2 4 2" xfId="251" xr:uid="{00000000-0005-0000-0000-0000D6000000}"/>
    <cellStyle name="20% - Accent2 2 5" xfId="252" xr:uid="{00000000-0005-0000-0000-0000D7000000}"/>
    <cellStyle name="20% - Accent2 2 5 2" xfId="253" xr:uid="{00000000-0005-0000-0000-0000D8000000}"/>
    <cellStyle name="20% - Accent2 2 6" xfId="254" xr:uid="{00000000-0005-0000-0000-0000D9000000}"/>
    <cellStyle name="20% - Accent2 2 6 2" xfId="255" xr:uid="{00000000-0005-0000-0000-0000DA000000}"/>
    <cellStyle name="20% - Accent2 2 7" xfId="256" xr:uid="{00000000-0005-0000-0000-0000DB000000}"/>
    <cellStyle name="20% - Accent2 2 8" xfId="257" xr:uid="{00000000-0005-0000-0000-0000DC000000}"/>
    <cellStyle name="20% - Accent2 3" xfId="258" xr:uid="{00000000-0005-0000-0000-0000DD000000}"/>
    <cellStyle name="20% - Accent2 3 2" xfId="259" xr:uid="{00000000-0005-0000-0000-0000DE000000}"/>
    <cellStyle name="20% - Accent2 3 2 2" xfId="260" xr:uid="{00000000-0005-0000-0000-0000DF000000}"/>
    <cellStyle name="20% - Accent2 3 3" xfId="261" xr:uid="{00000000-0005-0000-0000-0000E0000000}"/>
    <cellStyle name="20% - Accent2 4" xfId="262" xr:uid="{00000000-0005-0000-0000-0000E1000000}"/>
    <cellStyle name="20% - Accent2 4 2" xfId="263" xr:uid="{00000000-0005-0000-0000-0000E2000000}"/>
    <cellStyle name="20% - Accent2 5" xfId="264" xr:uid="{00000000-0005-0000-0000-0000E3000000}"/>
    <cellStyle name="20% - Accent2 5 2" xfId="265" xr:uid="{00000000-0005-0000-0000-0000E4000000}"/>
    <cellStyle name="20% - Accent2 6" xfId="266" xr:uid="{00000000-0005-0000-0000-0000E5000000}"/>
    <cellStyle name="20% - Accent2 6 2" xfId="267" xr:uid="{00000000-0005-0000-0000-0000E6000000}"/>
    <cellStyle name="20% - Accent2 7" xfId="268" xr:uid="{00000000-0005-0000-0000-0000E7000000}"/>
    <cellStyle name="20% - Accent3 2" xfId="269" xr:uid="{00000000-0005-0000-0000-0000E8000000}"/>
    <cellStyle name="20% - Accent3 2 2" xfId="270" xr:uid="{00000000-0005-0000-0000-0000E9000000}"/>
    <cellStyle name="20% - Accent3 2 2 2" xfId="271" xr:uid="{00000000-0005-0000-0000-0000EA000000}"/>
    <cellStyle name="20% - Accent3 2 3" xfId="272" xr:uid="{00000000-0005-0000-0000-0000EB000000}"/>
    <cellStyle name="20% - Accent3 2 3 2" xfId="273" xr:uid="{00000000-0005-0000-0000-0000EC000000}"/>
    <cellStyle name="20% - Accent3 2 4" xfId="274" xr:uid="{00000000-0005-0000-0000-0000ED000000}"/>
    <cellStyle name="20% - Accent3 2 4 2" xfId="275" xr:uid="{00000000-0005-0000-0000-0000EE000000}"/>
    <cellStyle name="20% - Accent3 2 5" xfId="276" xr:uid="{00000000-0005-0000-0000-0000EF000000}"/>
    <cellStyle name="20% - Accent3 2 5 2" xfId="277" xr:uid="{00000000-0005-0000-0000-0000F0000000}"/>
    <cellStyle name="20% - Accent3 2 6" xfId="278" xr:uid="{00000000-0005-0000-0000-0000F1000000}"/>
    <cellStyle name="20% - Accent3 2 6 2" xfId="279" xr:uid="{00000000-0005-0000-0000-0000F2000000}"/>
    <cellStyle name="20% - Accent3 2 7" xfId="280" xr:uid="{00000000-0005-0000-0000-0000F3000000}"/>
    <cellStyle name="20% - Accent3 2 8" xfId="281" xr:uid="{00000000-0005-0000-0000-0000F4000000}"/>
    <cellStyle name="20% - Accent3 3" xfId="282" xr:uid="{00000000-0005-0000-0000-0000F5000000}"/>
    <cellStyle name="20% - Accent3 3 2" xfId="283" xr:uid="{00000000-0005-0000-0000-0000F6000000}"/>
    <cellStyle name="20% - Accent3 3 2 2" xfId="284" xr:uid="{00000000-0005-0000-0000-0000F7000000}"/>
    <cellStyle name="20% - Accent3 3 3" xfId="285" xr:uid="{00000000-0005-0000-0000-0000F8000000}"/>
    <cellStyle name="20% - Accent3 4" xfId="286" xr:uid="{00000000-0005-0000-0000-0000F9000000}"/>
    <cellStyle name="20% - Accent3 4 2" xfId="287" xr:uid="{00000000-0005-0000-0000-0000FA000000}"/>
    <cellStyle name="20% - Accent3 5" xfId="288" xr:uid="{00000000-0005-0000-0000-0000FB000000}"/>
    <cellStyle name="20% - Accent3 5 2" xfId="289" xr:uid="{00000000-0005-0000-0000-0000FC000000}"/>
    <cellStyle name="20% - Accent3 6" xfId="290" xr:uid="{00000000-0005-0000-0000-0000FD000000}"/>
    <cellStyle name="20% - Accent3 6 2" xfId="291" xr:uid="{00000000-0005-0000-0000-0000FE000000}"/>
    <cellStyle name="20% - Accent3 7" xfId="292" xr:uid="{00000000-0005-0000-0000-0000FF000000}"/>
    <cellStyle name="20% - Accent4 2" xfId="293" xr:uid="{00000000-0005-0000-0000-000000010000}"/>
    <cellStyle name="20% - Accent4 2 2" xfId="294" xr:uid="{00000000-0005-0000-0000-000001010000}"/>
    <cellStyle name="20% - Accent4 2 2 2" xfId="295" xr:uid="{00000000-0005-0000-0000-000002010000}"/>
    <cellStyle name="20% - Accent4 2 3" xfId="296" xr:uid="{00000000-0005-0000-0000-000003010000}"/>
    <cellStyle name="20% - Accent4 2 3 2" xfId="297" xr:uid="{00000000-0005-0000-0000-000004010000}"/>
    <cellStyle name="20% - Accent4 2 4" xfId="298" xr:uid="{00000000-0005-0000-0000-000005010000}"/>
    <cellStyle name="20% - Accent4 2 4 2" xfId="299" xr:uid="{00000000-0005-0000-0000-000006010000}"/>
    <cellStyle name="20% - Accent4 2 5" xfId="300" xr:uid="{00000000-0005-0000-0000-000007010000}"/>
    <cellStyle name="20% - Accent4 2 5 2" xfId="301" xr:uid="{00000000-0005-0000-0000-000008010000}"/>
    <cellStyle name="20% - Accent4 2 6" xfId="302" xr:uid="{00000000-0005-0000-0000-000009010000}"/>
    <cellStyle name="20% - Accent4 2 6 2" xfId="303" xr:uid="{00000000-0005-0000-0000-00000A010000}"/>
    <cellStyle name="20% - Accent4 2 7" xfId="304" xr:uid="{00000000-0005-0000-0000-00000B010000}"/>
    <cellStyle name="20% - Accent4 2 8" xfId="305" xr:uid="{00000000-0005-0000-0000-00000C010000}"/>
    <cellStyle name="20% - Accent4 3" xfId="306" xr:uid="{00000000-0005-0000-0000-00000D010000}"/>
    <cellStyle name="20% - Accent4 3 2" xfId="307" xr:uid="{00000000-0005-0000-0000-00000E010000}"/>
    <cellStyle name="20% - Accent4 3 2 2" xfId="308" xr:uid="{00000000-0005-0000-0000-00000F010000}"/>
    <cellStyle name="20% - Accent4 3 3" xfId="309" xr:uid="{00000000-0005-0000-0000-000010010000}"/>
    <cellStyle name="20% - Accent4 4" xfId="310" xr:uid="{00000000-0005-0000-0000-000011010000}"/>
    <cellStyle name="20% - Accent4 4 2" xfId="311" xr:uid="{00000000-0005-0000-0000-000012010000}"/>
    <cellStyle name="20% - Accent4 5" xfId="312" xr:uid="{00000000-0005-0000-0000-000013010000}"/>
    <cellStyle name="20% - Accent4 5 2" xfId="313" xr:uid="{00000000-0005-0000-0000-000014010000}"/>
    <cellStyle name="20% - Accent4 6" xfId="314" xr:uid="{00000000-0005-0000-0000-000015010000}"/>
    <cellStyle name="20% - Accent4 6 2" xfId="315" xr:uid="{00000000-0005-0000-0000-000016010000}"/>
    <cellStyle name="20% - Accent4 7" xfId="316" xr:uid="{00000000-0005-0000-0000-000017010000}"/>
    <cellStyle name="20% - Accent5 2" xfId="317" xr:uid="{00000000-0005-0000-0000-000018010000}"/>
    <cellStyle name="20% - Accent5 2 2" xfId="318" xr:uid="{00000000-0005-0000-0000-000019010000}"/>
    <cellStyle name="20% - Accent5 2 2 2" xfId="319" xr:uid="{00000000-0005-0000-0000-00001A010000}"/>
    <cellStyle name="20% - Accent5 2 3" xfId="320" xr:uid="{00000000-0005-0000-0000-00001B010000}"/>
    <cellStyle name="20% - Accent5 2 3 2" xfId="321" xr:uid="{00000000-0005-0000-0000-00001C010000}"/>
    <cellStyle name="20% - Accent5 2 4" xfId="322" xr:uid="{00000000-0005-0000-0000-00001D010000}"/>
    <cellStyle name="20% - Accent5 2 4 2" xfId="323" xr:uid="{00000000-0005-0000-0000-00001E010000}"/>
    <cellStyle name="20% - Accent5 2 5" xfId="324" xr:uid="{00000000-0005-0000-0000-00001F010000}"/>
    <cellStyle name="20% - Accent5 2 5 2" xfId="325" xr:uid="{00000000-0005-0000-0000-000020010000}"/>
    <cellStyle name="20% - Accent5 2 6" xfId="326" xr:uid="{00000000-0005-0000-0000-000021010000}"/>
    <cellStyle name="20% - Accent5 2 6 2" xfId="327" xr:uid="{00000000-0005-0000-0000-000022010000}"/>
    <cellStyle name="20% - Accent5 2 7" xfId="328" xr:uid="{00000000-0005-0000-0000-000023010000}"/>
    <cellStyle name="20% - Accent5 2 8" xfId="329" xr:uid="{00000000-0005-0000-0000-000024010000}"/>
    <cellStyle name="20% - Accent5 3" xfId="330" xr:uid="{00000000-0005-0000-0000-000025010000}"/>
    <cellStyle name="20% - Accent5 3 2" xfId="331" xr:uid="{00000000-0005-0000-0000-000026010000}"/>
    <cellStyle name="20% - Accent5 3 2 2" xfId="332" xr:uid="{00000000-0005-0000-0000-000027010000}"/>
    <cellStyle name="20% - Accent5 3 3" xfId="333" xr:uid="{00000000-0005-0000-0000-000028010000}"/>
    <cellStyle name="20% - Accent5 4" xfId="334" xr:uid="{00000000-0005-0000-0000-000029010000}"/>
    <cellStyle name="20% - Accent5 4 2" xfId="335" xr:uid="{00000000-0005-0000-0000-00002A010000}"/>
    <cellStyle name="20% - Accent5 5" xfId="336" xr:uid="{00000000-0005-0000-0000-00002B010000}"/>
    <cellStyle name="20% - Accent5 5 2" xfId="337" xr:uid="{00000000-0005-0000-0000-00002C010000}"/>
    <cellStyle name="20% - Accent5 6" xfId="338" xr:uid="{00000000-0005-0000-0000-00002D010000}"/>
    <cellStyle name="20% - Accent5 6 2" xfId="339" xr:uid="{00000000-0005-0000-0000-00002E010000}"/>
    <cellStyle name="20% - Accent5 7" xfId="340" xr:uid="{00000000-0005-0000-0000-00002F010000}"/>
    <cellStyle name="20% - Accent6 2" xfId="341" xr:uid="{00000000-0005-0000-0000-000030010000}"/>
    <cellStyle name="20% - Accent6 2 2" xfId="342" xr:uid="{00000000-0005-0000-0000-000031010000}"/>
    <cellStyle name="20% - Accent6 2 2 2" xfId="343" xr:uid="{00000000-0005-0000-0000-000032010000}"/>
    <cellStyle name="20% - Accent6 2 3" xfId="344" xr:uid="{00000000-0005-0000-0000-000033010000}"/>
    <cellStyle name="20% - Accent6 2 3 2" xfId="345" xr:uid="{00000000-0005-0000-0000-000034010000}"/>
    <cellStyle name="20% - Accent6 2 4" xfId="346" xr:uid="{00000000-0005-0000-0000-000035010000}"/>
    <cellStyle name="20% - Accent6 2 4 2" xfId="347" xr:uid="{00000000-0005-0000-0000-000036010000}"/>
    <cellStyle name="20% - Accent6 2 5" xfId="348" xr:uid="{00000000-0005-0000-0000-000037010000}"/>
    <cellStyle name="20% - Accent6 2 5 2" xfId="349" xr:uid="{00000000-0005-0000-0000-000038010000}"/>
    <cellStyle name="20% - Accent6 2 6" xfId="350" xr:uid="{00000000-0005-0000-0000-000039010000}"/>
    <cellStyle name="20% - Accent6 2 6 2" xfId="351" xr:uid="{00000000-0005-0000-0000-00003A010000}"/>
    <cellStyle name="20% - Accent6 2 7" xfId="352" xr:uid="{00000000-0005-0000-0000-00003B010000}"/>
    <cellStyle name="20% - Accent6 2 8" xfId="353" xr:uid="{00000000-0005-0000-0000-00003C010000}"/>
    <cellStyle name="20% - Accent6 3" xfId="354" xr:uid="{00000000-0005-0000-0000-00003D010000}"/>
    <cellStyle name="20% - Accent6 3 2" xfId="355" xr:uid="{00000000-0005-0000-0000-00003E010000}"/>
    <cellStyle name="20% - Accent6 3 2 2" xfId="356" xr:uid="{00000000-0005-0000-0000-00003F010000}"/>
    <cellStyle name="20% - Accent6 3 3" xfId="357" xr:uid="{00000000-0005-0000-0000-000040010000}"/>
    <cellStyle name="20% - Accent6 4" xfId="358" xr:uid="{00000000-0005-0000-0000-000041010000}"/>
    <cellStyle name="20% - Accent6 4 2" xfId="359" xr:uid="{00000000-0005-0000-0000-000042010000}"/>
    <cellStyle name="20% - Accent6 5" xfId="360" xr:uid="{00000000-0005-0000-0000-000043010000}"/>
    <cellStyle name="20% - Accent6 5 2" xfId="361" xr:uid="{00000000-0005-0000-0000-000044010000}"/>
    <cellStyle name="20% - Accent6 6" xfId="362" xr:uid="{00000000-0005-0000-0000-000045010000}"/>
    <cellStyle name="20% - Accent6 6 2" xfId="363" xr:uid="{00000000-0005-0000-0000-000046010000}"/>
    <cellStyle name="20% - Accent6 7" xfId="364" xr:uid="{00000000-0005-0000-0000-000047010000}"/>
    <cellStyle name="40% - Accent1 2" xfId="365" xr:uid="{00000000-0005-0000-0000-000048010000}"/>
    <cellStyle name="40% - Accent1 2 2" xfId="366" xr:uid="{00000000-0005-0000-0000-000049010000}"/>
    <cellStyle name="40% - Accent1 2 2 2" xfId="367" xr:uid="{00000000-0005-0000-0000-00004A010000}"/>
    <cellStyle name="40% - Accent1 2 3" xfId="368" xr:uid="{00000000-0005-0000-0000-00004B010000}"/>
    <cellStyle name="40% - Accent1 2 3 2" xfId="369" xr:uid="{00000000-0005-0000-0000-00004C010000}"/>
    <cellStyle name="40% - Accent1 2 4" xfId="370" xr:uid="{00000000-0005-0000-0000-00004D010000}"/>
    <cellStyle name="40% - Accent1 2 4 2" xfId="371" xr:uid="{00000000-0005-0000-0000-00004E010000}"/>
    <cellStyle name="40% - Accent1 2 5" xfId="372" xr:uid="{00000000-0005-0000-0000-00004F010000}"/>
    <cellStyle name="40% - Accent1 2 5 2" xfId="373" xr:uid="{00000000-0005-0000-0000-000050010000}"/>
    <cellStyle name="40% - Accent1 2 6" xfId="374" xr:uid="{00000000-0005-0000-0000-000051010000}"/>
    <cellStyle name="40% - Accent1 2 6 2" xfId="375" xr:uid="{00000000-0005-0000-0000-000052010000}"/>
    <cellStyle name="40% - Accent1 2 7" xfId="376" xr:uid="{00000000-0005-0000-0000-000053010000}"/>
    <cellStyle name="40% - Accent1 2 8" xfId="377" xr:uid="{00000000-0005-0000-0000-000054010000}"/>
    <cellStyle name="40% - Accent1 3" xfId="378" xr:uid="{00000000-0005-0000-0000-000055010000}"/>
    <cellStyle name="40% - Accent1 3 2" xfId="379" xr:uid="{00000000-0005-0000-0000-000056010000}"/>
    <cellStyle name="40% - Accent1 3 2 2" xfId="380" xr:uid="{00000000-0005-0000-0000-000057010000}"/>
    <cellStyle name="40% - Accent1 3 3" xfId="381" xr:uid="{00000000-0005-0000-0000-000058010000}"/>
    <cellStyle name="40% - Accent1 4" xfId="382" xr:uid="{00000000-0005-0000-0000-000059010000}"/>
    <cellStyle name="40% - Accent1 4 2" xfId="383" xr:uid="{00000000-0005-0000-0000-00005A010000}"/>
    <cellStyle name="40% - Accent1 5" xfId="384" xr:uid="{00000000-0005-0000-0000-00005B010000}"/>
    <cellStyle name="40% - Accent1 5 2" xfId="385" xr:uid="{00000000-0005-0000-0000-00005C010000}"/>
    <cellStyle name="40% - Accent1 6" xfId="386" xr:uid="{00000000-0005-0000-0000-00005D010000}"/>
    <cellStyle name="40% - Accent1 6 2" xfId="387" xr:uid="{00000000-0005-0000-0000-00005E010000}"/>
    <cellStyle name="40% - Accent1 7" xfId="388" xr:uid="{00000000-0005-0000-0000-00005F010000}"/>
    <cellStyle name="40% - Accent2 2" xfId="389" xr:uid="{00000000-0005-0000-0000-000060010000}"/>
    <cellStyle name="40% - Accent2 2 2" xfId="390" xr:uid="{00000000-0005-0000-0000-000061010000}"/>
    <cellStyle name="40% - Accent2 2 2 2" xfId="391" xr:uid="{00000000-0005-0000-0000-000062010000}"/>
    <cellStyle name="40% - Accent2 2 3" xfId="392" xr:uid="{00000000-0005-0000-0000-000063010000}"/>
    <cellStyle name="40% - Accent2 2 3 2" xfId="393" xr:uid="{00000000-0005-0000-0000-000064010000}"/>
    <cellStyle name="40% - Accent2 2 4" xfId="394" xr:uid="{00000000-0005-0000-0000-000065010000}"/>
    <cellStyle name="40% - Accent2 2 4 2" xfId="395" xr:uid="{00000000-0005-0000-0000-000066010000}"/>
    <cellStyle name="40% - Accent2 2 5" xfId="396" xr:uid="{00000000-0005-0000-0000-000067010000}"/>
    <cellStyle name="40% - Accent2 2 5 2" xfId="397" xr:uid="{00000000-0005-0000-0000-000068010000}"/>
    <cellStyle name="40% - Accent2 2 6" xfId="398" xr:uid="{00000000-0005-0000-0000-000069010000}"/>
    <cellStyle name="40% - Accent2 2 6 2" xfId="399" xr:uid="{00000000-0005-0000-0000-00006A010000}"/>
    <cellStyle name="40% - Accent2 2 7" xfId="400" xr:uid="{00000000-0005-0000-0000-00006B010000}"/>
    <cellStyle name="40% - Accent2 2 8" xfId="401" xr:uid="{00000000-0005-0000-0000-00006C010000}"/>
    <cellStyle name="40% - Accent2 3" xfId="402" xr:uid="{00000000-0005-0000-0000-00006D010000}"/>
    <cellStyle name="40% - Accent2 3 2" xfId="403" xr:uid="{00000000-0005-0000-0000-00006E010000}"/>
    <cellStyle name="40% - Accent2 3 2 2" xfId="404" xr:uid="{00000000-0005-0000-0000-00006F010000}"/>
    <cellStyle name="40% - Accent2 3 3" xfId="405" xr:uid="{00000000-0005-0000-0000-000070010000}"/>
    <cellStyle name="40% - Accent2 4" xfId="406" xr:uid="{00000000-0005-0000-0000-000071010000}"/>
    <cellStyle name="40% - Accent2 4 2" xfId="407" xr:uid="{00000000-0005-0000-0000-000072010000}"/>
    <cellStyle name="40% - Accent2 5" xfId="408" xr:uid="{00000000-0005-0000-0000-000073010000}"/>
    <cellStyle name="40% - Accent2 5 2" xfId="409" xr:uid="{00000000-0005-0000-0000-000074010000}"/>
    <cellStyle name="40% - Accent2 6" xfId="410" xr:uid="{00000000-0005-0000-0000-000075010000}"/>
    <cellStyle name="40% - Accent2 6 2" xfId="411" xr:uid="{00000000-0005-0000-0000-000076010000}"/>
    <cellStyle name="40% - Accent2 7" xfId="412" xr:uid="{00000000-0005-0000-0000-000077010000}"/>
    <cellStyle name="40% - Accent3 2" xfId="413" xr:uid="{00000000-0005-0000-0000-000078010000}"/>
    <cellStyle name="40% - Accent3 2 2" xfId="414" xr:uid="{00000000-0005-0000-0000-000079010000}"/>
    <cellStyle name="40% - Accent3 2 2 2" xfId="415" xr:uid="{00000000-0005-0000-0000-00007A010000}"/>
    <cellStyle name="40% - Accent3 2 3" xfId="416" xr:uid="{00000000-0005-0000-0000-00007B010000}"/>
    <cellStyle name="40% - Accent3 2 3 2" xfId="417" xr:uid="{00000000-0005-0000-0000-00007C010000}"/>
    <cellStyle name="40% - Accent3 2 4" xfId="418" xr:uid="{00000000-0005-0000-0000-00007D010000}"/>
    <cellStyle name="40% - Accent3 2 4 2" xfId="419" xr:uid="{00000000-0005-0000-0000-00007E010000}"/>
    <cellStyle name="40% - Accent3 2 5" xfId="420" xr:uid="{00000000-0005-0000-0000-00007F010000}"/>
    <cellStyle name="40% - Accent3 2 5 2" xfId="421" xr:uid="{00000000-0005-0000-0000-000080010000}"/>
    <cellStyle name="40% - Accent3 2 6" xfId="422" xr:uid="{00000000-0005-0000-0000-000081010000}"/>
    <cellStyle name="40% - Accent3 2 6 2" xfId="423" xr:uid="{00000000-0005-0000-0000-000082010000}"/>
    <cellStyle name="40% - Accent3 2 7" xfId="424" xr:uid="{00000000-0005-0000-0000-000083010000}"/>
    <cellStyle name="40% - Accent3 2 8" xfId="425" xr:uid="{00000000-0005-0000-0000-000084010000}"/>
    <cellStyle name="40% - Accent3 3" xfId="426" xr:uid="{00000000-0005-0000-0000-000085010000}"/>
    <cellStyle name="40% - Accent3 3 2" xfId="427" xr:uid="{00000000-0005-0000-0000-000086010000}"/>
    <cellStyle name="40% - Accent3 3 2 2" xfId="428" xr:uid="{00000000-0005-0000-0000-000087010000}"/>
    <cellStyle name="40% - Accent3 3 3" xfId="429" xr:uid="{00000000-0005-0000-0000-000088010000}"/>
    <cellStyle name="40% - Accent3 4" xfId="430" xr:uid="{00000000-0005-0000-0000-000089010000}"/>
    <cellStyle name="40% - Accent3 4 2" xfId="431" xr:uid="{00000000-0005-0000-0000-00008A010000}"/>
    <cellStyle name="40% - Accent3 5" xfId="432" xr:uid="{00000000-0005-0000-0000-00008B010000}"/>
    <cellStyle name="40% - Accent3 5 2" xfId="433" xr:uid="{00000000-0005-0000-0000-00008C010000}"/>
    <cellStyle name="40% - Accent3 6" xfId="434" xr:uid="{00000000-0005-0000-0000-00008D010000}"/>
    <cellStyle name="40% - Accent3 6 2" xfId="435" xr:uid="{00000000-0005-0000-0000-00008E010000}"/>
    <cellStyle name="40% - Accent3 7" xfId="436" xr:uid="{00000000-0005-0000-0000-00008F010000}"/>
    <cellStyle name="40% - Accent4 2" xfId="437" xr:uid="{00000000-0005-0000-0000-000090010000}"/>
    <cellStyle name="40% - Accent4 2 2" xfId="438" xr:uid="{00000000-0005-0000-0000-000091010000}"/>
    <cellStyle name="40% - Accent4 2 2 2" xfId="439" xr:uid="{00000000-0005-0000-0000-000092010000}"/>
    <cellStyle name="40% - Accent4 2 3" xfId="440" xr:uid="{00000000-0005-0000-0000-000093010000}"/>
    <cellStyle name="40% - Accent4 2 3 2" xfId="441" xr:uid="{00000000-0005-0000-0000-000094010000}"/>
    <cellStyle name="40% - Accent4 2 4" xfId="442" xr:uid="{00000000-0005-0000-0000-000095010000}"/>
    <cellStyle name="40% - Accent4 2 4 2" xfId="443" xr:uid="{00000000-0005-0000-0000-000096010000}"/>
    <cellStyle name="40% - Accent4 2 5" xfId="444" xr:uid="{00000000-0005-0000-0000-000097010000}"/>
    <cellStyle name="40% - Accent4 2 5 2" xfId="445" xr:uid="{00000000-0005-0000-0000-000098010000}"/>
    <cellStyle name="40% - Accent4 2 6" xfId="446" xr:uid="{00000000-0005-0000-0000-000099010000}"/>
    <cellStyle name="40% - Accent4 2 6 2" xfId="447" xr:uid="{00000000-0005-0000-0000-00009A010000}"/>
    <cellStyle name="40% - Accent4 2 7" xfId="448" xr:uid="{00000000-0005-0000-0000-00009B010000}"/>
    <cellStyle name="40% - Accent4 2 8" xfId="449" xr:uid="{00000000-0005-0000-0000-00009C010000}"/>
    <cellStyle name="40% - Accent4 3" xfId="450" xr:uid="{00000000-0005-0000-0000-00009D010000}"/>
    <cellStyle name="40% - Accent4 3 2" xfId="451" xr:uid="{00000000-0005-0000-0000-00009E010000}"/>
    <cellStyle name="40% - Accent4 3 2 2" xfId="452" xr:uid="{00000000-0005-0000-0000-00009F010000}"/>
    <cellStyle name="40% - Accent4 3 3" xfId="453" xr:uid="{00000000-0005-0000-0000-0000A0010000}"/>
    <cellStyle name="40% - Accent4 4" xfId="454" xr:uid="{00000000-0005-0000-0000-0000A1010000}"/>
    <cellStyle name="40% - Accent4 4 2" xfId="455" xr:uid="{00000000-0005-0000-0000-0000A2010000}"/>
    <cellStyle name="40% - Accent4 5" xfId="456" xr:uid="{00000000-0005-0000-0000-0000A3010000}"/>
    <cellStyle name="40% - Accent4 5 2" xfId="457" xr:uid="{00000000-0005-0000-0000-0000A4010000}"/>
    <cellStyle name="40% - Accent4 6" xfId="458" xr:uid="{00000000-0005-0000-0000-0000A5010000}"/>
    <cellStyle name="40% - Accent4 6 2" xfId="459" xr:uid="{00000000-0005-0000-0000-0000A6010000}"/>
    <cellStyle name="40% - Accent4 7" xfId="460" xr:uid="{00000000-0005-0000-0000-0000A7010000}"/>
    <cellStyle name="40% - Accent5 2" xfId="461" xr:uid="{00000000-0005-0000-0000-0000A8010000}"/>
    <cellStyle name="40% - Accent5 2 2" xfId="462" xr:uid="{00000000-0005-0000-0000-0000A9010000}"/>
    <cellStyle name="40% - Accent5 2 2 2" xfId="463" xr:uid="{00000000-0005-0000-0000-0000AA010000}"/>
    <cellStyle name="40% - Accent5 2 3" xfId="464" xr:uid="{00000000-0005-0000-0000-0000AB010000}"/>
    <cellStyle name="40% - Accent5 2 3 2" xfId="465" xr:uid="{00000000-0005-0000-0000-0000AC010000}"/>
    <cellStyle name="40% - Accent5 2 4" xfId="466" xr:uid="{00000000-0005-0000-0000-0000AD010000}"/>
    <cellStyle name="40% - Accent5 2 4 2" xfId="467" xr:uid="{00000000-0005-0000-0000-0000AE010000}"/>
    <cellStyle name="40% - Accent5 2 5" xfId="468" xr:uid="{00000000-0005-0000-0000-0000AF010000}"/>
    <cellStyle name="40% - Accent5 2 5 2" xfId="469" xr:uid="{00000000-0005-0000-0000-0000B0010000}"/>
    <cellStyle name="40% - Accent5 2 6" xfId="470" xr:uid="{00000000-0005-0000-0000-0000B1010000}"/>
    <cellStyle name="40% - Accent5 2 6 2" xfId="471" xr:uid="{00000000-0005-0000-0000-0000B2010000}"/>
    <cellStyle name="40% - Accent5 2 7" xfId="472" xr:uid="{00000000-0005-0000-0000-0000B3010000}"/>
    <cellStyle name="40% - Accent5 2 8" xfId="473" xr:uid="{00000000-0005-0000-0000-0000B4010000}"/>
    <cellStyle name="40% - Accent5 3" xfId="474" xr:uid="{00000000-0005-0000-0000-0000B5010000}"/>
    <cellStyle name="40% - Accent5 3 2" xfId="475" xr:uid="{00000000-0005-0000-0000-0000B6010000}"/>
    <cellStyle name="40% - Accent5 3 2 2" xfId="476" xr:uid="{00000000-0005-0000-0000-0000B7010000}"/>
    <cellStyle name="40% - Accent5 3 3" xfId="477" xr:uid="{00000000-0005-0000-0000-0000B8010000}"/>
    <cellStyle name="40% - Accent5 4" xfId="478" xr:uid="{00000000-0005-0000-0000-0000B9010000}"/>
    <cellStyle name="40% - Accent5 4 2" xfId="479" xr:uid="{00000000-0005-0000-0000-0000BA010000}"/>
    <cellStyle name="40% - Accent5 5" xfId="480" xr:uid="{00000000-0005-0000-0000-0000BB010000}"/>
    <cellStyle name="40% - Accent5 5 2" xfId="481" xr:uid="{00000000-0005-0000-0000-0000BC010000}"/>
    <cellStyle name="40% - Accent5 6" xfId="482" xr:uid="{00000000-0005-0000-0000-0000BD010000}"/>
    <cellStyle name="40% - Accent5 6 2" xfId="483" xr:uid="{00000000-0005-0000-0000-0000BE010000}"/>
    <cellStyle name="40% - Accent5 7" xfId="484" xr:uid="{00000000-0005-0000-0000-0000BF010000}"/>
    <cellStyle name="40% - Accent6 2" xfId="485" xr:uid="{00000000-0005-0000-0000-0000C0010000}"/>
    <cellStyle name="40% - Accent6 2 2" xfId="486" xr:uid="{00000000-0005-0000-0000-0000C1010000}"/>
    <cellStyle name="40% - Accent6 2 2 2" xfId="487" xr:uid="{00000000-0005-0000-0000-0000C2010000}"/>
    <cellStyle name="40% - Accent6 2 3" xfId="488" xr:uid="{00000000-0005-0000-0000-0000C3010000}"/>
    <cellStyle name="40% - Accent6 2 3 2" xfId="489" xr:uid="{00000000-0005-0000-0000-0000C4010000}"/>
    <cellStyle name="40% - Accent6 2 4" xfId="490" xr:uid="{00000000-0005-0000-0000-0000C5010000}"/>
    <cellStyle name="40% - Accent6 2 4 2" xfId="491" xr:uid="{00000000-0005-0000-0000-0000C6010000}"/>
    <cellStyle name="40% - Accent6 2 5" xfId="492" xr:uid="{00000000-0005-0000-0000-0000C7010000}"/>
    <cellStyle name="40% - Accent6 2 5 2" xfId="493" xr:uid="{00000000-0005-0000-0000-0000C8010000}"/>
    <cellStyle name="40% - Accent6 2 6" xfId="494" xr:uid="{00000000-0005-0000-0000-0000C9010000}"/>
    <cellStyle name="40% - Accent6 2 6 2" xfId="495" xr:uid="{00000000-0005-0000-0000-0000CA010000}"/>
    <cellStyle name="40% - Accent6 2 7" xfId="496" xr:uid="{00000000-0005-0000-0000-0000CB010000}"/>
    <cellStyle name="40% - Accent6 2 8" xfId="497" xr:uid="{00000000-0005-0000-0000-0000CC010000}"/>
    <cellStyle name="40% - Accent6 3" xfId="498" xr:uid="{00000000-0005-0000-0000-0000CD010000}"/>
    <cellStyle name="40% - Accent6 3 2" xfId="499" xr:uid="{00000000-0005-0000-0000-0000CE010000}"/>
    <cellStyle name="40% - Accent6 3 2 2" xfId="500" xr:uid="{00000000-0005-0000-0000-0000CF010000}"/>
    <cellStyle name="40% - Accent6 3 3" xfId="501" xr:uid="{00000000-0005-0000-0000-0000D0010000}"/>
    <cellStyle name="40% - Accent6 4" xfId="502" xr:uid="{00000000-0005-0000-0000-0000D1010000}"/>
    <cellStyle name="40% - Accent6 4 2" xfId="503" xr:uid="{00000000-0005-0000-0000-0000D2010000}"/>
    <cellStyle name="40% - Accent6 5" xfId="504" xr:uid="{00000000-0005-0000-0000-0000D3010000}"/>
    <cellStyle name="40% - Accent6 5 2" xfId="505" xr:uid="{00000000-0005-0000-0000-0000D4010000}"/>
    <cellStyle name="40% - Accent6 6" xfId="506" xr:uid="{00000000-0005-0000-0000-0000D5010000}"/>
    <cellStyle name="40% - Accent6 6 2" xfId="507" xr:uid="{00000000-0005-0000-0000-0000D6010000}"/>
    <cellStyle name="40% - Accent6 7" xfId="508" xr:uid="{00000000-0005-0000-0000-0000D7010000}"/>
    <cellStyle name="60% - Accent1 2" xfId="509" xr:uid="{00000000-0005-0000-0000-0000D8010000}"/>
    <cellStyle name="60% - Accent1 3" xfId="982" xr:uid="{00000000-0005-0000-0000-0000D9010000}"/>
    <cellStyle name="60% - Accent2 2" xfId="510" xr:uid="{00000000-0005-0000-0000-0000DA010000}"/>
    <cellStyle name="60% - Accent2 3" xfId="983" xr:uid="{00000000-0005-0000-0000-0000DB010000}"/>
    <cellStyle name="60% - Accent3 2" xfId="511" xr:uid="{00000000-0005-0000-0000-0000DC010000}"/>
    <cellStyle name="60% - Accent3 3" xfId="984" xr:uid="{00000000-0005-0000-0000-0000DD010000}"/>
    <cellStyle name="60% - Accent4 2" xfId="512" xr:uid="{00000000-0005-0000-0000-0000DE010000}"/>
    <cellStyle name="60% - Accent4 3" xfId="985" xr:uid="{00000000-0005-0000-0000-0000DF010000}"/>
    <cellStyle name="60% - Accent5 2" xfId="513" xr:uid="{00000000-0005-0000-0000-0000E0010000}"/>
    <cellStyle name="60% - Accent5 3" xfId="986" xr:uid="{00000000-0005-0000-0000-0000E1010000}"/>
    <cellStyle name="60% - Accent6 2" xfId="514" xr:uid="{00000000-0005-0000-0000-0000E2010000}"/>
    <cellStyle name="60% - Accent6 3" xfId="987" xr:uid="{00000000-0005-0000-0000-0000E3010000}"/>
    <cellStyle name="Accent1 - 20%" xfId="31" xr:uid="{00000000-0005-0000-0000-0000E4010000}"/>
    <cellStyle name="Accent1 - 40%" xfId="32" xr:uid="{00000000-0005-0000-0000-0000E5010000}"/>
    <cellStyle name="Accent1 - 60%" xfId="33" xr:uid="{00000000-0005-0000-0000-0000E6010000}"/>
    <cellStyle name="Accent1 2" xfId="34" xr:uid="{00000000-0005-0000-0000-0000E7010000}"/>
    <cellStyle name="Accent1 3" xfId="35" xr:uid="{00000000-0005-0000-0000-0000E8010000}"/>
    <cellStyle name="Accent1 4" xfId="36" xr:uid="{00000000-0005-0000-0000-0000E9010000}"/>
    <cellStyle name="Accent2 - 20%" xfId="37" xr:uid="{00000000-0005-0000-0000-0000EA010000}"/>
    <cellStyle name="Accent2 - 40%" xfId="38" xr:uid="{00000000-0005-0000-0000-0000EB010000}"/>
    <cellStyle name="Accent2 - 60%" xfId="39" xr:uid="{00000000-0005-0000-0000-0000EC010000}"/>
    <cellStyle name="Accent2 2" xfId="40" xr:uid="{00000000-0005-0000-0000-0000ED010000}"/>
    <cellStyle name="Accent2 3" xfId="41" xr:uid="{00000000-0005-0000-0000-0000EE010000}"/>
    <cellStyle name="Accent2 4" xfId="42" xr:uid="{00000000-0005-0000-0000-0000EF010000}"/>
    <cellStyle name="Accent3 - 20%" xfId="43" xr:uid="{00000000-0005-0000-0000-0000F0010000}"/>
    <cellStyle name="Accent3 - 40%" xfId="44" xr:uid="{00000000-0005-0000-0000-0000F1010000}"/>
    <cellStyle name="Accent3 - 60%" xfId="45" xr:uid="{00000000-0005-0000-0000-0000F2010000}"/>
    <cellStyle name="Accent3 2" xfId="46" xr:uid="{00000000-0005-0000-0000-0000F3010000}"/>
    <cellStyle name="Accent3 3" xfId="47" xr:uid="{00000000-0005-0000-0000-0000F4010000}"/>
    <cellStyle name="Accent3 4" xfId="48" xr:uid="{00000000-0005-0000-0000-0000F5010000}"/>
    <cellStyle name="Accent4 - 20%" xfId="49" xr:uid="{00000000-0005-0000-0000-0000F6010000}"/>
    <cellStyle name="Accent4 - 40%" xfId="50" xr:uid="{00000000-0005-0000-0000-0000F7010000}"/>
    <cellStyle name="Accent4 - 60%" xfId="51" xr:uid="{00000000-0005-0000-0000-0000F8010000}"/>
    <cellStyle name="Accent4 2" xfId="52" xr:uid="{00000000-0005-0000-0000-0000F9010000}"/>
    <cellStyle name="Accent4 3" xfId="53" xr:uid="{00000000-0005-0000-0000-0000FA010000}"/>
    <cellStyle name="Accent4 4" xfId="54" xr:uid="{00000000-0005-0000-0000-0000FB010000}"/>
    <cellStyle name="Accent5 - 20%" xfId="55" xr:uid="{00000000-0005-0000-0000-0000FC010000}"/>
    <cellStyle name="Accent5 - 40%" xfId="56" xr:uid="{00000000-0005-0000-0000-0000FD010000}"/>
    <cellStyle name="Accent5 - 60%" xfId="57" xr:uid="{00000000-0005-0000-0000-0000FE010000}"/>
    <cellStyle name="Accent5 2" xfId="58" xr:uid="{00000000-0005-0000-0000-0000FF010000}"/>
    <cellStyle name="Accent5 3" xfId="59" xr:uid="{00000000-0005-0000-0000-000000020000}"/>
    <cellStyle name="Accent5 4" xfId="60" xr:uid="{00000000-0005-0000-0000-000001020000}"/>
    <cellStyle name="Accent6 - 20%" xfId="61" xr:uid="{00000000-0005-0000-0000-000002020000}"/>
    <cellStyle name="Accent6 - 40%" xfId="62" xr:uid="{00000000-0005-0000-0000-000003020000}"/>
    <cellStyle name="Accent6 - 60%" xfId="63" xr:uid="{00000000-0005-0000-0000-000004020000}"/>
    <cellStyle name="Accent6 2" xfId="64" xr:uid="{00000000-0005-0000-0000-000005020000}"/>
    <cellStyle name="Accent6 3" xfId="65" xr:uid="{00000000-0005-0000-0000-000006020000}"/>
    <cellStyle name="Accent6 4" xfId="66" xr:uid="{00000000-0005-0000-0000-000007020000}"/>
    <cellStyle name="Actual Date" xfId="988" xr:uid="{00000000-0005-0000-0000-000008020000}"/>
    <cellStyle name="Actual Date 2" xfId="989" xr:uid="{00000000-0005-0000-0000-000009020000}"/>
    <cellStyle name="Actual Date 3" xfId="990" xr:uid="{00000000-0005-0000-0000-00000A020000}"/>
    <cellStyle name="Actual Date 4" xfId="991" xr:uid="{00000000-0005-0000-0000-00000B020000}"/>
    <cellStyle name="Actual Date 5" xfId="992" xr:uid="{00000000-0005-0000-0000-00000C020000}"/>
    <cellStyle name="Actual Date 6" xfId="993" xr:uid="{00000000-0005-0000-0000-00000D020000}"/>
    <cellStyle name="Actual Date 6 2" xfId="994" xr:uid="{00000000-0005-0000-0000-00000E020000}"/>
    <cellStyle name="Actual Date 6_48MW CMSI CAPEX Budget rev 11Jun10-rev16b (Updated Forecast cash flow)" xfId="995" xr:uid="{00000000-0005-0000-0000-00000F020000}"/>
    <cellStyle name="Actual Date_Mesquite Solar 277 MW v1" xfId="996" xr:uid="{00000000-0005-0000-0000-000010020000}"/>
    <cellStyle name="ariel" xfId="997" xr:uid="{00000000-0005-0000-0000-000011020000}"/>
    <cellStyle name="Bad 2" xfId="67" xr:uid="{00000000-0005-0000-0000-000012020000}"/>
    <cellStyle name="Bad 3" xfId="998" xr:uid="{00000000-0005-0000-0000-000013020000}"/>
    <cellStyle name="basic" xfId="999" xr:uid="{00000000-0005-0000-0000-000014020000}"/>
    <cellStyle name="Blue Font" xfId="1000" xr:uid="{00000000-0005-0000-0000-000015020000}"/>
    <cellStyle name="Bottom Edge" xfId="1001" xr:uid="{00000000-0005-0000-0000-000016020000}"/>
    <cellStyle name="Calculation 2" xfId="68" xr:uid="{00000000-0005-0000-0000-000017020000}"/>
    <cellStyle name="Calculation 3" xfId="1002" xr:uid="{00000000-0005-0000-0000-000018020000}"/>
    <cellStyle name="Cents" xfId="1003" xr:uid="{00000000-0005-0000-0000-000019020000}"/>
    <cellStyle name="Check Cell 2" xfId="69" xr:uid="{00000000-0005-0000-0000-00001A020000}"/>
    <cellStyle name="Check Cell 2 2" xfId="2405" xr:uid="{00000000-0005-0000-0000-00001B020000}"/>
    <cellStyle name="Check Cell 3" xfId="1004" xr:uid="{00000000-0005-0000-0000-00001C020000}"/>
    <cellStyle name="Column_Title" xfId="1005" xr:uid="{00000000-0005-0000-0000-00001D020000}"/>
    <cellStyle name="Comma" xfId="1" builtinId="3"/>
    <cellStyle name="Comma [0] 2" xfId="1006" xr:uid="{00000000-0005-0000-0000-000020020000}"/>
    <cellStyle name="Comma 0" xfId="1007" xr:uid="{00000000-0005-0000-0000-000021020000}"/>
    <cellStyle name="Comma 10" xfId="515" xr:uid="{00000000-0005-0000-0000-000022020000}"/>
    <cellStyle name="Comma 10 2" xfId="1008" xr:uid="{00000000-0005-0000-0000-000023020000}"/>
    <cellStyle name="Comma 10 2 5" xfId="1009" xr:uid="{00000000-0005-0000-0000-000024020000}"/>
    <cellStyle name="Comma 11" xfId="19" xr:uid="{00000000-0005-0000-0000-000025020000}"/>
    <cellStyle name="Comma 11 2" xfId="516" xr:uid="{00000000-0005-0000-0000-000026020000}"/>
    <cellStyle name="Comma 114" xfId="1010" xr:uid="{00000000-0005-0000-0000-000027020000}"/>
    <cellStyle name="Comma 12" xfId="517" xr:uid="{00000000-0005-0000-0000-000028020000}"/>
    <cellStyle name="Comma 12 2" xfId="518" xr:uid="{00000000-0005-0000-0000-000029020000}"/>
    <cellStyle name="Comma 12 2 2" xfId="519" xr:uid="{00000000-0005-0000-0000-00002A020000}"/>
    <cellStyle name="Comma 12 3" xfId="520" xr:uid="{00000000-0005-0000-0000-00002B020000}"/>
    <cellStyle name="Comma 12 3 2" xfId="521" xr:uid="{00000000-0005-0000-0000-00002C020000}"/>
    <cellStyle name="Comma 12 4" xfId="522" xr:uid="{00000000-0005-0000-0000-00002D020000}"/>
    <cellStyle name="Comma 12 5" xfId="523" xr:uid="{00000000-0005-0000-0000-00002E020000}"/>
    <cellStyle name="Comma 13" xfId="524" xr:uid="{00000000-0005-0000-0000-00002F020000}"/>
    <cellStyle name="Comma 14" xfId="525" xr:uid="{00000000-0005-0000-0000-000030020000}"/>
    <cellStyle name="Comma 15" xfId="1011" xr:uid="{00000000-0005-0000-0000-000031020000}"/>
    <cellStyle name="Comma 16" xfId="2398" xr:uid="{00000000-0005-0000-0000-000032020000}"/>
    <cellStyle name="Comma 17" xfId="2402" xr:uid="{00000000-0005-0000-0000-000033020000}"/>
    <cellStyle name="Comma 18" xfId="2404" xr:uid="{00000000-0005-0000-0000-000034020000}"/>
    <cellStyle name="Comma 2" xfId="6" xr:uid="{00000000-0005-0000-0000-000035020000}"/>
    <cellStyle name="Comma 2 10" xfId="1012" xr:uid="{00000000-0005-0000-0000-000036020000}"/>
    <cellStyle name="Comma 2 10 2" xfId="1013" xr:uid="{00000000-0005-0000-0000-000037020000}"/>
    <cellStyle name="Comma 2 11" xfId="1014" xr:uid="{00000000-0005-0000-0000-000038020000}"/>
    <cellStyle name="Comma 2 12" xfId="1015" xr:uid="{00000000-0005-0000-0000-000039020000}"/>
    <cellStyle name="Comma 2 13" xfId="1016" xr:uid="{00000000-0005-0000-0000-00003A020000}"/>
    <cellStyle name="Comma 2 14" xfId="1017" xr:uid="{00000000-0005-0000-0000-00003B020000}"/>
    <cellStyle name="Comma 2 15" xfId="1018" xr:uid="{00000000-0005-0000-0000-00003C020000}"/>
    <cellStyle name="Comma 2 16" xfId="1019" xr:uid="{00000000-0005-0000-0000-00003D020000}"/>
    <cellStyle name="Comma 2 17" xfId="1020" xr:uid="{00000000-0005-0000-0000-00003E020000}"/>
    <cellStyle name="Comma 2 18" xfId="1021" xr:uid="{00000000-0005-0000-0000-00003F020000}"/>
    <cellStyle name="Comma 2 2" xfId="21" xr:uid="{00000000-0005-0000-0000-000040020000}"/>
    <cellStyle name="Comma 2 2 2" xfId="526" xr:uid="{00000000-0005-0000-0000-000041020000}"/>
    <cellStyle name="Comma 2 2 2 2" xfId="527" xr:uid="{00000000-0005-0000-0000-000042020000}"/>
    <cellStyle name="Comma 2 2 2 3" xfId="528" xr:uid="{00000000-0005-0000-0000-000043020000}"/>
    <cellStyle name="Comma 2 2 3" xfId="529" xr:uid="{00000000-0005-0000-0000-000044020000}"/>
    <cellStyle name="Comma 2 2 3 2" xfId="530" xr:uid="{00000000-0005-0000-0000-000045020000}"/>
    <cellStyle name="Comma 2 2 3 3" xfId="531" xr:uid="{00000000-0005-0000-0000-000046020000}"/>
    <cellStyle name="Comma 2 2 4" xfId="532" xr:uid="{00000000-0005-0000-0000-000047020000}"/>
    <cellStyle name="Comma 2 2 5" xfId="533" xr:uid="{00000000-0005-0000-0000-000048020000}"/>
    <cellStyle name="Comma 2 3" xfId="70" xr:uid="{00000000-0005-0000-0000-000049020000}"/>
    <cellStyle name="Comma 2 3 2" xfId="534" xr:uid="{00000000-0005-0000-0000-00004A020000}"/>
    <cellStyle name="Comma 2 3 3" xfId="535" xr:uid="{00000000-0005-0000-0000-00004B020000}"/>
    <cellStyle name="Comma 2 3 4" xfId="536" xr:uid="{00000000-0005-0000-0000-00004C020000}"/>
    <cellStyle name="Comma 2 4" xfId="537" xr:uid="{00000000-0005-0000-0000-00004D020000}"/>
    <cellStyle name="Comma 2 4 2" xfId="538" xr:uid="{00000000-0005-0000-0000-00004E020000}"/>
    <cellStyle name="Comma 2 4 3" xfId="539" xr:uid="{00000000-0005-0000-0000-00004F020000}"/>
    <cellStyle name="Comma 2 5" xfId="540" xr:uid="{00000000-0005-0000-0000-000050020000}"/>
    <cellStyle name="Comma 2 5 2" xfId="541" xr:uid="{00000000-0005-0000-0000-000051020000}"/>
    <cellStyle name="Comma 2 5 3" xfId="542" xr:uid="{00000000-0005-0000-0000-000052020000}"/>
    <cellStyle name="Comma 2 6" xfId="543" xr:uid="{00000000-0005-0000-0000-000053020000}"/>
    <cellStyle name="Comma 2 7" xfId="544" xr:uid="{00000000-0005-0000-0000-000054020000}"/>
    <cellStyle name="Comma 2 8" xfId="545" xr:uid="{00000000-0005-0000-0000-000055020000}"/>
    <cellStyle name="Comma 2 9" xfId="1022" xr:uid="{00000000-0005-0000-0000-000056020000}"/>
    <cellStyle name="Comma 2_Mesquite Solar 277 MW v1" xfId="1023" xr:uid="{00000000-0005-0000-0000-000057020000}"/>
    <cellStyle name="Comma 3" xfId="10" xr:uid="{00000000-0005-0000-0000-000058020000}"/>
    <cellStyle name="Comma 3 2" xfId="16" xr:uid="{00000000-0005-0000-0000-000059020000}"/>
    <cellStyle name="Comma 3 2 2" xfId="1025" xr:uid="{00000000-0005-0000-0000-00005A020000}"/>
    <cellStyle name="Comma 3 2 3" xfId="1024" xr:uid="{00000000-0005-0000-0000-00005B020000}"/>
    <cellStyle name="Comma 3 3" xfId="1026" xr:uid="{00000000-0005-0000-0000-00005C020000}"/>
    <cellStyle name="Comma 3 4" xfId="2394" xr:uid="{00000000-0005-0000-0000-00005D020000}"/>
    <cellStyle name="Comma 3 5" xfId="71" xr:uid="{00000000-0005-0000-0000-00005E020000}"/>
    <cellStyle name="Comma 4" xfId="24" xr:uid="{00000000-0005-0000-0000-00005F020000}"/>
    <cellStyle name="Comma 4 2" xfId="546" xr:uid="{00000000-0005-0000-0000-000060020000}"/>
    <cellStyle name="Comma 4 2 2" xfId="547" xr:uid="{00000000-0005-0000-0000-000061020000}"/>
    <cellStyle name="Comma 4 3" xfId="548" xr:uid="{00000000-0005-0000-0000-000062020000}"/>
    <cellStyle name="Comma 4 3 2" xfId="549" xr:uid="{00000000-0005-0000-0000-000063020000}"/>
    <cellStyle name="Comma 4 4" xfId="550" xr:uid="{00000000-0005-0000-0000-000064020000}"/>
    <cellStyle name="Comma 4 5" xfId="551" xr:uid="{00000000-0005-0000-0000-000065020000}"/>
    <cellStyle name="Comma 4 6" xfId="72" xr:uid="{00000000-0005-0000-0000-000066020000}"/>
    <cellStyle name="Comma 5" xfId="552" xr:uid="{00000000-0005-0000-0000-000067020000}"/>
    <cellStyle name="Comma 5 2" xfId="553" xr:uid="{00000000-0005-0000-0000-000068020000}"/>
    <cellStyle name="Comma 5 2 2" xfId="554" xr:uid="{00000000-0005-0000-0000-000069020000}"/>
    <cellStyle name="Comma 5 3" xfId="555" xr:uid="{00000000-0005-0000-0000-00006A020000}"/>
    <cellStyle name="Comma 5 3 2" xfId="556" xr:uid="{00000000-0005-0000-0000-00006B020000}"/>
    <cellStyle name="Comma 5 4" xfId="557" xr:uid="{00000000-0005-0000-0000-00006C020000}"/>
    <cellStyle name="Comma 5 5" xfId="558" xr:uid="{00000000-0005-0000-0000-00006D020000}"/>
    <cellStyle name="Comma 56" xfId="1027" xr:uid="{00000000-0005-0000-0000-00006E020000}"/>
    <cellStyle name="Comma 6" xfId="559" xr:uid="{00000000-0005-0000-0000-00006F020000}"/>
    <cellStyle name="Comma 6 2" xfId="560" xr:uid="{00000000-0005-0000-0000-000070020000}"/>
    <cellStyle name="Comma 6 2 2" xfId="561" xr:uid="{00000000-0005-0000-0000-000071020000}"/>
    <cellStyle name="Comma 6 3" xfId="562" xr:uid="{00000000-0005-0000-0000-000072020000}"/>
    <cellStyle name="Comma 6 3 2" xfId="563" xr:uid="{00000000-0005-0000-0000-000073020000}"/>
    <cellStyle name="Comma 6 4" xfId="564" xr:uid="{00000000-0005-0000-0000-000074020000}"/>
    <cellStyle name="Comma 6 5" xfId="565" xr:uid="{00000000-0005-0000-0000-000075020000}"/>
    <cellStyle name="Comma 7" xfId="566" xr:uid="{00000000-0005-0000-0000-000076020000}"/>
    <cellStyle name="Comma 7 2" xfId="1028" xr:uid="{00000000-0005-0000-0000-000077020000}"/>
    <cellStyle name="Comma 7 3" xfId="2406" xr:uid="{00000000-0005-0000-0000-000078020000}"/>
    <cellStyle name="Comma 8" xfId="567" xr:uid="{00000000-0005-0000-0000-000079020000}"/>
    <cellStyle name="Comma 8 2" xfId="568" xr:uid="{00000000-0005-0000-0000-00007A020000}"/>
    <cellStyle name="Comma 8 2 2" xfId="569" xr:uid="{00000000-0005-0000-0000-00007B020000}"/>
    <cellStyle name="Comma 8 3" xfId="570" xr:uid="{00000000-0005-0000-0000-00007C020000}"/>
    <cellStyle name="Comma 8 3 2" xfId="571" xr:uid="{00000000-0005-0000-0000-00007D020000}"/>
    <cellStyle name="Comma 8 4" xfId="572" xr:uid="{00000000-0005-0000-0000-00007E020000}"/>
    <cellStyle name="Comma 8 5" xfId="573" xr:uid="{00000000-0005-0000-0000-00007F020000}"/>
    <cellStyle name="Comma 9" xfId="574" xr:uid="{00000000-0005-0000-0000-000080020000}"/>
    <cellStyle name="Comma 9 2" xfId="575" xr:uid="{00000000-0005-0000-0000-000081020000}"/>
    <cellStyle name="Comma 9 2 2" xfId="576" xr:uid="{00000000-0005-0000-0000-000082020000}"/>
    <cellStyle name="Comma 9 3" xfId="577" xr:uid="{00000000-0005-0000-0000-000083020000}"/>
    <cellStyle name="Comma 9 3 2" xfId="578" xr:uid="{00000000-0005-0000-0000-000084020000}"/>
    <cellStyle name="Comma 9 4" xfId="579" xr:uid="{00000000-0005-0000-0000-000085020000}"/>
    <cellStyle name="Comma 9 5" xfId="580" xr:uid="{00000000-0005-0000-0000-000086020000}"/>
    <cellStyle name="Comma Cents" xfId="1029" xr:uid="{00000000-0005-0000-0000-000087020000}"/>
    <cellStyle name="Comma0" xfId="1030" xr:uid="{00000000-0005-0000-0000-000088020000}"/>
    <cellStyle name="Currency" xfId="2" builtinId="4"/>
    <cellStyle name="Currency 0" xfId="1031" xr:uid="{00000000-0005-0000-0000-00008A020000}"/>
    <cellStyle name="Currency 2" xfId="5" xr:uid="{00000000-0005-0000-0000-00008B020000}"/>
    <cellStyle name="Currency 2 10" xfId="1032" xr:uid="{00000000-0005-0000-0000-00008C020000}"/>
    <cellStyle name="Currency 2 11" xfId="1033" xr:uid="{00000000-0005-0000-0000-00008D020000}"/>
    <cellStyle name="Currency 2 12" xfId="1034" xr:uid="{00000000-0005-0000-0000-00008E020000}"/>
    <cellStyle name="Currency 2 13" xfId="1035" xr:uid="{00000000-0005-0000-0000-00008F020000}"/>
    <cellStyle name="Currency 2 14" xfId="1036" xr:uid="{00000000-0005-0000-0000-000090020000}"/>
    <cellStyle name="Currency 2 15" xfId="1037" xr:uid="{00000000-0005-0000-0000-000091020000}"/>
    <cellStyle name="Currency 2 16" xfId="1038" xr:uid="{00000000-0005-0000-0000-000092020000}"/>
    <cellStyle name="Currency 2 17" xfId="1039" xr:uid="{00000000-0005-0000-0000-000093020000}"/>
    <cellStyle name="Currency 2 2" xfId="20" xr:uid="{00000000-0005-0000-0000-000094020000}"/>
    <cellStyle name="Currency 2 3" xfId="73" xr:uid="{00000000-0005-0000-0000-000095020000}"/>
    <cellStyle name="Currency 2 4" xfId="1040" xr:uid="{00000000-0005-0000-0000-000096020000}"/>
    <cellStyle name="Currency 2 5" xfId="1041" xr:uid="{00000000-0005-0000-0000-000097020000}"/>
    <cellStyle name="Currency 2 6" xfId="1042" xr:uid="{00000000-0005-0000-0000-000098020000}"/>
    <cellStyle name="Currency 2 7" xfId="1043" xr:uid="{00000000-0005-0000-0000-000099020000}"/>
    <cellStyle name="Currency 2 8" xfId="1044" xr:uid="{00000000-0005-0000-0000-00009A020000}"/>
    <cellStyle name="Currency 2 9" xfId="1045" xr:uid="{00000000-0005-0000-0000-00009B020000}"/>
    <cellStyle name="Currency 2_Mesquite Solar 277 MW v1" xfId="1046" xr:uid="{00000000-0005-0000-0000-00009C020000}"/>
    <cellStyle name="Currency 3" xfId="25" xr:uid="{00000000-0005-0000-0000-00009D020000}"/>
    <cellStyle name="Currency 3 2" xfId="74" xr:uid="{00000000-0005-0000-0000-00009E020000}"/>
    <cellStyle name="Currency 4" xfId="9" xr:uid="{00000000-0005-0000-0000-00009F020000}"/>
    <cellStyle name="Currency 4 2" xfId="75" xr:uid="{00000000-0005-0000-0000-0000A0020000}"/>
    <cellStyle name="Currency 5" xfId="1047" xr:uid="{00000000-0005-0000-0000-0000A1020000}"/>
    <cellStyle name="Currency 6" xfId="1048" xr:uid="{00000000-0005-0000-0000-0000A2020000}"/>
    <cellStyle name="Currency 6 2" xfId="2407" xr:uid="{00000000-0005-0000-0000-0000A3020000}"/>
    <cellStyle name="Currency0" xfId="1049" xr:uid="{00000000-0005-0000-0000-0000A4020000}"/>
    <cellStyle name="Date" xfId="1050" xr:uid="{00000000-0005-0000-0000-0000A5020000}"/>
    <cellStyle name="Date [d-mmm-yy]" xfId="1051" xr:uid="{00000000-0005-0000-0000-0000A6020000}"/>
    <cellStyle name="Date 2" xfId="1052" xr:uid="{00000000-0005-0000-0000-0000A7020000}"/>
    <cellStyle name="Date 3" xfId="1053" xr:uid="{00000000-0005-0000-0000-0000A8020000}"/>
    <cellStyle name="Date 4" xfId="1054" xr:uid="{00000000-0005-0000-0000-0000A9020000}"/>
    <cellStyle name="Date 5" xfId="1055" xr:uid="{00000000-0005-0000-0000-0000AA020000}"/>
    <cellStyle name="Date 6" xfId="1056" xr:uid="{00000000-0005-0000-0000-0000AB020000}"/>
    <cellStyle name="Date 6 2" xfId="1057" xr:uid="{00000000-0005-0000-0000-0000AC020000}"/>
    <cellStyle name="Date 6_48MW CMSI CAPEX Budget rev 11Jun10-rev16b (Updated Forecast cash flow)" xfId="1058" xr:uid="{00000000-0005-0000-0000-0000AD020000}"/>
    <cellStyle name="Date Aligned" xfId="1059" xr:uid="{00000000-0005-0000-0000-0000AE020000}"/>
    <cellStyle name="Date_2.00_42_2.0_42_z2" xfId="1060" xr:uid="{00000000-0005-0000-0000-0000AF020000}"/>
    <cellStyle name="Dezimal [0]_Compiling Utility Macros" xfId="1061" xr:uid="{00000000-0005-0000-0000-0000B0020000}"/>
    <cellStyle name="Dezimal_Compiling Utility Macros" xfId="1062" xr:uid="{00000000-0005-0000-0000-0000B1020000}"/>
    <cellStyle name="Dotted Line" xfId="1063" xr:uid="{00000000-0005-0000-0000-0000B2020000}"/>
    <cellStyle name="Emphasis 1" xfId="76" xr:uid="{00000000-0005-0000-0000-0000B3020000}"/>
    <cellStyle name="Emphasis 2" xfId="77" xr:uid="{00000000-0005-0000-0000-0000B4020000}"/>
    <cellStyle name="Emphasis 3" xfId="78" xr:uid="{00000000-0005-0000-0000-0000B5020000}"/>
    <cellStyle name="Euro" xfId="1064" xr:uid="{00000000-0005-0000-0000-0000B6020000}"/>
    <cellStyle name="Explanatory Text 2" xfId="581" xr:uid="{00000000-0005-0000-0000-0000B7020000}"/>
    <cellStyle name="Explanatory Text 3" xfId="1065" xr:uid="{00000000-0005-0000-0000-0000B8020000}"/>
    <cellStyle name="Financial" xfId="1066" xr:uid="{00000000-0005-0000-0000-0000B9020000}"/>
    <cellStyle name="Fixed" xfId="1067" xr:uid="{00000000-0005-0000-0000-0000BA020000}"/>
    <cellStyle name="Fixed 2" xfId="1068" xr:uid="{00000000-0005-0000-0000-0000BB020000}"/>
    <cellStyle name="Fixed 3" xfId="1069" xr:uid="{00000000-0005-0000-0000-0000BC020000}"/>
    <cellStyle name="Fixed 4" xfId="1070" xr:uid="{00000000-0005-0000-0000-0000BD020000}"/>
    <cellStyle name="Fixed 5" xfId="1071" xr:uid="{00000000-0005-0000-0000-0000BE020000}"/>
    <cellStyle name="Fixed 6" xfId="1072" xr:uid="{00000000-0005-0000-0000-0000BF020000}"/>
    <cellStyle name="Fixed 6 2" xfId="1073" xr:uid="{00000000-0005-0000-0000-0000C0020000}"/>
    <cellStyle name="Fixed 6_48MW CMSI CAPEX Budget rev 11Jun10-rev16b (Updated Forecast cash flow)" xfId="1074" xr:uid="{00000000-0005-0000-0000-0000C1020000}"/>
    <cellStyle name="Fixed_Mesquite Solar 277 MW v1" xfId="1075" xr:uid="{00000000-0005-0000-0000-0000C2020000}"/>
    <cellStyle name="Followe೤ Hyperlink" xfId="1076" xr:uid="{00000000-0005-0000-0000-0000C3020000}"/>
    <cellStyle name="Followe? Hyperlink" xfId="1077" xr:uid="{00000000-0005-0000-0000-0000C4020000}"/>
    <cellStyle name="Footnote" xfId="1078" xr:uid="{00000000-0005-0000-0000-0000C5020000}"/>
    <cellStyle name="general" xfId="1079" xr:uid="{00000000-0005-0000-0000-0000C6020000}"/>
    <cellStyle name="Good 2" xfId="79" xr:uid="{00000000-0005-0000-0000-0000C7020000}"/>
    <cellStyle name="Good 3" xfId="1080" xr:uid="{00000000-0005-0000-0000-0000C8020000}"/>
    <cellStyle name="Grey" xfId="1081" xr:uid="{00000000-0005-0000-0000-0000C9020000}"/>
    <cellStyle name="Hard Percent" xfId="1082" xr:uid="{00000000-0005-0000-0000-0000CA020000}"/>
    <cellStyle name="HEADER" xfId="1083" xr:uid="{00000000-0005-0000-0000-0000CB020000}"/>
    <cellStyle name="Heading" xfId="1084" xr:uid="{00000000-0005-0000-0000-0000CC020000}"/>
    <cellStyle name="Heading 1 2" xfId="80" xr:uid="{00000000-0005-0000-0000-0000CD020000}"/>
    <cellStyle name="Heading 1 3" xfId="1085" xr:uid="{00000000-0005-0000-0000-0000CE020000}"/>
    <cellStyle name="Heading 2 2" xfId="81" xr:uid="{00000000-0005-0000-0000-0000CF020000}"/>
    <cellStyle name="Heading 2 3" xfId="1086" xr:uid="{00000000-0005-0000-0000-0000D0020000}"/>
    <cellStyle name="Heading 3 2" xfId="82" xr:uid="{00000000-0005-0000-0000-0000D1020000}"/>
    <cellStyle name="Heading 3 3" xfId="1087" xr:uid="{00000000-0005-0000-0000-0000D2020000}"/>
    <cellStyle name="Heading 4 2" xfId="83" xr:uid="{00000000-0005-0000-0000-0000D3020000}"/>
    <cellStyle name="Heading 4 3" xfId="1088" xr:uid="{00000000-0005-0000-0000-0000D4020000}"/>
    <cellStyle name="Heading1" xfId="1089" xr:uid="{00000000-0005-0000-0000-0000D5020000}"/>
    <cellStyle name="Heading1 2" xfId="1090" xr:uid="{00000000-0005-0000-0000-0000D6020000}"/>
    <cellStyle name="Heading1 3" xfId="1091" xr:uid="{00000000-0005-0000-0000-0000D7020000}"/>
    <cellStyle name="Heading1 4" xfId="1092" xr:uid="{00000000-0005-0000-0000-0000D8020000}"/>
    <cellStyle name="Heading1 5" xfId="1093" xr:uid="{00000000-0005-0000-0000-0000D9020000}"/>
    <cellStyle name="Heading1 6" xfId="1094" xr:uid="{00000000-0005-0000-0000-0000DA020000}"/>
    <cellStyle name="Heading1 6 2" xfId="1095" xr:uid="{00000000-0005-0000-0000-0000DB020000}"/>
    <cellStyle name="Heading1 6_48MW CMSI CAPEX Budget rev 11Jun10-rev16b (Updated Forecast cash flow)" xfId="1096" xr:uid="{00000000-0005-0000-0000-0000DC020000}"/>
    <cellStyle name="Heading1_Mesquite Solar 277 MW v1" xfId="1097" xr:uid="{00000000-0005-0000-0000-0000DD020000}"/>
    <cellStyle name="Heading2" xfId="1098" xr:uid="{00000000-0005-0000-0000-0000DE020000}"/>
    <cellStyle name="Heading2 2" xfId="1099" xr:uid="{00000000-0005-0000-0000-0000DF020000}"/>
    <cellStyle name="Heading2 3" xfId="1100" xr:uid="{00000000-0005-0000-0000-0000E0020000}"/>
    <cellStyle name="Heading2 4" xfId="1101" xr:uid="{00000000-0005-0000-0000-0000E1020000}"/>
    <cellStyle name="Heading2 5" xfId="1102" xr:uid="{00000000-0005-0000-0000-0000E2020000}"/>
    <cellStyle name="Heading2 6" xfId="1103" xr:uid="{00000000-0005-0000-0000-0000E3020000}"/>
    <cellStyle name="Heading2 6 2" xfId="1104" xr:uid="{00000000-0005-0000-0000-0000E4020000}"/>
    <cellStyle name="Heading2 6_48MW CMSI CAPEX Budget rev 11Jun10-rev16b (Updated Forecast cash flow)" xfId="1105" xr:uid="{00000000-0005-0000-0000-0000E5020000}"/>
    <cellStyle name="Heading2_Mesquite Solar 277 MW v1" xfId="1106" xr:uid="{00000000-0005-0000-0000-0000E6020000}"/>
    <cellStyle name="HIGHLIGHT" xfId="1107" xr:uid="{00000000-0005-0000-0000-0000E7020000}"/>
    <cellStyle name="Hyperlink 2" xfId="1108" xr:uid="{00000000-0005-0000-0000-0000E8020000}"/>
    <cellStyle name="Hyperlink 3" xfId="1109" xr:uid="{00000000-0005-0000-0000-0000E9020000}"/>
    <cellStyle name="Hyperlink 3 2" xfId="1110" xr:uid="{00000000-0005-0000-0000-0000EA020000}"/>
    <cellStyle name="Hyperlink 4" xfId="1111" xr:uid="{00000000-0005-0000-0000-0000EB020000}"/>
    <cellStyle name="Input (£m)" xfId="1112" xr:uid="{00000000-0005-0000-0000-0000EC020000}"/>
    <cellStyle name="Input [yellow]" xfId="1113" xr:uid="{00000000-0005-0000-0000-0000ED020000}"/>
    <cellStyle name="Input 2" xfId="84" xr:uid="{00000000-0005-0000-0000-0000EE020000}"/>
    <cellStyle name="Input 3" xfId="1114" xr:uid="{00000000-0005-0000-0000-0000EF020000}"/>
    <cellStyle name="Input Percent [2]" xfId="1115" xr:uid="{00000000-0005-0000-0000-0000F0020000}"/>
    <cellStyle name="LINE (right)" xfId="1116" xr:uid="{00000000-0005-0000-0000-0000F1020000}"/>
    <cellStyle name="LINE/GAS SUPPLY" xfId="1117" xr:uid="{00000000-0005-0000-0000-0000F2020000}"/>
    <cellStyle name="Linked Cell 2" xfId="85" xr:uid="{00000000-0005-0000-0000-0000F3020000}"/>
    <cellStyle name="Linked Cell 3" xfId="1118" xr:uid="{00000000-0005-0000-0000-0000F4020000}"/>
    <cellStyle name="Locked" xfId="1119" xr:uid="{00000000-0005-0000-0000-0000F5020000}"/>
    <cellStyle name="M³" xfId="1120" xr:uid="{00000000-0005-0000-0000-0000F6020000}"/>
    <cellStyle name="Millares_Firmes" xfId="1121" xr:uid="{00000000-0005-0000-0000-0000F7020000}"/>
    <cellStyle name="Milliers [0]_laroux" xfId="1122" xr:uid="{00000000-0005-0000-0000-0000F8020000}"/>
    <cellStyle name="Milliers_laroux" xfId="1123" xr:uid="{00000000-0005-0000-0000-0000F9020000}"/>
    <cellStyle name="Moneda_JUNTA HOMOLOGACION (ENERO-2000)" xfId="1124" xr:uid="{00000000-0005-0000-0000-0000FA020000}"/>
    <cellStyle name="Monétaire [0]_laroux" xfId="1125" xr:uid="{00000000-0005-0000-0000-0000FB020000}"/>
    <cellStyle name="Monétaire_laroux" xfId="1126" xr:uid="{00000000-0005-0000-0000-0000FC020000}"/>
    <cellStyle name="Multiple" xfId="1127" xr:uid="{00000000-0005-0000-0000-0000FD020000}"/>
    <cellStyle name="Neutral 2" xfId="86" xr:uid="{00000000-0005-0000-0000-0000FE020000}"/>
    <cellStyle name="Neutral 3" xfId="1128" xr:uid="{00000000-0005-0000-0000-0000FF020000}"/>
    <cellStyle name="no dec" xfId="1129" xr:uid="{00000000-0005-0000-0000-000000030000}"/>
    <cellStyle name="no dec 2" xfId="1130" xr:uid="{00000000-0005-0000-0000-000001030000}"/>
    <cellStyle name="no dec 3" xfId="1131" xr:uid="{00000000-0005-0000-0000-000002030000}"/>
    <cellStyle name="no dec 4" xfId="1132" xr:uid="{00000000-0005-0000-0000-000003030000}"/>
    <cellStyle name="no dec 5" xfId="1133" xr:uid="{00000000-0005-0000-0000-000004030000}"/>
    <cellStyle name="no dec 6" xfId="1134" xr:uid="{00000000-0005-0000-0000-000005030000}"/>
    <cellStyle name="no dec 6 2" xfId="1135" xr:uid="{00000000-0005-0000-0000-000006030000}"/>
    <cellStyle name="no dec 6_48MW CMSI CAPEX Budget rev 11Jun10-rev16b (Updated Forecast cash flow)" xfId="1136" xr:uid="{00000000-0005-0000-0000-000007030000}"/>
    <cellStyle name="no dec 7" xfId="1137" xr:uid="{00000000-0005-0000-0000-000008030000}"/>
    <cellStyle name="no dec_Mesquite Solar 277 MW v1" xfId="1138" xr:uid="{00000000-0005-0000-0000-000009030000}"/>
    <cellStyle name="Normal" xfId="0" builtinId="0"/>
    <cellStyle name="Normal - Style1" xfId="1139" xr:uid="{00000000-0005-0000-0000-00000B030000}"/>
    <cellStyle name="Normal - Style1 2" xfId="1140" xr:uid="{00000000-0005-0000-0000-00000C030000}"/>
    <cellStyle name="Normal - Style1 3" xfId="1141" xr:uid="{00000000-0005-0000-0000-00000D030000}"/>
    <cellStyle name="Normal - Style1 4" xfId="1142" xr:uid="{00000000-0005-0000-0000-00000E030000}"/>
    <cellStyle name="Normal - Style1 5" xfId="1143" xr:uid="{00000000-0005-0000-0000-00000F030000}"/>
    <cellStyle name="Normal - Style1 6" xfId="1144" xr:uid="{00000000-0005-0000-0000-000010030000}"/>
    <cellStyle name="Normal - Style1 6 2" xfId="1145" xr:uid="{00000000-0005-0000-0000-000011030000}"/>
    <cellStyle name="Normal - Style1 6_48MW CMSI CAPEX Budget rev 11Jun10-rev16b (Updated Forecast cash flow)" xfId="1146" xr:uid="{00000000-0005-0000-0000-000012030000}"/>
    <cellStyle name="Normal - Style1_Mesquite Solar 277 MW v1" xfId="1147" xr:uid="{00000000-0005-0000-0000-000013030000}"/>
    <cellStyle name="Normal (£m)" xfId="1148" xr:uid="{00000000-0005-0000-0000-000014030000}"/>
    <cellStyle name="Normal 10" xfId="30" xr:uid="{00000000-0005-0000-0000-000015030000}"/>
    <cellStyle name="Normal 10 18" xfId="1149" xr:uid="{00000000-0005-0000-0000-000016030000}"/>
    <cellStyle name="Normal 10 2" xfId="583" xr:uid="{00000000-0005-0000-0000-000017030000}"/>
    <cellStyle name="Normal 10 2 2" xfId="584" xr:uid="{00000000-0005-0000-0000-000018030000}"/>
    <cellStyle name="Normal 10 3" xfId="585" xr:uid="{00000000-0005-0000-0000-000019030000}"/>
    <cellStyle name="Normal 10 3 2" xfId="586" xr:uid="{00000000-0005-0000-0000-00001A030000}"/>
    <cellStyle name="Normal 10 4" xfId="587" xr:uid="{00000000-0005-0000-0000-00001B030000}"/>
    <cellStyle name="Normal 10 5" xfId="588" xr:uid="{00000000-0005-0000-0000-00001C030000}"/>
    <cellStyle name="Normal 10 6" xfId="582" xr:uid="{00000000-0005-0000-0000-00001D030000}"/>
    <cellStyle name="Normal 10 7" xfId="1150" xr:uid="{00000000-0005-0000-0000-00001E030000}"/>
    <cellStyle name="Normal 101" xfId="1151" xr:uid="{00000000-0005-0000-0000-00001F030000}"/>
    <cellStyle name="Normal 11" xfId="589" xr:uid="{00000000-0005-0000-0000-000020030000}"/>
    <cellStyle name="Normal 11 2" xfId="590" xr:uid="{00000000-0005-0000-0000-000021030000}"/>
    <cellStyle name="Normal 11 2 2" xfId="591" xr:uid="{00000000-0005-0000-0000-000022030000}"/>
    <cellStyle name="Normal 11 2 2 3" xfId="1152" xr:uid="{00000000-0005-0000-0000-000023030000}"/>
    <cellStyle name="Normal 11 3" xfId="592" xr:uid="{00000000-0005-0000-0000-000024030000}"/>
    <cellStyle name="Normal 11 3 2" xfId="593" xr:uid="{00000000-0005-0000-0000-000025030000}"/>
    <cellStyle name="Normal 11 4" xfId="594" xr:uid="{00000000-0005-0000-0000-000026030000}"/>
    <cellStyle name="Normal 11 5" xfId="595" xr:uid="{00000000-0005-0000-0000-000027030000}"/>
    <cellStyle name="Normal 12" xfId="18" xr:uid="{00000000-0005-0000-0000-000028030000}"/>
    <cellStyle name="Normal 12 2" xfId="596" xr:uid="{00000000-0005-0000-0000-000029030000}"/>
    <cellStyle name="Normal 13" xfId="597" xr:uid="{00000000-0005-0000-0000-00002A030000}"/>
    <cellStyle name="Normal 13 2" xfId="598" xr:uid="{00000000-0005-0000-0000-00002B030000}"/>
    <cellStyle name="Normal 13 2 2" xfId="599" xr:uid="{00000000-0005-0000-0000-00002C030000}"/>
    <cellStyle name="Normal 13 3" xfId="600" xr:uid="{00000000-0005-0000-0000-00002D030000}"/>
    <cellStyle name="Normal 13 3 2" xfId="601" xr:uid="{00000000-0005-0000-0000-00002E030000}"/>
    <cellStyle name="Normal 13 4" xfId="602" xr:uid="{00000000-0005-0000-0000-00002F030000}"/>
    <cellStyle name="Normal 13 5" xfId="603" xr:uid="{00000000-0005-0000-0000-000030030000}"/>
    <cellStyle name="Normal 13 8" xfId="1153" xr:uid="{00000000-0005-0000-0000-000031030000}"/>
    <cellStyle name="Normal 14" xfId="604" xr:uid="{00000000-0005-0000-0000-000032030000}"/>
    <cellStyle name="Normal 14 2" xfId="605" xr:uid="{00000000-0005-0000-0000-000033030000}"/>
    <cellStyle name="Normal 14 2 2" xfId="606" xr:uid="{00000000-0005-0000-0000-000034030000}"/>
    <cellStyle name="Normal 14 3" xfId="607" xr:uid="{00000000-0005-0000-0000-000035030000}"/>
    <cellStyle name="Normal 14 3 2" xfId="608" xr:uid="{00000000-0005-0000-0000-000036030000}"/>
    <cellStyle name="Normal 14 4" xfId="609" xr:uid="{00000000-0005-0000-0000-000037030000}"/>
    <cellStyle name="Normal 14 5" xfId="610" xr:uid="{00000000-0005-0000-0000-000038030000}"/>
    <cellStyle name="Normal 15" xfId="611" xr:uid="{00000000-0005-0000-0000-000039030000}"/>
    <cellStyle name="Normal 16" xfId="612" xr:uid="{00000000-0005-0000-0000-00003A030000}"/>
    <cellStyle name="Normal 17" xfId="613" xr:uid="{00000000-0005-0000-0000-00003B030000}"/>
    <cellStyle name="Normal 17 2" xfId="614" xr:uid="{00000000-0005-0000-0000-00003C030000}"/>
    <cellStyle name="Normal 17 2 2" xfId="615" xr:uid="{00000000-0005-0000-0000-00003D030000}"/>
    <cellStyle name="Normal 17 3" xfId="616" xr:uid="{00000000-0005-0000-0000-00003E030000}"/>
    <cellStyle name="Normal 17 3 2" xfId="617" xr:uid="{00000000-0005-0000-0000-00003F030000}"/>
    <cellStyle name="Normal 17 4" xfId="618" xr:uid="{00000000-0005-0000-0000-000040030000}"/>
    <cellStyle name="Normal 17 5" xfId="619" xr:uid="{00000000-0005-0000-0000-000041030000}"/>
    <cellStyle name="Normal 18" xfId="620" xr:uid="{00000000-0005-0000-0000-000042030000}"/>
    <cellStyle name="Normal 19" xfId="621" xr:uid="{00000000-0005-0000-0000-000043030000}"/>
    <cellStyle name="Normal 2" xfId="4" xr:uid="{00000000-0005-0000-0000-000044030000}"/>
    <cellStyle name="Normal 2 10" xfId="1154" xr:uid="{00000000-0005-0000-0000-000045030000}"/>
    <cellStyle name="Normal 2 11" xfId="1155" xr:uid="{00000000-0005-0000-0000-000046030000}"/>
    <cellStyle name="Normal 2 12" xfId="1156" xr:uid="{00000000-0005-0000-0000-000047030000}"/>
    <cellStyle name="Normal 2 13" xfId="1157" xr:uid="{00000000-0005-0000-0000-000048030000}"/>
    <cellStyle name="Normal 2 14" xfId="1158" xr:uid="{00000000-0005-0000-0000-000049030000}"/>
    <cellStyle name="Normal 2 15" xfId="1159" xr:uid="{00000000-0005-0000-0000-00004A030000}"/>
    <cellStyle name="Normal 2 16" xfId="1160" xr:uid="{00000000-0005-0000-0000-00004B030000}"/>
    <cellStyle name="Normal 2 17" xfId="1161" xr:uid="{00000000-0005-0000-0000-00004C030000}"/>
    <cellStyle name="Normal 2 18" xfId="1162" xr:uid="{00000000-0005-0000-0000-00004D030000}"/>
    <cellStyle name="Normal 2 2" xfId="11" xr:uid="{00000000-0005-0000-0000-00004E030000}"/>
    <cellStyle name="Normal 2 2 2" xfId="622" xr:uid="{00000000-0005-0000-0000-00004F030000}"/>
    <cellStyle name="Normal 2 2 2 2" xfId="623" xr:uid="{00000000-0005-0000-0000-000050030000}"/>
    <cellStyle name="Normal 2 2 2 3" xfId="624" xr:uid="{00000000-0005-0000-0000-000051030000}"/>
    <cellStyle name="Normal 2 2 3" xfId="625" xr:uid="{00000000-0005-0000-0000-000052030000}"/>
    <cellStyle name="Normal 2 2 3 2" xfId="626" xr:uid="{00000000-0005-0000-0000-000053030000}"/>
    <cellStyle name="Normal 2 2 3 3" xfId="627" xr:uid="{00000000-0005-0000-0000-000054030000}"/>
    <cellStyle name="Normal 2 2 4" xfId="628" xr:uid="{00000000-0005-0000-0000-000055030000}"/>
    <cellStyle name="Normal 2 2 5" xfId="629" xr:uid="{00000000-0005-0000-0000-000056030000}"/>
    <cellStyle name="Normal 2 2 6" xfId="87" xr:uid="{00000000-0005-0000-0000-000057030000}"/>
    <cellStyle name="Normal 2 3" xfId="630" xr:uid="{00000000-0005-0000-0000-000058030000}"/>
    <cellStyle name="Normal 2 3 2" xfId="631" xr:uid="{00000000-0005-0000-0000-000059030000}"/>
    <cellStyle name="Normal 2 3 2 2" xfId="632" xr:uid="{00000000-0005-0000-0000-00005A030000}"/>
    <cellStyle name="Normal 2 3 2 2 2" xfId="633" xr:uid="{00000000-0005-0000-0000-00005B030000}"/>
    <cellStyle name="Normal 2 3 2 2 2 2" xfId="634" xr:uid="{00000000-0005-0000-0000-00005C030000}"/>
    <cellStyle name="Normal 2 3 2 2 3" xfId="635" xr:uid="{00000000-0005-0000-0000-00005D030000}"/>
    <cellStyle name="Normal 2 3 2 3" xfId="636" xr:uid="{00000000-0005-0000-0000-00005E030000}"/>
    <cellStyle name="Normal 2 3 2 3 2" xfId="637" xr:uid="{00000000-0005-0000-0000-00005F030000}"/>
    <cellStyle name="Normal 2 3 2 4" xfId="638" xr:uid="{00000000-0005-0000-0000-000060030000}"/>
    <cellStyle name="Normal 2 3 2 4 2" xfId="639" xr:uid="{00000000-0005-0000-0000-000061030000}"/>
    <cellStyle name="Normal 2 3 2 5" xfId="640" xr:uid="{00000000-0005-0000-0000-000062030000}"/>
    <cellStyle name="Normal 2 3 2 5 2" xfId="641" xr:uid="{00000000-0005-0000-0000-000063030000}"/>
    <cellStyle name="Normal 2 3 2 6" xfId="642" xr:uid="{00000000-0005-0000-0000-000064030000}"/>
    <cellStyle name="Normal 2 3 2 6 2" xfId="643" xr:uid="{00000000-0005-0000-0000-000065030000}"/>
    <cellStyle name="Normal 2 3 2 7" xfId="644" xr:uid="{00000000-0005-0000-0000-000066030000}"/>
    <cellStyle name="Normal 2 3 2 7 2" xfId="645" xr:uid="{00000000-0005-0000-0000-000067030000}"/>
    <cellStyle name="Normal 2 3 2 8" xfId="646" xr:uid="{00000000-0005-0000-0000-000068030000}"/>
    <cellStyle name="Normal 2 3 2 9" xfId="647" xr:uid="{00000000-0005-0000-0000-000069030000}"/>
    <cellStyle name="Normal 2 3 3" xfId="648" xr:uid="{00000000-0005-0000-0000-00006A030000}"/>
    <cellStyle name="Normal 2 3 3 2" xfId="649" xr:uid="{00000000-0005-0000-0000-00006B030000}"/>
    <cellStyle name="Normal 2 3 3 2 2" xfId="650" xr:uid="{00000000-0005-0000-0000-00006C030000}"/>
    <cellStyle name="Normal 2 3 4" xfId="651" xr:uid="{00000000-0005-0000-0000-00006D030000}"/>
    <cellStyle name="Normal 2 3 4 2" xfId="652" xr:uid="{00000000-0005-0000-0000-00006E030000}"/>
    <cellStyle name="Normal 2 3 4 2 2" xfId="653" xr:uid="{00000000-0005-0000-0000-00006F030000}"/>
    <cellStyle name="Normal 2 3 4 3" xfId="654" xr:uid="{00000000-0005-0000-0000-000070030000}"/>
    <cellStyle name="Normal 2 3 5" xfId="655" xr:uid="{00000000-0005-0000-0000-000071030000}"/>
    <cellStyle name="Normal 2 3 5 2" xfId="656" xr:uid="{00000000-0005-0000-0000-000072030000}"/>
    <cellStyle name="Normal 2 3 6" xfId="657" xr:uid="{00000000-0005-0000-0000-000073030000}"/>
    <cellStyle name="Normal 2 3 6 2" xfId="658" xr:uid="{00000000-0005-0000-0000-000074030000}"/>
    <cellStyle name="Normal 2 3 7" xfId="659" xr:uid="{00000000-0005-0000-0000-000075030000}"/>
    <cellStyle name="Normal 2 4" xfId="660" xr:uid="{00000000-0005-0000-0000-000076030000}"/>
    <cellStyle name="Normal 2 4 2" xfId="661" xr:uid="{00000000-0005-0000-0000-000077030000}"/>
    <cellStyle name="Normal 2 4 3" xfId="662" xr:uid="{00000000-0005-0000-0000-000078030000}"/>
    <cellStyle name="Normal 2 5" xfId="663" xr:uid="{00000000-0005-0000-0000-000079030000}"/>
    <cellStyle name="Normal 2 5 2" xfId="664" xr:uid="{00000000-0005-0000-0000-00007A030000}"/>
    <cellStyle name="Normal 2 5 3" xfId="665" xr:uid="{00000000-0005-0000-0000-00007B030000}"/>
    <cellStyle name="Normal 2 6" xfId="666" xr:uid="{00000000-0005-0000-0000-00007C030000}"/>
    <cellStyle name="Normal 2 7" xfId="667" xr:uid="{00000000-0005-0000-0000-00007D030000}"/>
    <cellStyle name="Normal 2 8" xfId="1163" xr:uid="{00000000-0005-0000-0000-00007E030000}"/>
    <cellStyle name="Normal 2 9" xfId="1164" xr:uid="{00000000-0005-0000-0000-00007F030000}"/>
    <cellStyle name="Normal 20" xfId="668" xr:uid="{00000000-0005-0000-0000-000080030000}"/>
    <cellStyle name="Normal 21" xfId="669" xr:uid="{00000000-0005-0000-0000-000081030000}"/>
    <cellStyle name="Normal 22" xfId="797" xr:uid="{00000000-0005-0000-0000-000082030000}"/>
    <cellStyle name="Normal 23" xfId="2392" xr:uid="{00000000-0005-0000-0000-000083030000}"/>
    <cellStyle name="Normal 24" xfId="2393" xr:uid="{00000000-0005-0000-0000-000084030000}"/>
    <cellStyle name="Normal 25" xfId="2397" xr:uid="{00000000-0005-0000-0000-000085030000}"/>
    <cellStyle name="Normal 26" xfId="1165" xr:uid="{00000000-0005-0000-0000-000086030000}"/>
    <cellStyle name="Normal 27" xfId="2403" xr:uid="{00000000-0005-0000-0000-000087030000}"/>
    <cellStyle name="Normal 28" xfId="2400" xr:uid="{00000000-0005-0000-0000-000088030000}"/>
    <cellStyle name="Normal 284" xfId="1166" xr:uid="{00000000-0005-0000-0000-000089030000}"/>
    <cellStyle name="Normal 3" xfId="8" xr:uid="{00000000-0005-0000-0000-00008A030000}"/>
    <cellStyle name="Normal 3 10" xfId="1167" xr:uid="{00000000-0005-0000-0000-00008B030000}"/>
    <cellStyle name="Normal 3 2" xfId="12" xr:uid="{00000000-0005-0000-0000-00008C030000}"/>
    <cellStyle name="Normal 3 2 2" xfId="1168" xr:uid="{00000000-0005-0000-0000-00008D030000}"/>
    <cellStyle name="Normal 3 2 2 2" xfId="1169" xr:uid="{00000000-0005-0000-0000-00008E030000}"/>
    <cellStyle name="Normal 3 2 3" xfId="89" xr:uid="{00000000-0005-0000-0000-00008F030000}"/>
    <cellStyle name="Normal 3 3" xfId="1170" xr:uid="{00000000-0005-0000-0000-000090030000}"/>
    <cellStyle name="Normal 3 4" xfId="1171" xr:uid="{00000000-0005-0000-0000-000091030000}"/>
    <cellStyle name="Normal 3 5" xfId="1172" xr:uid="{00000000-0005-0000-0000-000092030000}"/>
    <cellStyle name="Normal 3 6" xfId="1173" xr:uid="{00000000-0005-0000-0000-000093030000}"/>
    <cellStyle name="Normal 3 7" xfId="1174" xr:uid="{00000000-0005-0000-0000-000094030000}"/>
    <cellStyle name="Normal 3 8" xfId="88" xr:uid="{00000000-0005-0000-0000-000095030000}"/>
    <cellStyle name="Normal 3 9" xfId="1175" xr:uid="{00000000-0005-0000-0000-000096030000}"/>
    <cellStyle name="Normal 37" xfId="1176" xr:uid="{00000000-0005-0000-0000-000097030000}"/>
    <cellStyle name="Normal 4" xfId="13" xr:uid="{00000000-0005-0000-0000-000098030000}"/>
    <cellStyle name="Normal 4 2" xfId="91" xr:uid="{00000000-0005-0000-0000-000099030000}"/>
    <cellStyle name="Normal 4 2 2" xfId="670" xr:uid="{00000000-0005-0000-0000-00009A030000}"/>
    <cellStyle name="Normal 4 2 3" xfId="671" xr:uid="{00000000-0005-0000-0000-00009B030000}"/>
    <cellStyle name="Normal 4 3" xfId="672" xr:uid="{00000000-0005-0000-0000-00009C030000}"/>
    <cellStyle name="Normal 4 3 2" xfId="2408" xr:uid="{00000000-0005-0000-0000-00009D030000}"/>
    <cellStyle name="Normal 4 32" xfId="1177" xr:uid="{00000000-0005-0000-0000-00009E030000}"/>
    <cellStyle name="Normal 4 4" xfId="1178" xr:uid="{00000000-0005-0000-0000-00009F030000}"/>
    <cellStyle name="Normal 4 5" xfId="90" xr:uid="{00000000-0005-0000-0000-0000A0030000}"/>
    <cellStyle name="Normal 5" xfId="14" xr:uid="{00000000-0005-0000-0000-0000A1030000}"/>
    <cellStyle name="Normal 5 10" xfId="92" xr:uid="{00000000-0005-0000-0000-0000A2030000}"/>
    <cellStyle name="Normal 5 2" xfId="673" xr:uid="{00000000-0005-0000-0000-0000A3030000}"/>
    <cellStyle name="Normal 5 2 2" xfId="674" xr:uid="{00000000-0005-0000-0000-0000A4030000}"/>
    <cellStyle name="Normal 5 2 2 2" xfId="675" xr:uid="{00000000-0005-0000-0000-0000A5030000}"/>
    <cellStyle name="Normal 5 2 2 2 2" xfId="676" xr:uid="{00000000-0005-0000-0000-0000A6030000}"/>
    <cellStyle name="Normal 5 2 3" xfId="677" xr:uid="{00000000-0005-0000-0000-0000A7030000}"/>
    <cellStyle name="Normal 5 2 3 2" xfId="678" xr:uid="{00000000-0005-0000-0000-0000A8030000}"/>
    <cellStyle name="Normal 5 2 3 2 2" xfId="679" xr:uid="{00000000-0005-0000-0000-0000A9030000}"/>
    <cellStyle name="Normal 5 2 3 3" xfId="680" xr:uid="{00000000-0005-0000-0000-0000AA030000}"/>
    <cellStyle name="Normal 5 2 4" xfId="681" xr:uid="{00000000-0005-0000-0000-0000AB030000}"/>
    <cellStyle name="Normal 5 2 4 2" xfId="682" xr:uid="{00000000-0005-0000-0000-0000AC030000}"/>
    <cellStyle name="Normal 5 2 5" xfId="683" xr:uid="{00000000-0005-0000-0000-0000AD030000}"/>
    <cellStyle name="Normal 5 2 5 2" xfId="684" xr:uid="{00000000-0005-0000-0000-0000AE030000}"/>
    <cellStyle name="Normal 5 2 6" xfId="685" xr:uid="{00000000-0005-0000-0000-0000AF030000}"/>
    <cellStyle name="Normal 5 3" xfId="686" xr:uid="{00000000-0005-0000-0000-0000B0030000}"/>
    <cellStyle name="Normal 5 3 2" xfId="687" xr:uid="{00000000-0005-0000-0000-0000B1030000}"/>
    <cellStyle name="Normal 5 3 2 2" xfId="688" xr:uid="{00000000-0005-0000-0000-0000B2030000}"/>
    <cellStyle name="Normal 5 3 3" xfId="689" xr:uid="{00000000-0005-0000-0000-0000B3030000}"/>
    <cellStyle name="Normal 5 3 3 2" xfId="690" xr:uid="{00000000-0005-0000-0000-0000B4030000}"/>
    <cellStyle name="Normal 5 3 4" xfId="691" xr:uid="{00000000-0005-0000-0000-0000B5030000}"/>
    <cellStyle name="Normal 5 3 5" xfId="692" xr:uid="{00000000-0005-0000-0000-0000B6030000}"/>
    <cellStyle name="Normal 5 4" xfId="693" xr:uid="{00000000-0005-0000-0000-0000B7030000}"/>
    <cellStyle name="Normal 5 4 2" xfId="694" xr:uid="{00000000-0005-0000-0000-0000B8030000}"/>
    <cellStyle name="Normal 5 4 2 2" xfId="695" xr:uid="{00000000-0005-0000-0000-0000B9030000}"/>
    <cellStyle name="Normal 5 4 3" xfId="696" xr:uid="{00000000-0005-0000-0000-0000BA030000}"/>
    <cellStyle name="Normal 5 5" xfId="697" xr:uid="{00000000-0005-0000-0000-0000BB030000}"/>
    <cellStyle name="Normal 5 5 2" xfId="698" xr:uid="{00000000-0005-0000-0000-0000BC030000}"/>
    <cellStyle name="Normal 5 6" xfId="699" xr:uid="{00000000-0005-0000-0000-0000BD030000}"/>
    <cellStyle name="Normal 5 6 2" xfId="700" xr:uid="{00000000-0005-0000-0000-0000BE030000}"/>
    <cellStyle name="Normal 5 7" xfId="701" xr:uid="{00000000-0005-0000-0000-0000BF030000}"/>
    <cellStyle name="Normal 5 7 2" xfId="702" xr:uid="{00000000-0005-0000-0000-0000C0030000}"/>
    <cellStyle name="Normal 5 8" xfId="703" xr:uid="{00000000-0005-0000-0000-0000C1030000}"/>
    <cellStyle name="Normal 5 9" xfId="704" xr:uid="{00000000-0005-0000-0000-0000C2030000}"/>
    <cellStyle name="Normal 6" xfId="15" xr:uid="{00000000-0005-0000-0000-0000C3030000}"/>
    <cellStyle name="Normal 6 2" xfId="1179" xr:uid="{00000000-0005-0000-0000-0000C4030000}"/>
    <cellStyle name="Normal 6 3" xfId="2395" xr:uid="{00000000-0005-0000-0000-0000C5030000}"/>
    <cellStyle name="Normal 6 4" xfId="220" xr:uid="{00000000-0005-0000-0000-0000C6030000}"/>
    <cellStyle name="Normal 6 5" xfId="2409" xr:uid="{00000000-0005-0000-0000-0000C7030000}"/>
    <cellStyle name="Normal 68" xfId="1180" xr:uid="{00000000-0005-0000-0000-0000C8030000}"/>
    <cellStyle name="Normal 68 2" xfId="1181" xr:uid="{00000000-0005-0000-0000-0000C9030000}"/>
    <cellStyle name="Normal 7" xfId="23" xr:uid="{00000000-0005-0000-0000-0000CA030000}"/>
    <cellStyle name="Normal 7 2" xfId="705" xr:uid="{00000000-0005-0000-0000-0000CB030000}"/>
    <cellStyle name="Normal 7 2 2" xfId="706" xr:uid="{00000000-0005-0000-0000-0000CC030000}"/>
    <cellStyle name="Normal 7 2 3" xfId="707" xr:uid="{00000000-0005-0000-0000-0000CD030000}"/>
    <cellStyle name="Normal 7 2 3 2" xfId="708" xr:uid="{00000000-0005-0000-0000-0000CE030000}"/>
    <cellStyle name="Normal 7 2 4" xfId="709" xr:uid="{00000000-0005-0000-0000-0000CF030000}"/>
    <cellStyle name="Normal 7 2 5" xfId="710" xr:uid="{00000000-0005-0000-0000-0000D0030000}"/>
    <cellStyle name="Normal 7 3" xfId="711" xr:uid="{00000000-0005-0000-0000-0000D1030000}"/>
    <cellStyle name="Normal 7 4" xfId="712" xr:uid="{00000000-0005-0000-0000-0000D2030000}"/>
    <cellStyle name="Normal 7 5" xfId="2410" xr:uid="{00000000-0005-0000-0000-0000D3030000}"/>
    <cellStyle name="Normal 8" xfId="26" xr:uid="{00000000-0005-0000-0000-0000D4030000}"/>
    <cellStyle name="Normal 8 2" xfId="1182" xr:uid="{00000000-0005-0000-0000-0000D5030000}"/>
    <cellStyle name="Normal 8 3" xfId="1183" xr:uid="{00000000-0005-0000-0000-0000D6030000}"/>
    <cellStyle name="Normal 8 4" xfId="2396" xr:uid="{00000000-0005-0000-0000-0000D7030000}"/>
    <cellStyle name="Normal 8 5" xfId="713" xr:uid="{00000000-0005-0000-0000-0000D8030000}"/>
    <cellStyle name="Normal 9" xfId="28" xr:uid="{00000000-0005-0000-0000-0000D9030000}"/>
    <cellStyle name="Normal 9 2" xfId="715" xr:uid="{00000000-0005-0000-0000-0000DA030000}"/>
    <cellStyle name="Normal 9 2 2" xfId="716" xr:uid="{00000000-0005-0000-0000-0000DB030000}"/>
    <cellStyle name="Normal 9 3" xfId="717" xr:uid="{00000000-0005-0000-0000-0000DC030000}"/>
    <cellStyle name="Normal 9 3 2" xfId="718" xr:uid="{00000000-0005-0000-0000-0000DD030000}"/>
    <cellStyle name="Normal 9 4" xfId="719" xr:uid="{00000000-0005-0000-0000-0000DE030000}"/>
    <cellStyle name="Normal 9 5" xfId="720" xr:uid="{00000000-0005-0000-0000-0000DF030000}"/>
    <cellStyle name="Normal 9 6" xfId="714" xr:uid="{00000000-0005-0000-0000-0000E0030000}"/>
    <cellStyle name="Normal Bold" xfId="1184" xr:uid="{00000000-0005-0000-0000-0000E1030000}"/>
    <cellStyle name="Note 2" xfId="93" xr:uid="{00000000-0005-0000-0000-0000E4030000}"/>
    <cellStyle name="Note 2 2" xfId="721" xr:uid="{00000000-0005-0000-0000-0000E5030000}"/>
    <cellStyle name="Note 2 2 2" xfId="722" xr:uid="{00000000-0005-0000-0000-0000E6030000}"/>
    <cellStyle name="Note 2 2 2 2" xfId="723" xr:uid="{00000000-0005-0000-0000-0000E7030000}"/>
    <cellStyle name="Note 2 2 3" xfId="724" xr:uid="{00000000-0005-0000-0000-0000E8030000}"/>
    <cellStyle name="Note 2 2 3 2" xfId="725" xr:uid="{00000000-0005-0000-0000-0000E9030000}"/>
    <cellStyle name="Note 2 2 4" xfId="726" xr:uid="{00000000-0005-0000-0000-0000EA030000}"/>
    <cellStyle name="Note 2 2 4 2" xfId="727" xr:uid="{00000000-0005-0000-0000-0000EB030000}"/>
    <cellStyle name="Note 2 2 5" xfId="728" xr:uid="{00000000-0005-0000-0000-0000EC030000}"/>
    <cellStyle name="Note 2 2 5 2" xfId="729" xr:uid="{00000000-0005-0000-0000-0000ED030000}"/>
    <cellStyle name="Note 2 2 6" xfId="730" xr:uid="{00000000-0005-0000-0000-0000EE030000}"/>
    <cellStyle name="Note 2 2 7" xfId="731" xr:uid="{00000000-0005-0000-0000-0000EF030000}"/>
    <cellStyle name="Note 2 3" xfId="732" xr:uid="{00000000-0005-0000-0000-0000F0030000}"/>
    <cellStyle name="Note 2 3 2" xfId="733" xr:uid="{00000000-0005-0000-0000-0000F1030000}"/>
    <cellStyle name="Note 2 3 2 2" xfId="734" xr:uid="{00000000-0005-0000-0000-0000F2030000}"/>
    <cellStyle name="Note 2 3 3" xfId="735" xr:uid="{00000000-0005-0000-0000-0000F3030000}"/>
    <cellStyle name="Note 2 3 4" xfId="736" xr:uid="{00000000-0005-0000-0000-0000F4030000}"/>
    <cellStyle name="Note 2 4" xfId="737" xr:uid="{00000000-0005-0000-0000-0000F5030000}"/>
    <cellStyle name="Note 2 4 2" xfId="738" xr:uid="{00000000-0005-0000-0000-0000F6030000}"/>
    <cellStyle name="Note 2 4 2 2" xfId="739" xr:uid="{00000000-0005-0000-0000-0000F7030000}"/>
    <cellStyle name="Note 2 4 3" xfId="740" xr:uid="{00000000-0005-0000-0000-0000F8030000}"/>
    <cellStyle name="Note 2 5" xfId="741" xr:uid="{00000000-0005-0000-0000-0000F9030000}"/>
    <cellStyle name="Note 2 5 2" xfId="742" xr:uid="{00000000-0005-0000-0000-0000FA030000}"/>
    <cellStyle name="Note 2 6" xfId="743" xr:uid="{00000000-0005-0000-0000-0000FB030000}"/>
    <cellStyle name="Note 2 6 2" xfId="744" xr:uid="{00000000-0005-0000-0000-0000FC030000}"/>
    <cellStyle name="Note 2 7" xfId="745" xr:uid="{00000000-0005-0000-0000-0000FD030000}"/>
    <cellStyle name="Note 2 7 2" xfId="746" xr:uid="{00000000-0005-0000-0000-0000FE030000}"/>
    <cellStyle name="Note 2 8" xfId="747" xr:uid="{00000000-0005-0000-0000-0000FF030000}"/>
    <cellStyle name="Note 2 9" xfId="748" xr:uid="{00000000-0005-0000-0000-000000040000}"/>
    <cellStyle name="Note 3" xfId="749" xr:uid="{00000000-0005-0000-0000-000001040000}"/>
    <cellStyle name="Output 2" xfId="94" xr:uid="{00000000-0005-0000-0000-000002040000}"/>
    <cellStyle name="Output 3" xfId="1185" xr:uid="{00000000-0005-0000-0000-000003040000}"/>
    <cellStyle name="Page Number" xfId="1186" xr:uid="{00000000-0005-0000-0000-000004040000}"/>
    <cellStyle name="Percent" xfId="3" builtinId="5"/>
    <cellStyle name="Percent [2]" xfId="1187" xr:uid="{00000000-0005-0000-0000-000006040000}"/>
    <cellStyle name="Percent [2] 2" xfId="1188" xr:uid="{00000000-0005-0000-0000-000007040000}"/>
    <cellStyle name="Percent [2] 3" xfId="1189" xr:uid="{00000000-0005-0000-0000-000008040000}"/>
    <cellStyle name="Percent [2] 4" xfId="1190" xr:uid="{00000000-0005-0000-0000-000009040000}"/>
    <cellStyle name="Percent [2] 5" xfId="1191" xr:uid="{00000000-0005-0000-0000-00000A040000}"/>
    <cellStyle name="Percent [2] 6" xfId="1192" xr:uid="{00000000-0005-0000-0000-00000B040000}"/>
    <cellStyle name="Percent [2] 6 2" xfId="1193" xr:uid="{00000000-0005-0000-0000-00000C040000}"/>
    <cellStyle name="Percent 10" xfId="1194" xr:uid="{00000000-0005-0000-0000-00000D040000}"/>
    <cellStyle name="Percent 10 2" xfId="1195" xr:uid="{00000000-0005-0000-0000-00000E040000}"/>
    <cellStyle name="Percent 11" xfId="2399" xr:uid="{00000000-0005-0000-0000-00000F040000}"/>
    <cellStyle name="Percent 12" xfId="2401" xr:uid="{00000000-0005-0000-0000-000010040000}"/>
    <cellStyle name="Percent 2" xfId="7" xr:uid="{00000000-0005-0000-0000-000011040000}"/>
    <cellStyle name="Percent 2 2" xfId="17" xr:uid="{00000000-0005-0000-0000-000012040000}"/>
    <cellStyle name="Percent 2 2 2" xfId="751" xr:uid="{00000000-0005-0000-0000-000013040000}"/>
    <cellStyle name="Percent 2 2 2 2" xfId="752" xr:uid="{00000000-0005-0000-0000-000014040000}"/>
    <cellStyle name="Percent 2 2 2 3" xfId="753" xr:uid="{00000000-0005-0000-0000-000015040000}"/>
    <cellStyle name="Percent 2 2 2 4" xfId="754" xr:uid="{00000000-0005-0000-0000-000016040000}"/>
    <cellStyle name="Percent 2 2 3" xfId="755" xr:uid="{00000000-0005-0000-0000-000017040000}"/>
    <cellStyle name="Percent 2 2 3 2" xfId="756" xr:uid="{00000000-0005-0000-0000-000018040000}"/>
    <cellStyle name="Percent 2 2 3 3" xfId="757" xr:uid="{00000000-0005-0000-0000-000019040000}"/>
    <cellStyle name="Percent 2 2 4" xfId="758" xr:uid="{00000000-0005-0000-0000-00001A040000}"/>
    <cellStyle name="Percent 2 2 4 2" xfId="759" xr:uid="{00000000-0005-0000-0000-00001B040000}"/>
    <cellStyle name="Percent 2 2 4 3" xfId="760" xr:uid="{00000000-0005-0000-0000-00001C040000}"/>
    <cellStyle name="Percent 2 2 5" xfId="761" xr:uid="{00000000-0005-0000-0000-00001D040000}"/>
    <cellStyle name="Percent 2 2 6" xfId="762" xr:uid="{00000000-0005-0000-0000-00001E040000}"/>
    <cellStyle name="Percent 2 2 7" xfId="750" xr:uid="{00000000-0005-0000-0000-00001F040000}"/>
    <cellStyle name="Percent 2 3" xfId="29" xr:uid="{00000000-0005-0000-0000-000020040000}"/>
    <cellStyle name="Percent 2 4" xfId="763" xr:uid="{00000000-0005-0000-0000-000021040000}"/>
    <cellStyle name="Percent 2 4 2" xfId="764" xr:uid="{00000000-0005-0000-0000-000022040000}"/>
    <cellStyle name="Percent 2 4 3" xfId="765" xr:uid="{00000000-0005-0000-0000-000023040000}"/>
    <cellStyle name="Percent 2 4 4" xfId="766" xr:uid="{00000000-0005-0000-0000-000024040000}"/>
    <cellStyle name="Percent 2 5" xfId="767" xr:uid="{00000000-0005-0000-0000-000025040000}"/>
    <cellStyle name="Percent 2 5 2" xfId="768" xr:uid="{00000000-0005-0000-0000-000026040000}"/>
    <cellStyle name="Percent 2 6" xfId="769" xr:uid="{00000000-0005-0000-0000-000027040000}"/>
    <cellStyle name="Percent 2 6 2" xfId="770" xr:uid="{00000000-0005-0000-0000-000028040000}"/>
    <cellStyle name="Percent 2 6 3" xfId="771" xr:uid="{00000000-0005-0000-0000-000029040000}"/>
    <cellStyle name="Percent 2 7" xfId="772" xr:uid="{00000000-0005-0000-0000-00002A040000}"/>
    <cellStyle name="Percent 2 8" xfId="773" xr:uid="{00000000-0005-0000-0000-00002B040000}"/>
    <cellStyle name="Percent 22" xfId="1196" xr:uid="{00000000-0005-0000-0000-00002C040000}"/>
    <cellStyle name="Percent 3" xfId="22" xr:uid="{00000000-0005-0000-0000-00002D040000}"/>
    <cellStyle name="Percent 3 2" xfId="774" xr:uid="{00000000-0005-0000-0000-00002E040000}"/>
    <cellStyle name="Percent 4" xfId="27" xr:uid="{00000000-0005-0000-0000-00002F040000}"/>
    <cellStyle name="Percent 4 2" xfId="776" xr:uid="{00000000-0005-0000-0000-000030040000}"/>
    <cellStyle name="Percent 4 2 2" xfId="777" xr:uid="{00000000-0005-0000-0000-000031040000}"/>
    <cellStyle name="Percent 4 3" xfId="778" xr:uid="{00000000-0005-0000-0000-000032040000}"/>
    <cellStyle name="Percent 4 3 2" xfId="779" xr:uid="{00000000-0005-0000-0000-000033040000}"/>
    <cellStyle name="Percent 4 4" xfId="780" xr:uid="{00000000-0005-0000-0000-000034040000}"/>
    <cellStyle name="Percent 4 5" xfId="781" xr:uid="{00000000-0005-0000-0000-000035040000}"/>
    <cellStyle name="Percent 4 6" xfId="1197" xr:uid="{00000000-0005-0000-0000-000036040000}"/>
    <cellStyle name="Percent 4 7" xfId="775" xr:uid="{00000000-0005-0000-0000-000037040000}"/>
    <cellStyle name="Percent 4 8" xfId="2411" xr:uid="{00000000-0005-0000-0000-000038040000}"/>
    <cellStyle name="Percent 5" xfId="782" xr:uid="{00000000-0005-0000-0000-000039040000}"/>
    <cellStyle name="Percent 5 2" xfId="2412" xr:uid="{00000000-0005-0000-0000-00003A040000}"/>
    <cellStyle name="Percent 6" xfId="783" xr:uid="{00000000-0005-0000-0000-00003B040000}"/>
    <cellStyle name="Percent 6 2" xfId="784" xr:uid="{00000000-0005-0000-0000-00003C040000}"/>
    <cellStyle name="Percent 6 2 2" xfId="785" xr:uid="{00000000-0005-0000-0000-00003D040000}"/>
    <cellStyle name="Percent 6 3" xfId="786" xr:uid="{00000000-0005-0000-0000-00003E040000}"/>
    <cellStyle name="Percent 6 3 2" xfId="787" xr:uid="{00000000-0005-0000-0000-00003F040000}"/>
    <cellStyle name="Percent 6 4" xfId="788" xr:uid="{00000000-0005-0000-0000-000040040000}"/>
    <cellStyle name="Percent 6 5" xfId="789" xr:uid="{00000000-0005-0000-0000-000041040000}"/>
    <cellStyle name="Percent 7" xfId="790" xr:uid="{00000000-0005-0000-0000-000042040000}"/>
    <cellStyle name="Percent 8" xfId="791" xr:uid="{00000000-0005-0000-0000-000043040000}"/>
    <cellStyle name="Percent 9" xfId="792" xr:uid="{00000000-0005-0000-0000-000044040000}"/>
    <cellStyle name="Percent Comma" xfId="1198" xr:uid="{00000000-0005-0000-0000-000045040000}"/>
    <cellStyle name="PillarData" xfId="1199" xr:uid="{00000000-0005-0000-0000-000046040000}"/>
    <cellStyle name="PillarHeading" xfId="1200" xr:uid="{00000000-0005-0000-0000-000047040000}"/>
    <cellStyle name="PillarText" xfId="1201" xr:uid="{00000000-0005-0000-0000-000048040000}"/>
    <cellStyle name="PillarTotal" xfId="1202" xr:uid="{00000000-0005-0000-0000-000049040000}"/>
    <cellStyle name="Pivot Table Category" xfId="793" xr:uid="{00000000-0005-0000-0000-00004A040000}"/>
    <cellStyle name="Pivot Table Field" xfId="794" xr:uid="{00000000-0005-0000-0000-00004B040000}"/>
    <cellStyle name="Pivot Table Value" xfId="795" xr:uid="{00000000-0005-0000-0000-00004C040000}"/>
    <cellStyle name="PSChar" xfId="1203" xr:uid="{00000000-0005-0000-0000-00004D040000}"/>
    <cellStyle name="PSChar 2" xfId="1204" xr:uid="{00000000-0005-0000-0000-00004E040000}"/>
    <cellStyle name="PSChar 3" xfId="1205" xr:uid="{00000000-0005-0000-0000-00004F040000}"/>
    <cellStyle name="PSDate" xfId="1206" xr:uid="{00000000-0005-0000-0000-000050040000}"/>
    <cellStyle name="PSDate 2" xfId="1207" xr:uid="{00000000-0005-0000-0000-000051040000}"/>
    <cellStyle name="PSDate 3" xfId="1208" xr:uid="{00000000-0005-0000-0000-000052040000}"/>
    <cellStyle name="PSDec" xfId="1209" xr:uid="{00000000-0005-0000-0000-000053040000}"/>
    <cellStyle name="PSDec 2" xfId="1210" xr:uid="{00000000-0005-0000-0000-000054040000}"/>
    <cellStyle name="PSDec 3" xfId="1211" xr:uid="{00000000-0005-0000-0000-000055040000}"/>
    <cellStyle name="PSHeading" xfId="1212" xr:uid="{00000000-0005-0000-0000-000056040000}"/>
    <cellStyle name="PSHeading 2" xfId="1213" xr:uid="{00000000-0005-0000-0000-000057040000}"/>
    <cellStyle name="PSHeading 3" xfId="1214" xr:uid="{00000000-0005-0000-0000-000058040000}"/>
    <cellStyle name="PSHeading_(chuck) OpEx On-going GRC Forecast Sum 4-20-10" xfId="1215" xr:uid="{00000000-0005-0000-0000-000059040000}"/>
    <cellStyle name="PSInt" xfId="1216" xr:uid="{00000000-0005-0000-0000-00005A040000}"/>
    <cellStyle name="PSInt 2" xfId="1217" xr:uid="{00000000-0005-0000-0000-00005B040000}"/>
    <cellStyle name="PSInt 3" xfId="1218" xr:uid="{00000000-0005-0000-0000-00005C040000}"/>
    <cellStyle name="PSSpacer" xfId="1219" xr:uid="{00000000-0005-0000-0000-00005D040000}"/>
    <cellStyle name="PSSpacer 2" xfId="1220" xr:uid="{00000000-0005-0000-0000-00005E040000}"/>
    <cellStyle name="PSSpacer 3" xfId="1221" xr:uid="{00000000-0005-0000-0000-00005F040000}"/>
    <cellStyle name="rate" xfId="1222" xr:uid="{00000000-0005-0000-0000-000060040000}"/>
    <cellStyle name="Ratio" xfId="1223" xr:uid="{00000000-0005-0000-0000-000061040000}"/>
    <cellStyle name="Ratio Comma" xfId="1224" xr:uid="{00000000-0005-0000-0000-000062040000}"/>
    <cellStyle name="Ratio_Private" xfId="1225" xr:uid="{00000000-0005-0000-0000-000063040000}"/>
    <cellStyle name="Revenue" xfId="1226" xr:uid="{00000000-0005-0000-0000-000064040000}"/>
    <cellStyle name="SAPBEXaggData" xfId="95" xr:uid="{00000000-0005-0000-0000-000065040000}"/>
    <cellStyle name="SAPBEXaggData 10" xfId="1227" xr:uid="{00000000-0005-0000-0000-000066040000}"/>
    <cellStyle name="SAPBEXaggData 11" xfId="1228" xr:uid="{00000000-0005-0000-0000-000067040000}"/>
    <cellStyle name="SAPBEXaggData 12" xfId="1229" xr:uid="{00000000-0005-0000-0000-000068040000}"/>
    <cellStyle name="SAPBEXaggData 13" xfId="1230" xr:uid="{00000000-0005-0000-0000-000069040000}"/>
    <cellStyle name="SAPBEXaggData 14" xfId="1231" xr:uid="{00000000-0005-0000-0000-00006A040000}"/>
    <cellStyle name="SAPBEXaggData 15" xfId="1232" xr:uid="{00000000-0005-0000-0000-00006B040000}"/>
    <cellStyle name="SAPBEXaggData 16" xfId="1233" xr:uid="{00000000-0005-0000-0000-00006C040000}"/>
    <cellStyle name="SAPBEXaggData 17" xfId="1234" xr:uid="{00000000-0005-0000-0000-00006D040000}"/>
    <cellStyle name="SAPBEXaggData 2" xfId="96" xr:uid="{00000000-0005-0000-0000-00006E040000}"/>
    <cellStyle name="SAPBEXaggData 2 2" xfId="1235" xr:uid="{00000000-0005-0000-0000-00006F040000}"/>
    <cellStyle name="SAPBEXaggData 3" xfId="1236" xr:uid="{00000000-0005-0000-0000-000070040000}"/>
    <cellStyle name="SAPBEXaggData 3 2" xfId="1237" xr:uid="{00000000-0005-0000-0000-000071040000}"/>
    <cellStyle name="SAPBEXaggData 4" xfId="1238" xr:uid="{00000000-0005-0000-0000-000072040000}"/>
    <cellStyle name="SAPBEXaggData 4 2" xfId="1239" xr:uid="{00000000-0005-0000-0000-000073040000}"/>
    <cellStyle name="SAPBEXaggData 5" xfId="1240" xr:uid="{00000000-0005-0000-0000-000074040000}"/>
    <cellStyle name="SAPBEXaggData 5 2" xfId="1241" xr:uid="{00000000-0005-0000-0000-000075040000}"/>
    <cellStyle name="SAPBEXaggData 6" xfId="1242" xr:uid="{00000000-0005-0000-0000-000076040000}"/>
    <cellStyle name="SAPBEXaggData 6 2" xfId="1243" xr:uid="{00000000-0005-0000-0000-000077040000}"/>
    <cellStyle name="SAPBEXaggData 7" xfId="1244" xr:uid="{00000000-0005-0000-0000-000078040000}"/>
    <cellStyle name="SAPBEXaggData 7 2" xfId="1245" xr:uid="{00000000-0005-0000-0000-000079040000}"/>
    <cellStyle name="SAPBEXaggData 8" xfId="1246" xr:uid="{00000000-0005-0000-0000-00007A040000}"/>
    <cellStyle name="SAPBEXaggData 9" xfId="1247" xr:uid="{00000000-0005-0000-0000-00007B040000}"/>
    <cellStyle name="SAPBEXaggData_(chuck) OpEx On-going GRC Forecast Sum 4-20-10" xfId="1248" xr:uid="{00000000-0005-0000-0000-00007C040000}"/>
    <cellStyle name="SAPBEXaggDataEmph" xfId="97" xr:uid="{00000000-0005-0000-0000-00007D040000}"/>
    <cellStyle name="SAPBEXaggDataEmph 10" xfId="1249" xr:uid="{00000000-0005-0000-0000-00007E040000}"/>
    <cellStyle name="SAPBEXaggDataEmph 11" xfId="1250" xr:uid="{00000000-0005-0000-0000-00007F040000}"/>
    <cellStyle name="SAPBEXaggDataEmph 12" xfId="1251" xr:uid="{00000000-0005-0000-0000-000080040000}"/>
    <cellStyle name="SAPBEXaggDataEmph 13" xfId="1252" xr:uid="{00000000-0005-0000-0000-000081040000}"/>
    <cellStyle name="SAPBEXaggDataEmph 14" xfId="1253" xr:uid="{00000000-0005-0000-0000-000082040000}"/>
    <cellStyle name="SAPBEXaggDataEmph 15" xfId="1254" xr:uid="{00000000-0005-0000-0000-000083040000}"/>
    <cellStyle name="SAPBEXaggDataEmph 16" xfId="1255" xr:uid="{00000000-0005-0000-0000-000084040000}"/>
    <cellStyle name="SAPBEXaggDataEmph 17" xfId="1256" xr:uid="{00000000-0005-0000-0000-000085040000}"/>
    <cellStyle name="SAPBEXaggDataEmph 2" xfId="98" xr:uid="{00000000-0005-0000-0000-000086040000}"/>
    <cellStyle name="SAPBEXaggDataEmph 2 2" xfId="1257" xr:uid="{00000000-0005-0000-0000-000087040000}"/>
    <cellStyle name="SAPBEXaggDataEmph 3" xfId="1258" xr:uid="{00000000-0005-0000-0000-000088040000}"/>
    <cellStyle name="SAPBEXaggDataEmph 3 2" xfId="1259" xr:uid="{00000000-0005-0000-0000-000089040000}"/>
    <cellStyle name="SAPBEXaggDataEmph 4" xfId="1260" xr:uid="{00000000-0005-0000-0000-00008A040000}"/>
    <cellStyle name="SAPBEXaggDataEmph 4 2" xfId="1261" xr:uid="{00000000-0005-0000-0000-00008B040000}"/>
    <cellStyle name="SAPBEXaggDataEmph 5" xfId="1262" xr:uid="{00000000-0005-0000-0000-00008C040000}"/>
    <cellStyle name="SAPBEXaggDataEmph 5 2" xfId="1263" xr:uid="{00000000-0005-0000-0000-00008D040000}"/>
    <cellStyle name="SAPBEXaggDataEmph 6" xfId="1264" xr:uid="{00000000-0005-0000-0000-00008E040000}"/>
    <cellStyle name="SAPBEXaggDataEmph 6 2" xfId="1265" xr:uid="{00000000-0005-0000-0000-00008F040000}"/>
    <cellStyle name="SAPBEXaggDataEmph 7" xfId="1266" xr:uid="{00000000-0005-0000-0000-000090040000}"/>
    <cellStyle name="SAPBEXaggDataEmph 7 2" xfId="1267" xr:uid="{00000000-0005-0000-0000-000091040000}"/>
    <cellStyle name="SAPBEXaggDataEmph 8" xfId="1268" xr:uid="{00000000-0005-0000-0000-000092040000}"/>
    <cellStyle name="SAPBEXaggDataEmph 9" xfId="1269" xr:uid="{00000000-0005-0000-0000-000093040000}"/>
    <cellStyle name="SAPBEXaggDataEmph_Mesquite Solar 277 MW v1" xfId="1270" xr:uid="{00000000-0005-0000-0000-000094040000}"/>
    <cellStyle name="SAPBEXaggItem" xfId="99" xr:uid="{00000000-0005-0000-0000-000095040000}"/>
    <cellStyle name="SAPBEXaggItem 10" xfId="1271" xr:uid="{00000000-0005-0000-0000-000096040000}"/>
    <cellStyle name="SAPBEXaggItem 11" xfId="1272" xr:uid="{00000000-0005-0000-0000-000097040000}"/>
    <cellStyle name="SAPBEXaggItem 12" xfId="1273" xr:uid="{00000000-0005-0000-0000-000098040000}"/>
    <cellStyle name="SAPBEXaggItem 13" xfId="1274" xr:uid="{00000000-0005-0000-0000-000099040000}"/>
    <cellStyle name="SAPBEXaggItem 14" xfId="1275" xr:uid="{00000000-0005-0000-0000-00009A040000}"/>
    <cellStyle name="SAPBEXaggItem 15" xfId="1276" xr:uid="{00000000-0005-0000-0000-00009B040000}"/>
    <cellStyle name="SAPBEXaggItem 16" xfId="1277" xr:uid="{00000000-0005-0000-0000-00009C040000}"/>
    <cellStyle name="SAPBEXaggItem 2" xfId="100" xr:uid="{00000000-0005-0000-0000-00009D040000}"/>
    <cellStyle name="SAPBEXaggItem 2 2" xfId="1278" xr:uid="{00000000-0005-0000-0000-00009E040000}"/>
    <cellStyle name="SAPBEXaggItem 3" xfId="1279" xr:uid="{00000000-0005-0000-0000-00009F040000}"/>
    <cellStyle name="SAPBEXaggItem 3 2" xfId="1280" xr:uid="{00000000-0005-0000-0000-0000A0040000}"/>
    <cellStyle name="SAPBEXaggItem 4" xfId="1281" xr:uid="{00000000-0005-0000-0000-0000A1040000}"/>
    <cellStyle name="SAPBEXaggItem 4 2" xfId="1282" xr:uid="{00000000-0005-0000-0000-0000A2040000}"/>
    <cellStyle name="SAPBEXaggItem 5" xfId="1283" xr:uid="{00000000-0005-0000-0000-0000A3040000}"/>
    <cellStyle name="SAPBEXaggItem 5 2" xfId="1284" xr:uid="{00000000-0005-0000-0000-0000A4040000}"/>
    <cellStyle name="SAPBEXaggItem 6" xfId="1285" xr:uid="{00000000-0005-0000-0000-0000A5040000}"/>
    <cellStyle name="SAPBEXaggItem 6 2" xfId="1286" xr:uid="{00000000-0005-0000-0000-0000A6040000}"/>
    <cellStyle name="SAPBEXaggItem 7" xfId="1287" xr:uid="{00000000-0005-0000-0000-0000A7040000}"/>
    <cellStyle name="SAPBEXaggItem 7 2" xfId="1288" xr:uid="{00000000-0005-0000-0000-0000A8040000}"/>
    <cellStyle name="SAPBEXaggItem 8" xfId="1289" xr:uid="{00000000-0005-0000-0000-0000A9040000}"/>
    <cellStyle name="SAPBEXaggItem 9" xfId="1290" xr:uid="{00000000-0005-0000-0000-0000AA040000}"/>
    <cellStyle name="SAPBEXaggItem_(chuck) OpEx On-going GRC Forecast Sum 4-20-10" xfId="1291" xr:uid="{00000000-0005-0000-0000-0000AB040000}"/>
    <cellStyle name="SAPBEXaggItemX" xfId="101" xr:uid="{00000000-0005-0000-0000-0000AC040000}"/>
    <cellStyle name="SAPBEXaggItemX 10" xfId="1292" xr:uid="{00000000-0005-0000-0000-0000AD040000}"/>
    <cellStyle name="SAPBEXaggItemX 11" xfId="1293" xr:uid="{00000000-0005-0000-0000-0000AE040000}"/>
    <cellStyle name="SAPBEXaggItemX 12" xfId="1294" xr:uid="{00000000-0005-0000-0000-0000AF040000}"/>
    <cellStyle name="SAPBEXaggItemX 13" xfId="1295" xr:uid="{00000000-0005-0000-0000-0000B0040000}"/>
    <cellStyle name="SAPBEXaggItemX 14" xfId="1296" xr:uid="{00000000-0005-0000-0000-0000B1040000}"/>
    <cellStyle name="SAPBEXaggItemX 15" xfId="1297" xr:uid="{00000000-0005-0000-0000-0000B2040000}"/>
    <cellStyle name="SAPBEXaggItemX 16" xfId="1298" xr:uid="{00000000-0005-0000-0000-0000B3040000}"/>
    <cellStyle name="SAPBEXaggItemX 2" xfId="102" xr:uid="{00000000-0005-0000-0000-0000B4040000}"/>
    <cellStyle name="SAPBEXaggItemX 2 2" xfId="1299" xr:uid="{00000000-0005-0000-0000-0000B5040000}"/>
    <cellStyle name="SAPBEXaggItemX 3" xfId="1300" xr:uid="{00000000-0005-0000-0000-0000B6040000}"/>
    <cellStyle name="SAPBEXaggItemX 3 2" xfId="1301" xr:uid="{00000000-0005-0000-0000-0000B7040000}"/>
    <cellStyle name="SAPBEXaggItemX 4" xfId="1302" xr:uid="{00000000-0005-0000-0000-0000B8040000}"/>
    <cellStyle name="SAPBEXaggItemX 4 2" xfId="1303" xr:uid="{00000000-0005-0000-0000-0000B9040000}"/>
    <cellStyle name="SAPBEXaggItemX 5" xfId="1304" xr:uid="{00000000-0005-0000-0000-0000BA040000}"/>
    <cellStyle name="SAPBEXaggItemX 5 2" xfId="1305" xr:uid="{00000000-0005-0000-0000-0000BB040000}"/>
    <cellStyle name="SAPBEXaggItemX 6" xfId="1306" xr:uid="{00000000-0005-0000-0000-0000BC040000}"/>
    <cellStyle name="SAPBEXaggItemX 6 2" xfId="1307" xr:uid="{00000000-0005-0000-0000-0000BD040000}"/>
    <cellStyle name="SAPBEXaggItemX 7" xfId="1308" xr:uid="{00000000-0005-0000-0000-0000BE040000}"/>
    <cellStyle name="SAPBEXaggItemX 7 2" xfId="1309" xr:uid="{00000000-0005-0000-0000-0000BF040000}"/>
    <cellStyle name="SAPBEXaggItemX 8" xfId="1310" xr:uid="{00000000-0005-0000-0000-0000C0040000}"/>
    <cellStyle name="SAPBEXaggItemX 9" xfId="1311" xr:uid="{00000000-0005-0000-0000-0000C1040000}"/>
    <cellStyle name="SAPBEXaggItemX_Mesquite Solar 277 MW v1" xfId="1312" xr:uid="{00000000-0005-0000-0000-0000C2040000}"/>
    <cellStyle name="SAPBEXchaText" xfId="103" xr:uid="{00000000-0005-0000-0000-0000C3040000}"/>
    <cellStyle name="SAPBEXchaText 2" xfId="104" xr:uid="{00000000-0005-0000-0000-0000C4040000}"/>
    <cellStyle name="SAPBEXchaText 2 2" xfId="105" xr:uid="{00000000-0005-0000-0000-0000C5040000}"/>
    <cellStyle name="SAPBEXchaText 3" xfId="106" xr:uid="{00000000-0005-0000-0000-0000C6040000}"/>
    <cellStyle name="SAPBEXchaText 4" xfId="107" xr:uid="{00000000-0005-0000-0000-0000C7040000}"/>
    <cellStyle name="SAPBEXchaText 5" xfId="108" xr:uid="{00000000-0005-0000-0000-0000C8040000}"/>
    <cellStyle name="SAPBEXchaText_(chuck) OpEx On-going GRC Forecast Sum 4-20-10" xfId="1313" xr:uid="{00000000-0005-0000-0000-0000C9040000}"/>
    <cellStyle name="SAPBEXexcBad" xfId="2413" xr:uid="{00000000-0005-0000-0000-0000CA040000}"/>
    <cellStyle name="SAPBEXexcBad7" xfId="109" xr:uid="{00000000-0005-0000-0000-0000CB040000}"/>
    <cellStyle name="SAPBEXexcBad7 10" xfId="1314" xr:uid="{00000000-0005-0000-0000-0000CC040000}"/>
    <cellStyle name="SAPBEXexcBad7 11" xfId="1315" xr:uid="{00000000-0005-0000-0000-0000CD040000}"/>
    <cellStyle name="SAPBEXexcBad7 12" xfId="1316" xr:uid="{00000000-0005-0000-0000-0000CE040000}"/>
    <cellStyle name="SAPBEXexcBad7 13" xfId="1317" xr:uid="{00000000-0005-0000-0000-0000CF040000}"/>
    <cellStyle name="SAPBEXexcBad7 14" xfId="1318" xr:uid="{00000000-0005-0000-0000-0000D0040000}"/>
    <cellStyle name="SAPBEXexcBad7 15" xfId="1319" xr:uid="{00000000-0005-0000-0000-0000D1040000}"/>
    <cellStyle name="SAPBEXexcBad7 16" xfId="1320" xr:uid="{00000000-0005-0000-0000-0000D2040000}"/>
    <cellStyle name="SAPBEXexcBad7 17" xfId="1321" xr:uid="{00000000-0005-0000-0000-0000D3040000}"/>
    <cellStyle name="SAPBEXexcBad7 2" xfId="110" xr:uid="{00000000-0005-0000-0000-0000D4040000}"/>
    <cellStyle name="SAPBEXexcBad7 2 2" xfId="1322" xr:uid="{00000000-0005-0000-0000-0000D5040000}"/>
    <cellStyle name="SAPBEXexcBad7 3" xfId="1323" xr:uid="{00000000-0005-0000-0000-0000D6040000}"/>
    <cellStyle name="SAPBEXexcBad7 3 2" xfId="1324" xr:uid="{00000000-0005-0000-0000-0000D7040000}"/>
    <cellStyle name="SAPBEXexcBad7 4" xfId="1325" xr:uid="{00000000-0005-0000-0000-0000D8040000}"/>
    <cellStyle name="SAPBEXexcBad7 4 2" xfId="1326" xr:uid="{00000000-0005-0000-0000-0000D9040000}"/>
    <cellStyle name="SAPBEXexcBad7 5" xfId="1327" xr:uid="{00000000-0005-0000-0000-0000DA040000}"/>
    <cellStyle name="SAPBEXexcBad7 5 2" xfId="1328" xr:uid="{00000000-0005-0000-0000-0000DB040000}"/>
    <cellStyle name="SAPBEXexcBad7 6" xfId="1329" xr:uid="{00000000-0005-0000-0000-0000DC040000}"/>
    <cellStyle name="SAPBEXexcBad7 6 2" xfId="1330" xr:uid="{00000000-0005-0000-0000-0000DD040000}"/>
    <cellStyle name="SAPBEXexcBad7 7" xfId="1331" xr:uid="{00000000-0005-0000-0000-0000DE040000}"/>
    <cellStyle name="SAPBEXexcBad7 7 2" xfId="1332" xr:uid="{00000000-0005-0000-0000-0000DF040000}"/>
    <cellStyle name="SAPBEXexcBad7 8" xfId="1333" xr:uid="{00000000-0005-0000-0000-0000E0040000}"/>
    <cellStyle name="SAPBEXexcBad7 9" xfId="1334" xr:uid="{00000000-0005-0000-0000-0000E1040000}"/>
    <cellStyle name="SAPBEXexcBad7_Mesquite Solar 277 MW v1" xfId="1335" xr:uid="{00000000-0005-0000-0000-0000E2040000}"/>
    <cellStyle name="SAPBEXexcBad8" xfId="111" xr:uid="{00000000-0005-0000-0000-0000E3040000}"/>
    <cellStyle name="SAPBEXexcBad8 10" xfId="1336" xr:uid="{00000000-0005-0000-0000-0000E4040000}"/>
    <cellStyle name="SAPBEXexcBad8 11" xfId="1337" xr:uid="{00000000-0005-0000-0000-0000E5040000}"/>
    <cellStyle name="SAPBEXexcBad8 12" xfId="1338" xr:uid="{00000000-0005-0000-0000-0000E6040000}"/>
    <cellStyle name="SAPBEXexcBad8 13" xfId="1339" xr:uid="{00000000-0005-0000-0000-0000E7040000}"/>
    <cellStyle name="SAPBEXexcBad8 14" xfId="1340" xr:uid="{00000000-0005-0000-0000-0000E8040000}"/>
    <cellStyle name="SAPBEXexcBad8 15" xfId="1341" xr:uid="{00000000-0005-0000-0000-0000E9040000}"/>
    <cellStyle name="SAPBEXexcBad8 16" xfId="1342" xr:uid="{00000000-0005-0000-0000-0000EA040000}"/>
    <cellStyle name="SAPBEXexcBad8 17" xfId="1343" xr:uid="{00000000-0005-0000-0000-0000EB040000}"/>
    <cellStyle name="SAPBEXexcBad8 2" xfId="112" xr:uid="{00000000-0005-0000-0000-0000EC040000}"/>
    <cellStyle name="SAPBEXexcBad8 2 2" xfId="1344" xr:uid="{00000000-0005-0000-0000-0000ED040000}"/>
    <cellStyle name="SAPBEXexcBad8 3" xfId="1345" xr:uid="{00000000-0005-0000-0000-0000EE040000}"/>
    <cellStyle name="SAPBEXexcBad8 3 2" xfId="1346" xr:uid="{00000000-0005-0000-0000-0000EF040000}"/>
    <cellStyle name="SAPBEXexcBad8 4" xfId="1347" xr:uid="{00000000-0005-0000-0000-0000F0040000}"/>
    <cellStyle name="SAPBEXexcBad8 4 2" xfId="1348" xr:uid="{00000000-0005-0000-0000-0000F1040000}"/>
    <cellStyle name="SAPBEXexcBad8 5" xfId="1349" xr:uid="{00000000-0005-0000-0000-0000F2040000}"/>
    <cellStyle name="SAPBEXexcBad8 5 2" xfId="1350" xr:uid="{00000000-0005-0000-0000-0000F3040000}"/>
    <cellStyle name="SAPBEXexcBad8 6" xfId="1351" xr:uid="{00000000-0005-0000-0000-0000F4040000}"/>
    <cellStyle name="SAPBEXexcBad8 6 2" xfId="1352" xr:uid="{00000000-0005-0000-0000-0000F5040000}"/>
    <cellStyle name="SAPBEXexcBad8 7" xfId="1353" xr:uid="{00000000-0005-0000-0000-0000F6040000}"/>
    <cellStyle name="SAPBEXexcBad8 7 2" xfId="1354" xr:uid="{00000000-0005-0000-0000-0000F7040000}"/>
    <cellStyle name="SAPBEXexcBad8 8" xfId="1355" xr:uid="{00000000-0005-0000-0000-0000F8040000}"/>
    <cellStyle name="SAPBEXexcBad8 9" xfId="1356" xr:uid="{00000000-0005-0000-0000-0000F9040000}"/>
    <cellStyle name="SAPBEXexcBad8_Mesquite Solar 277 MW v1" xfId="1357" xr:uid="{00000000-0005-0000-0000-0000FA040000}"/>
    <cellStyle name="SAPBEXexcBad9" xfId="113" xr:uid="{00000000-0005-0000-0000-0000FB040000}"/>
    <cellStyle name="SAPBEXexcBad9 10" xfId="1358" xr:uid="{00000000-0005-0000-0000-0000FC040000}"/>
    <cellStyle name="SAPBEXexcBad9 11" xfId="1359" xr:uid="{00000000-0005-0000-0000-0000FD040000}"/>
    <cellStyle name="SAPBEXexcBad9 12" xfId="1360" xr:uid="{00000000-0005-0000-0000-0000FE040000}"/>
    <cellStyle name="SAPBEXexcBad9 13" xfId="1361" xr:uid="{00000000-0005-0000-0000-0000FF040000}"/>
    <cellStyle name="SAPBEXexcBad9 14" xfId="1362" xr:uid="{00000000-0005-0000-0000-000000050000}"/>
    <cellStyle name="SAPBEXexcBad9 15" xfId="1363" xr:uid="{00000000-0005-0000-0000-000001050000}"/>
    <cellStyle name="SAPBEXexcBad9 16" xfId="1364" xr:uid="{00000000-0005-0000-0000-000002050000}"/>
    <cellStyle name="SAPBEXexcBad9 17" xfId="1365" xr:uid="{00000000-0005-0000-0000-000003050000}"/>
    <cellStyle name="SAPBEXexcBad9 2" xfId="114" xr:uid="{00000000-0005-0000-0000-000004050000}"/>
    <cellStyle name="SAPBEXexcBad9 2 2" xfId="1366" xr:uid="{00000000-0005-0000-0000-000005050000}"/>
    <cellStyle name="SAPBEXexcBad9 3" xfId="1367" xr:uid="{00000000-0005-0000-0000-000006050000}"/>
    <cellStyle name="SAPBEXexcBad9 3 2" xfId="1368" xr:uid="{00000000-0005-0000-0000-000007050000}"/>
    <cellStyle name="SAPBEXexcBad9 4" xfId="1369" xr:uid="{00000000-0005-0000-0000-000008050000}"/>
    <cellStyle name="SAPBEXexcBad9 4 2" xfId="1370" xr:uid="{00000000-0005-0000-0000-000009050000}"/>
    <cellStyle name="SAPBEXexcBad9 5" xfId="1371" xr:uid="{00000000-0005-0000-0000-00000A050000}"/>
    <cellStyle name="SAPBEXexcBad9 5 2" xfId="1372" xr:uid="{00000000-0005-0000-0000-00000B050000}"/>
    <cellStyle name="SAPBEXexcBad9 6" xfId="1373" xr:uid="{00000000-0005-0000-0000-00000C050000}"/>
    <cellStyle name="SAPBEXexcBad9 6 2" xfId="1374" xr:uid="{00000000-0005-0000-0000-00000D050000}"/>
    <cellStyle name="SAPBEXexcBad9 7" xfId="1375" xr:uid="{00000000-0005-0000-0000-00000E050000}"/>
    <cellStyle name="SAPBEXexcBad9 7 2" xfId="1376" xr:uid="{00000000-0005-0000-0000-00000F050000}"/>
    <cellStyle name="SAPBEXexcBad9 8" xfId="1377" xr:uid="{00000000-0005-0000-0000-000010050000}"/>
    <cellStyle name="SAPBEXexcBad9 9" xfId="1378" xr:uid="{00000000-0005-0000-0000-000011050000}"/>
    <cellStyle name="SAPBEXexcBad9_Mesquite Solar 277 MW v1" xfId="1379" xr:uid="{00000000-0005-0000-0000-000012050000}"/>
    <cellStyle name="SAPBEXexcCritical" xfId="2414" xr:uid="{00000000-0005-0000-0000-000013050000}"/>
    <cellStyle name="SAPBEXexcCritical4" xfId="115" xr:uid="{00000000-0005-0000-0000-000014050000}"/>
    <cellStyle name="SAPBEXexcCritical4 10" xfId="1380" xr:uid="{00000000-0005-0000-0000-000015050000}"/>
    <cellStyle name="SAPBEXexcCritical4 11" xfId="1381" xr:uid="{00000000-0005-0000-0000-000016050000}"/>
    <cellStyle name="SAPBEXexcCritical4 12" xfId="1382" xr:uid="{00000000-0005-0000-0000-000017050000}"/>
    <cellStyle name="SAPBEXexcCritical4 13" xfId="1383" xr:uid="{00000000-0005-0000-0000-000018050000}"/>
    <cellStyle name="SAPBEXexcCritical4 14" xfId="1384" xr:uid="{00000000-0005-0000-0000-000019050000}"/>
    <cellStyle name="SAPBEXexcCritical4 15" xfId="1385" xr:uid="{00000000-0005-0000-0000-00001A050000}"/>
    <cellStyle name="SAPBEXexcCritical4 16" xfId="1386" xr:uid="{00000000-0005-0000-0000-00001B050000}"/>
    <cellStyle name="SAPBEXexcCritical4 17" xfId="1387" xr:uid="{00000000-0005-0000-0000-00001C050000}"/>
    <cellStyle name="SAPBEXexcCritical4 2" xfId="116" xr:uid="{00000000-0005-0000-0000-00001D050000}"/>
    <cellStyle name="SAPBEXexcCritical4 2 2" xfId="1388" xr:uid="{00000000-0005-0000-0000-00001E050000}"/>
    <cellStyle name="SAPBEXexcCritical4 3" xfId="1389" xr:uid="{00000000-0005-0000-0000-00001F050000}"/>
    <cellStyle name="SAPBEXexcCritical4 3 2" xfId="1390" xr:uid="{00000000-0005-0000-0000-000020050000}"/>
    <cellStyle name="SAPBEXexcCritical4 4" xfId="1391" xr:uid="{00000000-0005-0000-0000-000021050000}"/>
    <cellStyle name="SAPBEXexcCritical4 4 2" xfId="1392" xr:uid="{00000000-0005-0000-0000-000022050000}"/>
    <cellStyle name="SAPBEXexcCritical4 5" xfId="1393" xr:uid="{00000000-0005-0000-0000-000023050000}"/>
    <cellStyle name="SAPBEXexcCritical4 5 2" xfId="1394" xr:uid="{00000000-0005-0000-0000-000024050000}"/>
    <cellStyle name="SAPBEXexcCritical4 6" xfId="1395" xr:uid="{00000000-0005-0000-0000-000025050000}"/>
    <cellStyle name="SAPBEXexcCritical4 6 2" xfId="1396" xr:uid="{00000000-0005-0000-0000-000026050000}"/>
    <cellStyle name="SAPBEXexcCritical4 7" xfId="1397" xr:uid="{00000000-0005-0000-0000-000027050000}"/>
    <cellStyle name="SAPBEXexcCritical4 7 2" xfId="1398" xr:uid="{00000000-0005-0000-0000-000028050000}"/>
    <cellStyle name="SAPBEXexcCritical4 8" xfId="1399" xr:uid="{00000000-0005-0000-0000-000029050000}"/>
    <cellStyle name="SAPBEXexcCritical4 9" xfId="1400" xr:uid="{00000000-0005-0000-0000-00002A050000}"/>
    <cellStyle name="SAPBEXexcCritical4_Mesquite Solar 277 MW v1" xfId="1401" xr:uid="{00000000-0005-0000-0000-00002B050000}"/>
    <cellStyle name="SAPBEXexcCritical5" xfId="117" xr:uid="{00000000-0005-0000-0000-00002C050000}"/>
    <cellStyle name="SAPBEXexcCritical5 10" xfId="1402" xr:uid="{00000000-0005-0000-0000-00002D050000}"/>
    <cellStyle name="SAPBEXexcCritical5 11" xfId="1403" xr:uid="{00000000-0005-0000-0000-00002E050000}"/>
    <cellStyle name="SAPBEXexcCritical5 12" xfId="1404" xr:uid="{00000000-0005-0000-0000-00002F050000}"/>
    <cellStyle name="SAPBEXexcCritical5 13" xfId="1405" xr:uid="{00000000-0005-0000-0000-000030050000}"/>
    <cellStyle name="SAPBEXexcCritical5 14" xfId="1406" xr:uid="{00000000-0005-0000-0000-000031050000}"/>
    <cellStyle name="SAPBEXexcCritical5 15" xfId="1407" xr:uid="{00000000-0005-0000-0000-000032050000}"/>
    <cellStyle name="SAPBEXexcCritical5 16" xfId="1408" xr:uid="{00000000-0005-0000-0000-000033050000}"/>
    <cellStyle name="SAPBEXexcCritical5 17" xfId="1409" xr:uid="{00000000-0005-0000-0000-000034050000}"/>
    <cellStyle name="SAPBEXexcCritical5 2" xfId="118" xr:uid="{00000000-0005-0000-0000-000035050000}"/>
    <cellStyle name="SAPBEXexcCritical5 2 2" xfId="1410" xr:uid="{00000000-0005-0000-0000-000036050000}"/>
    <cellStyle name="SAPBEXexcCritical5 3" xfId="1411" xr:uid="{00000000-0005-0000-0000-000037050000}"/>
    <cellStyle name="SAPBEXexcCritical5 3 2" xfId="1412" xr:uid="{00000000-0005-0000-0000-000038050000}"/>
    <cellStyle name="SAPBEXexcCritical5 4" xfId="1413" xr:uid="{00000000-0005-0000-0000-000039050000}"/>
    <cellStyle name="SAPBEXexcCritical5 4 2" xfId="1414" xr:uid="{00000000-0005-0000-0000-00003A050000}"/>
    <cellStyle name="SAPBEXexcCritical5 5" xfId="1415" xr:uid="{00000000-0005-0000-0000-00003B050000}"/>
    <cellStyle name="SAPBEXexcCritical5 5 2" xfId="1416" xr:uid="{00000000-0005-0000-0000-00003C050000}"/>
    <cellStyle name="SAPBEXexcCritical5 6" xfId="1417" xr:uid="{00000000-0005-0000-0000-00003D050000}"/>
    <cellStyle name="SAPBEXexcCritical5 6 2" xfId="1418" xr:uid="{00000000-0005-0000-0000-00003E050000}"/>
    <cellStyle name="SAPBEXexcCritical5 7" xfId="1419" xr:uid="{00000000-0005-0000-0000-00003F050000}"/>
    <cellStyle name="SAPBEXexcCritical5 7 2" xfId="1420" xr:uid="{00000000-0005-0000-0000-000040050000}"/>
    <cellStyle name="SAPBEXexcCritical5 8" xfId="1421" xr:uid="{00000000-0005-0000-0000-000041050000}"/>
    <cellStyle name="SAPBEXexcCritical5 9" xfId="1422" xr:uid="{00000000-0005-0000-0000-000042050000}"/>
    <cellStyle name="SAPBEXexcCritical5_Mesquite Solar 277 MW v1" xfId="1423" xr:uid="{00000000-0005-0000-0000-000043050000}"/>
    <cellStyle name="SAPBEXexcCritical6" xfId="119" xr:uid="{00000000-0005-0000-0000-000044050000}"/>
    <cellStyle name="SAPBEXexcCritical6 10" xfId="1424" xr:uid="{00000000-0005-0000-0000-000045050000}"/>
    <cellStyle name="SAPBEXexcCritical6 11" xfId="1425" xr:uid="{00000000-0005-0000-0000-000046050000}"/>
    <cellStyle name="SAPBEXexcCritical6 12" xfId="1426" xr:uid="{00000000-0005-0000-0000-000047050000}"/>
    <cellStyle name="SAPBEXexcCritical6 13" xfId="1427" xr:uid="{00000000-0005-0000-0000-000048050000}"/>
    <cellStyle name="SAPBEXexcCritical6 14" xfId="1428" xr:uid="{00000000-0005-0000-0000-000049050000}"/>
    <cellStyle name="SAPBEXexcCritical6 15" xfId="1429" xr:uid="{00000000-0005-0000-0000-00004A050000}"/>
    <cellStyle name="SAPBEXexcCritical6 16" xfId="1430" xr:uid="{00000000-0005-0000-0000-00004B050000}"/>
    <cellStyle name="SAPBEXexcCritical6 17" xfId="1431" xr:uid="{00000000-0005-0000-0000-00004C050000}"/>
    <cellStyle name="SAPBEXexcCritical6 2" xfId="120" xr:uid="{00000000-0005-0000-0000-00004D050000}"/>
    <cellStyle name="SAPBEXexcCritical6 2 2" xfId="1432" xr:uid="{00000000-0005-0000-0000-00004E050000}"/>
    <cellStyle name="SAPBEXexcCritical6 3" xfId="1433" xr:uid="{00000000-0005-0000-0000-00004F050000}"/>
    <cellStyle name="SAPBEXexcCritical6 3 2" xfId="1434" xr:uid="{00000000-0005-0000-0000-000050050000}"/>
    <cellStyle name="SAPBEXexcCritical6 4" xfId="1435" xr:uid="{00000000-0005-0000-0000-000051050000}"/>
    <cellStyle name="SAPBEXexcCritical6 4 2" xfId="1436" xr:uid="{00000000-0005-0000-0000-000052050000}"/>
    <cellStyle name="SAPBEXexcCritical6 5" xfId="1437" xr:uid="{00000000-0005-0000-0000-000053050000}"/>
    <cellStyle name="SAPBEXexcCritical6 5 2" xfId="1438" xr:uid="{00000000-0005-0000-0000-000054050000}"/>
    <cellStyle name="SAPBEXexcCritical6 6" xfId="1439" xr:uid="{00000000-0005-0000-0000-000055050000}"/>
    <cellStyle name="SAPBEXexcCritical6 6 2" xfId="1440" xr:uid="{00000000-0005-0000-0000-000056050000}"/>
    <cellStyle name="SAPBEXexcCritical6 7" xfId="1441" xr:uid="{00000000-0005-0000-0000-000057050000}"/>
    <cellStyle name="SAPBEXexcCritical6 7 2" xfId="1442" xr:uid="{00000000-0005-0000-0000-000058050000}"/>
    <cellStyle name="SAPBEXexcCritical6 8" xfId="1443" xr:uid="{00000000-0005-0000-0000-000059050000}"/>
    <cellStyle name="SAPBEXexcCritical6 9" xfId="1444" xr:uid="{00000000-0005-0000-0000-00005A050000}"/>
    <cellStyle name="SAPBEXexcCritical6_Mesquite Solar 277 MW v1" xfId="1445" xr:uid="{00000000-0005-0000-0000-00005B050000}"/>
    <cellStyle name="SAPBEXexcGood" xfId="2415" xr:uid="{00000000-0005-0000-0000-00005C050000}"/>
    <cellStyle name="SAPBEXexcGood1" xfId="121" xr:uid="{00000000-0005-0000-0000-00005D050000}"/>
    <cellStyle name="SAPBEXexcGood1 10" xfId="1446" xr:uid="{00000000-0005-0000-0000-00005E050000}"/>
    <cellStyle name="SAPBEXexcGood1 11" xfId="1447" xr:uid="{00000000-0005-0000-0000-00005F050000}"/>
    <cellStyle name="SAPBEXexcGood1 12" xfId="1448" xr:uid="{00000000-0005-0000-0000-000060050000}"/>
    <cellStyle name="SAPBEXexcGood1 13" xfId="1449" xr:uid="{00000000-0005-0000-0000-000061050000}"/>
    <cellStyle name="SAPBEXexcGood1 14" xfId="1450" xr:uid="{00000000-0005-0000-0000-000062050000}"/>
    <cellStyle name="SAPBEXexcGood1 15" xfId="1451" xr:uid="{00000000-0005-0000-0000-000063050000}"/>
    <cellStyle name="SAPBEXexcGood1 16" xfId="1452" xr:uid="{00000000-0005-0000-0000-000064050000}"/>
    <cellStyle name="SAPBEXexcGood1 17" xfId="1453" xr:uid="{00000000-0005-0000-0000-000065050000}"/>
    <cellStyle name="SAPBEXexcGood1 2" xfId="122" xr:uid="{00000000-0005-0000-0000-000066050000}"/>
    <cellStyle name="SAPBEXexcGood1 2 2" xfId="1454" xr:uid="{00000000-0005-0000-0000-000067050000}"/>
    <cellStyle name="SAPBEXexcGood1 3" xfId="1455" xr:uid="{00000000-0005-0000-0000-000068050000}"/>
    <cellStyle name="SAPBEXexcGood1 3 2" xfId="1456" xr:uid="{00000000-0005-0000-0000-000069050000}"/>
    <cellStyle name="SAPBEXexcGood1 4" xfId="1457" xr:uid="{00000000-0005-0000-0000-00006A050000}"/>
    <cellStyle name="SAPBEXexcGood1 4 2" xfId="1458" xr:uid="{00000000-0005-0000-0000-00006B050000}"/>
    <cellStyle name="SAPBEXexcGood1 5" xfId="1459" xr:uid="{00000000-0005-0000-0000-00006C050000}"/>
    <cellStyle name="SAPBEXexcGood1 5 2" xfId="1460" xr:uid="{00000000-0005-0000-0000-00006D050000}"/>
    <cellStyle name="SAPBEXexcGood1 6" xfId="1461" xr:uid="{00000000-0005-0000-0000-00006E050000}"/>
    <cellStyle name="SAPBEXexcGood1 6 2" xfId="1462" xr:uid="{00000000-0005-0000-0000-00006F050000}"/>
    <cellStyle name="SAPBEXexcGood1 7" xfId="1463" xr:uid="{00000000-0005-0000-0000-000070050000}"/>
    <cellStyle name="SAPBEXexcGood1 7 2" xfId="1464" xr:uid="{00000000-0005-0000-0000-000071050000}"/>
    <cellStyle name="SAPBEXexcGood1 8" xfId="1465" xr:uid="{00000000-0005-0000-0000-000072050000}"/>
    <cellStyle name="SAPBEXexcGood1 9" xfId="1466" xr:uid="{00000000-0005-0000-0000-000073050000}"/>
    <cellStyle name="SAPBEXexcGood1_Mesquite Solar 277 MW v1" xfId="1467" xr:uid="{00000000-0005-0000-0000-000074050000}"/>
    <cellStyle name="SAPBEXexcGood2" xfId="123" xr:uid="{00000000-0005-0000-0000-000075050000}"/>
    <cellStyle name="SAPBEXexcGood2 10" xfId="1468" xr:uid="{00000000-0005-0000-0000-000076050000}"/>
    <cellStyle name="SAPBEXexcGood2 11" xfId="1469" xr:uid="{00000000-0005-0000-0000-000077050000}"/>
    <cellStyle name="SAPBEXexcGood2 12" xfId="1470" xr:uid="{00000000-0005-0000-0000-000078050000}"/>
    <cellStyle name="SAPBEXexcGood2 13" xfId="1471" xr:uid="{00000000-0005-0000-0000-000079050000}"/>
    <cellStyle name="SAPBEXexcGood2 14" xfId="1472" xr:uid="{00000000-0005-0000-0000-00007A050000}"/>
    <cellStyle name="SAPBEXexcGood2 15" xfId="1473" xr:uid="{00000000-0005-0000-0000-00007B050000}"/>
    <cellStyle name="SAPBEXexcGood2 16" xfId="1474" xr:uid="{00000000-0005-0000-0000-00007C050000}"/>
    <cellStyle name="SAPBEXexcGood2 17" xfId="1475" xr:uid="{00000000-0005-0000-0000-00007D050000}"/>
    <cellStyle name="SAPBEXexcGood2 2" xfId="124" xr:uid="{00000000-0005-0000-0000-00007E050000}"/>
    <cellStyle name="SAPBEXexcGood2 2 2" xfId="1476" xr:uid="{00000000-0005-0000-0000-00007F050000}"/>
    <cellStyle name="SAPBEXexcGood2 3" xfId="1477" xr:uid="{00000000-0005-0000-0000-000080050000}"/>
    <cellStyle name="SAPBEXexcGood2 3 2" xfId="1478" xr:uid="{00000000-0005-0000-0000-000081050000}"/>
    <cellStyle name="SAPBEXexcGood2 4" xfId="1479" xr:uid="{00000000-0005-0000-0000-000082050000}"/>
    <cellStyle name="SAPBEXexcGood2 4 2" xfId="1480" xr:uid="{00000000-0005-0000-0000-000083050000}"/>
    <cellStyle name="SAPBEXexcGood2 5" xfId="1481" xr:uid="{00000000-0005-0000-0000-000084050000}"/>
    <cellStyle name="SAPBEXexcGood2 5 2" xfId="1482" xr:uid="{00000000-0005-0000-0000-000085050000}"/>
    <cellStyle name="SAPBEXexcGood2 6" xfId="1483" xr:uid="{00000000-0005-0000-0000-000086050000}"/>
    <cellStyle name="SAPBEXexcGood2 6 2" xfId="1484" xr:uid="{00000000-0005-0000-0000-000087050000}"/>
    <cellStyle name="SAPBEXexcGood2 7" xfId="1485" xr:uid="{00000000-0005-0000-0000-000088050000}"/>
    <cellStyle name="SAPBEXexcGood2 7 2" xfId="1486" xr:uid="{00000000-0005-0000-0000-000089050000}"/>
    <cellStyle name="SAPBEXexcGood2 8" xfId="1487" xr:uid="{00000000-0005-0000-0000-00008A050000}"/>
    <cellStyle name="SAPBEXexcGood2 9" xfId="1488" xr:uid="{00000000-0005-0000-0000-00008B050000}"/>
    <cellStyle name="SAPBEXexcGood2_Mesquite Solar 277 MW v1" xfId="1489" xr:uid="{00000000-0005-0000-0000-00008C050000}"/>
    <cellStyle name="SAPBEXexcGood3" xfId="125" xr:uid="{00000000-0005-0000-0000-00008D050000}"/>
    <cellStyle name="SAPBEXexcGood3 10" xfId="1490" xr:uid="{00000000-0005-0000-0000-00008E050000}"/>
    <cellStyle name="SAPBEXexcGood3 11" xfId="1491" xr:uid="{00000000-0005-0000-0000-00008F050000}"/>
    <cellStyle name="SAPBEXexcGood3 12" xfId="1492" xr:uid="{00000000-0005-0000-0000-000090050000}"/>
    <cellStyle name="SAPBEXexcGood3 13" xfId="1493" xr:uid="{00000000-0005-0000-0000-000091050000}"/>
    <cellStyle name="SAPBEXexcGood3 14" xfId="1494" xr:uid="{00000000-0005-0000-0000-000092050000}"/>
    <cellStyle name="SAPBEXexcGood3 15" xfId="1495" xr:uid="{00000000-0005-0000-0000-000093050000}"/>
    <cellStyle name="SAPBEXexcGood3 16" xfId="1496" xr:uid="{00000000-0005-0000-0000-000094050000}"/>
    <cellStyle name="SAPBEXexcGood3 17" xfId="1497" xr:uid="{00000000-0005-0000-0000-000095050000}"/>
    <cellStyle name="SAPBEXexcGood3 2" xfId="126" xr:uid="{00000000-0005-0000-0000-000096050000}"/>
    <cellStyle name="SAPBEXexcGood3 2 2" xfId="1498" xr:uid="{00000000-0005-0000-0000-000097050000}"/>
    <cellStyle name="SAPBEXexcGood3 3" xfId="1499" xr:uid="{00000000-0005-0000-0000-000098050000}"/>
    <cellStyle name="SAPBEXexcGood3 3 2" xfId="1500" xr:uid="{00000000-0005-0000-0000-000099050000}"/>
    <cellStyle name="SAPBEXexcGood3 4" xfId="1501" xr:uid="{00000000-0005-0000-0000-00009A050000}"/>
    <cellStyle name="SAPBEXexcGood3 4 2" xfId="1502" xr:uid="{00000000-0005-0000-0000-00009B050000}"/>
    <cellStyle name="SAPBEXexcGood3 5" xfId="1503" xr:uid="{00000000-0005-0000-0000-00009C050000}"/>
    <cellStyle name="SAPBEXexcGood3 5 2" xfId="1504" xr:uid="{00000000-0005-0000-0000-00009D050000}"/>
    <cellStyle name="SAPBEXexcGood3 6" xfId="1505" xr:uid="{00000000-0005-0000-0000-00009E050000}"/>
    <cellStyle name="SAPBEXexcGood3 6 2" xfId="1506" xr:uid="{00000000-0005-0000-0000-00009F050000}"/>
    <cellStyle name="SAPBEXexcGood3 7" xfId="1507" xr:uid="{00000000-0005-0000-0000-0000A0050000}"/>
    <cellStyle name="SAPBEXexcGood3 7 2" xfId="1508" xr:uid="{00000000-0005-0000-0000-0000A1050000}"/>
    <cellStyle name="SAPBEXexcGood3 8" xfId="1509" xr:uid="{00000000-0005-0000-0000-0000A2050000}"/>
    <cellStyle name="SAPBEXexcGood3 9" xfId="1510" xr:uid="{00000000-0005-0000-0000-0000A3050000}"/>
    <cellStyle name="SAPBEXexcGood3_Mesquite Solar 277 MW v1" xfId="1511" xr:uid="{00000000-0005-0000-0000-0000A4050000}"/>
    <cellStyle name="SAPBEXexcVeryBad" xfId="2416" xr:uid="{00000000-0005-0000-0000-0000A5050000}"/>
    <cellStyle name="SAPBEXfilterDrill" xfId="127" xr:uid="{00000000-0005-0000-0000-0000A6050000}"/>
    <cellStyle name="SAPBEXfilterDrill 2" xfId="128" xr:uid="{00000000-0005-0000-0000-0000A7050000}"/>
    <cellStyle name="SAPBEXfilterItem" xfId="129" xr:uid="{00000000-0005-0000-0000-0000A8050000}"/>
    <cellStyle name="SAPBEXfilterItem 2" xfId="130" xr:uid="{00000000-0005-0000-0000-0000A9050000}"/>
    <cellStyle name="SAPBEXfilterText" xfId="131" xr:uid="{00000000-0005-0000-0000-0000AA050000}"/>
    <cellStyle name="SAPBEXfilterText 2" xfId="132" xr:uid="{00000000-0005-0000-0000-0000AB050000}"/>
    <cellStyle name="SAPBEXformats" xfId="133" xr:uid="{00000000-0005-0000-0000-0000AC050000}"/>
    <cellStyle name="SAPBEXformats 10" xfId="1512" xr:uid="{00000000-0005-0000-0000-0000AD050000}"/>
    <cellStyle name="SAPBEXformats 11" xfId="1513" xr:uid="{00000000-0005-0000-0000-0000AE050000}"/>
    <cellStyle name="SAPBEXformats 12" xfId="1514" xr:uid="{00000000-0005-0000-0000-0000AF050000}"/>
    <cellStyle name="SAPBEXformats 13" xfId="1515" xr:uid="{00000000-0005-0000-0000-0000B0050000}"/>
    <cellStyle name="SAPBEXformats 14" xfId="1516" xr:uid="{00000000-0005-0000-0000-0000B1050000}"/>
    <cellStyle name="SAPBEXformats 15" xfId="1517" xr:uid="{00000000-0005-0000-0000-0000B2050000}"/>
    <cellStyle name="SAPBEXformats 16" xfId="1518" xr:uid="{00000000-0005-0000-0000-0000B3050000}"/>
    <cellStyle name="SAPBEXformats 17" xfId="1519" xr:uid="{00000000-0005-0000-0000-0000B4050000}"/>
    <cellStyle name="SAPBEXformats 2" xfId="134" xr:uid="{00000000-0005-0000-0000-0000B5050000}"/>
    <cellStyle name="SAPBEXformats 2 2" xfId="1520" xr:uid="{00000000-0005-0000-0000-0000B6050000}"/>
    <cellStyle name="SAPBEXformats 3" xfId="135" xr:uid="{00000000-0005-0000-0000-0000B7050000}"/>
    <cellStyle name="SAPBEXformats 3 2" xfId="1521" xr:uid="{00000000-0005-0000-0000-0000B8050000}"/>
    <cellStyle name="SAPBEXformats 4" xfId="136" xr:uid="{00000000-0005-0000-0000-0000B9050000}"/>
    <cellStyle name="SAPBEXformats 4 2" xfId="1522" xr:uid="{00000000-0005-0000-0000-0000BA050000}"/>
    <cellStyle name="SAPBEXformats 5" xfId="137" xr:uid="{00000000-0005-0000-0000-0000BB050000}"/>
    <cellStyle name="SAPBEXformats 5 2" xfId="1523" xr:uid="{00000000-0005-0000-0000-0000BC050000}"/>
    <cellStyle name="SAPBEXformats 6" xfId="1524" xr:uid="{00000000-0005-0000-0000-0000BD050000}"/>
    <cellStyle name="SAPBEXformats 6 2" xfId="1525" xr:uid="{00000000-0005-0000-0000-0000BE050000}"/>
    <cellStyle name="SAPBEXformats 7" xfId="1526" xr:uid="{00000000-0005-0000-0000-0000BF050000}"/>
    <cellStyle name="SAPBEXformats 7 2" xfId="1527" xr:uid="{00000000-0005-0000-0000-0000C0050000}"/>
    <cellStyle name="SAPBEXformats 8" xfId="1528" xr:uid="{00000000-0005-0000-0000-0000C1050000}"/>
    <cellStyle name="SAPBEXformats 9" xfId="1529" xr:uid="{00000000-0005-0000-0000-0000C2050000}"/>
    <cellStyle name="SAPBEXformats_Mesquite Solar 277 MW v1" xfId="1530" xr:uid="{00000000-0005-0000-0000-0000C3050000}"/>
    <cellStyle name="SAPBEXheaderData" xfId="2417" xr:uid="{00000000-0005-0000-0000-0000C4050000}"/>
    <cellStyle name="SAPBEXheaderItem" xfId="138" xr:uid="{00000000-0005-0000-0000-0000C5050000}"/>
    <cellStyle name="SAPBEXheaderItem 2" xfId="139" xr:uid="{00000000-0005-0000-0000-0000C6050000}"/>
    <cellStyle name="SAPBEXheaderItem 3" xfId="140" xr:uid="{00000000-0005-0000-0000-0000C7050000}"/>
    <cellStyle name="SAPBEXheaderText" xfId="141" xr:uid="{00000000-0005-0000-0000-0000C8050000}"/>
    <cellStyle name="SAPBEXheaderText 2" xfId="142" xr:uid="{00000000-0005-0000-0000-0000C9050000}"/>
    <cellStyle name="SAPBEXheaderText 3" xfId="143" xr:uid="{00000000-0005-0000-0000-0000CA050000}"/>
    <cellStyle name="SAPBEXHLevel0" xfId="144" xr:uid="{00000000-0005-0000-0000-0000CB050000}"/>
    <cellStyle name="SAPBEXHLevel0 10" xfId="1531" xr:uid="{00000000-0005-0000-0000-0000CC050000}"/>
    <cellStyle name="SAPBEXHLevel0 10 2" xfId="1532" xr:uid="{00000000-0005-0000-0000-0000CD050000}"/>
    <cellStyle name="SAPBEXHLevel0 11" xfId="1533" xr:uid="{00000000-0005-0000-0000-0000CE050000}"/>
    <cellStyle name="SAPBEXHLevel0 11 2" xfId="1534" xr:uid="{00000000-0005-0000-0000-0000CF050000}"/>
    <cellStyle name="SAPBEXHLevel0 11_48MW CMSI CAPEX Budget rev 11Jun10-rev16b (Updated Forecast cash flow)" xfId="1535" xr:uid="{00000000-0005-0000-0000-0000D0050000}"/>
    <cellStyle name="SAPBEXHLevel0 12" xfId="1536" xr:uid="{00000000-0005-0000-0000-0000D1050000}"/>
    <cellStyle name="SAPBEXHLevel0 13" xfId="1537" xr:uid="{00000000-0005-0000-0000-0000D2050000}"/>
    <cellStyle name="SAPBEXHLevel0 14" xfId="1538" xr:uid="{00000000-0005-0000-0000-0000D3050000}"/>
    <cellStyle name="SAPBEXHLevel0 15" xfId="1539" xr:uid="{00000000-0005-0000-0000-0000D4050000}"/>
    <cellStyle name="SAPBEXHLevel0 16" xfId="1540" xr:uid="{00000000-0005-0000-0000-0000D5050000}"/>
    <cellStyle name="SAPBEXHLevel0 17" xfId="1541" xr:uid="{00000000-0005-0000-0000-0000D6050000}"/>
    <cellStyle name="SAPBEXHLevel0 18" xfId="1542" xr:uid="{00000000-0005-0000-0000-0000D7050000}"/>
    <cellStyle name="SAPBEXHLevel0 19" xfId="1543" xr:uid="{00000000-0005-0000-0000-0000D8050000}"/>
    <cellStyle name="SAPBEXHLevel0 2" xfId="145" xr:uid="{00000000-0005-0000-0000-0000D9050000}"/>
    <cellStyle name="SAPBEXHLevel0 2 10" xfId="1544" xr:uid="{00000000-0005-0000-0000-0000DA050000}"/>
    <cellStyle name="SAPBEXHLevel0 2 11" xfId="1545" xr:uid="{00000000-0005-0000-0000-0000DB050000}"/>
    <cellStyle name="SAPBEXHLevel0 2 12" xfId="1546" xr:uid="{00000000-0005-0000-0000-0000DC050000}"/>
    <cellStyle name="SAPBEXHLevel0 2 13" xfId="1547" xr:uid="{00000000-0005-0000-0000-0000DD050000}"/>
    <cellStyle name="SAPBEXHLevel0 2 14" xfId="1548" xr:uid="{00000000-0005-0000-0000-0000DE050000}"/>
    <cellStyle name="SAPBEXHLevel0 2 15" xfId="1549" xr:uid="{00000000-0005-0000-0000-0000DF050000}"/>
    <cellStyle name="SAPBEXHLevel0 2 16" xfId="1550" xr:uid="{00000000-0005-0000-0000-0000E0050000}"/>
    <cellStyle name="SAPBEXHLevel0 2 2" xfId="1551" xr:uid="{00000000-0005-0000-0000-0000E1050000}"/>
    <cellStyle name="SAPBEXHLevel0 2 2 2" xfId="1552" xr:uid="{00000000-0005-0000-0000-0000E2050000}"/>
    <cellStyle name="SAPBEXHLevel0 2 3" xfId="1553" xr:uid="{00000000-0005-0000-0000-0000E3050000}"/>
    <cellStyle name="SAPBEXHLevel0 2 3 2" xfId="1554" xr:uid="{00000000-0005-0000-0000-0000E4050000}"/>
    <cellStyle name="SAPBEXHLevel0 2 4" xfId="1555" xr:uid="{00000000-0005-0000-0000-0000E5050000}"/>
    <cellStyle name="SAPBEXHLevel0 2 4 2" xfId="1556" xr:uid="{00000000-0005-0000-0000-0000E6050000}"/>
    <cellStyle name="SAPBEXHLevel0 2 5" xfId="1557" xr:uid="{00000000-0005-0000-0000-0000E7050000}"/>
    <cellStyle name="SAPBEXHLevel0 2 5 2" xfId="1558" xr:uid="{00000000-0005-0000-0000-0000E8050000}"/>
    <cellStyle name="SAPBEXHLevel0 2 6" xfId="1559" xr:uid="{00000000-0005-0000-0000-0000E9050000}"/>
    <cellStyle name="SAPBEXHLevel0 2 6 2" xfId="1560" xr:uid="{00000000-0005-0000-0000-0000EA050000}"/>
    <cellStyle name="SAPBEXHLevel0 2 7" xfId="1561" xr:uid="{00000000-0005-0000-0000-0000EB050000}"/>
    <cellStyle name="SAPBEXHLevel0 2 7 2" xfId="1562" xr:uid="{00000000-0005-0000-0000-0000EC050000}"/>
    <cellStyle name="SAPBEXHLevel0 2 8" xfId="1563" xr:uid="{00000000-0005-0000-0000-0000ED050000}"/>
    <cellStyle name="SAPBEXHLevel0 2 9" xfId="1564" xr:uid="{00000000-0005-0000-0000-0000EE050000}"/>
    <cellStyle name="SAPBEXHLevel0 20" xfId="1565" xr:uid="{00000000-0005-0000-0000-0000EF050000}"/>
    <cellStyle name="SAPBEXHLevel0 3" xfId="146" xr:uid="{00000000-0005-0000-0000-0000F0050000}"/>
    <cellStyle name="SAPBEXHLevel0 3 10" xfId="1566" xr:uid="{00000000-0005-0000-0000-0000F1050000}"/>
    <cellStyle name="SAPBEXHLevel0 3 11" xfId="1567" xr:uid="{00000000-0005-0000-0000-0000F2050000}"/>
    <cellStyle name="SAPBEXHLevel0 3 12" xfId="1568" xr:uid="{00000000-0005-0000-0000-0000F3050000}"/>
    <cellStyle name="SAPBEXHLevel0 3 13" xfId="1569" xr:uid="{00000000-0005-0000-0000-0000F4050000}"/>
    <cellStyle name="SAPBEXHLevel0 3 14" xfId="1570" xr:uid="{00000000-0005-0000-0000-0000F5050000}"/>
    <cellStyle name="SAPBEXHLevel0 3 15" xfId="1571" xr:uid="{00000000-0005-0000-0000-0000F6050000}"/>
    <cellStyle name="SAPBEXHLevel0 3 16" xfId="1572" xr:uid="{00000000-0005-0000-0000-0000F7050000}"/>
    <cellStyle name="SAPBEXHLevel0 3 2" xfId="1573" xr:uid="{00000000-0005-0000-0000-0000F8050000}"/>
    <cellStyle name="SAPBEXHLevel0 3 2 2" xfId="1574" xr:uid="{00000000-0005-0000-0000-0000F9050000}"/>
    <cellStyle name="SAPBEXHLevel0 3 3" xfId="1575" xr:uid="{00000000-0005-0000-0000-0000FA050000}"/>
    <cellStyle name="SAPBEXHLevel0 3 3 2" xfId="1576" xr:uid="{00000000-0005-0000-0000-0000FB050000}"/>
    <cellStyle name="SAPBEXHLevel0 3 4" xfId="1577" xr:uid="{00000000-0005-0000-0000-0000FC050000}"/>
    <cellStyle name="SAPBEXHLevel0 3 4 2" xfId="1578" xr:uid="{00000000-0005-0000-0000-0000FD050000}"/>
    <cellStyle name="SAPBEXHLevel0 3 5" xfId="1579" xr:uid="{00000000-0005-0000-0000-0000FE050000}"/>
    <cellStyle name="SAPBEXHLevel0 3 5 2" xfId="1580" xr:uid="{00000000-0005-0000-0000-0000FF050000}"/>
    <cellStyle name="SAPBEXHLevel0 3 6" xfId="1581" xr:uid="{00000000-0005-0000-0000-000000060000}"/>
    <cellStyle name="SAPBEXHLevel0 3 6 2" xfId="1582" xr:uid="{00000000-0005-0000-0000-000001060000}"/>
    <cellStyle name="SAPBEXHLevel0 3 7" xfId="1583" xr:uid="{00000000-0005-0000-0000-000002060000}"/>
    <cellStyle name="SAPBEXHLevel0 3 7 2" xfId="1584" xr:uid="{00000000-0005-0000-0000-000003060000}"/>
    <cellStyle name="SAPBEXHLevel0 3 8" xfId="1585" xr:uid="{00000000-0005-0000-0000-000004060000}"/>
    <cellStyle name="SAPBEXHLevel0 3 9" xfId="1586" xr:uid="{00000000-0005-0000-0000-000005060000}"/>
    <cellStyle name="SAPBEXHLevel0 4" xfId="147" xr:uid="{00000000-0005-0000-0000-000006060000}"/>
    <cellStyle name="SAPBEXHLevel0 4 10" xfId="1587" xr:uid="{00000000-0005-0000-0000-000007060000}"/>
    <cellStyle name="SAPBEXHLevel0 4 11" xfId="1588" xr:uid="{00000000-0005-0000-0000-000008060000}"/>
    <cellStyle name="SAPBEXHLevel0 4 12" xfId="1589" xr:uid="{00000000-0005-0000-0000-000009060000}"/>
    <cellStyle name="SAPBEXHLevel0 4 13" xfId="1590" xr:uid="{00000000-0005-0000-0000-00000A060000}"/>
    <cellStyle name="SAPBEXHLevel0 4 14" xfId="1591" xr:uid="{00000000-0005-0000-0000-00000B060000}"/>
    <cellStyle name="SAPBEXHLevel0 4 15" xfId="1592" xr:uid="{00000000-0005-0000-0000-00000C060000}"/>
    <cellStyle name="SAPBEXHLevel0 4 16" xfId="1593" xr:uid="{00000000-0005-0000-0000-00000D060000}"/>
    <cellStyle name="SAPBEXHLevel0 4 2" xfId="1594" xr:uid="{00000000-0005-0000-0000-00000E060000}"/>
    <cellStyle name="SAPBEXHLevel0 4 2 2" xfId="1595" xr:uid="{00000000-0005-0000-0000-00000F060000}"/>
    <cellStyle name="SAPBEXHLevel0 4 3" xfId="1596" xr:uid="{00000000-0005-0000-0000-000010060000}"/>
    <cellStyle name="SAPBEXHLevel0 4 3 2" xfId="1597" xr:uid="{00000000-0005-0000-0000-000011060000}"/>
    <cellStyle name="SAPBEXHLevel0 4 4" xfId="1598" xr:uid="{00000000-0005-0000-0000-000012060000}"/>
    <cellStyle name="SAPBEXHLevel0 4 4 2" xfId="1599" xr:uid="{00000000-0005-0000-0000-000013060000}"/>
    <cellStyle name="SAPBEXHLevel0 4 5" xfId="1600" xr:uid="{00000000-0005-0000-0000-000014060000}"/>
    <cellStyle name="SAPBEXHLevel0 4 5 2" xfId="1601" xr:uid="{00000000-0005-0000-0000-000015060000}"/>
    <cellStyle name="SAPBEXHLevel0 4 6" xfId="1602" xr:uid="{00000000-0005-0000-0000-000016060000}"/>
    <cellStyle name="SAPBEXHLevel0 4 6 2" xfId="1603" xr:uid="{00000000-0005-0000-0000-000017060000}"/>
    <cellStyle name="SAPBEXHLevel0 4 7" xfId="1604" xr:uid="{00000000-0005-0000-0000-000018060000}"/>
    <cellStyle name="SAPBEXHLevel0 4 7 2" xfId="1605" xr:uid="{00000000-0005-0000-0000-000019060000}"/>
    <cellStyle name="SAPBEXHLevel0 4 8" xfId="1606" xr:uid="{00000000-0005-0000-0000-00001A060000}"/>
    <cellStyle name="SAPBEXHLevel0 4 9" xfId="1607" xr:uid="{00000000-0005-0000-0000-00001B060000}"/>
    <cellStyle name="SAPBEXHLevel0 5" xfId="148" xr:uid="{00000000-0005-0000-0000-00001C060000}"/>
    <cellStyle name="SAPBEXHLevel0 5 10" xfId="1608" xr:uid="{00000000-0005-0000-0000-00001D060000}"/>
    <cellStyle name="SAPBEXHLevel0 5 11" xfId="1609" xr:uid="{00000000-0005-0000-0000-00001E060000}"/>
    <cellStyle name="SAPBEXHLevel0 5 12" xfId="1610" xr:uid="{00000000-0005-0000-0000-00001F060000}"/>
    <cellStyle name="SAPBEXHLevel0 5 13" xfId="1611" xr:uid="{00000000-0005-0000-0000-000020060000}"/>
    <cellStyle name="SAPBEXHLevel0 5 14" xfId="1612" xr:uid="{00000000-0005-0000-0000-000021060000}"/>
    <cellStyle name="SAPBEXHLevel0 5 15" xfId="1613" xr:uid="{00000000-0005-0000-0000-000022060000}"/>
    <cellStyle name="SAPBEXHLevel0 5 16" xfId="1614" xr:uid="{00000000-0005-0000-0000-000023060000}"/>
    <cellStyle name="SAPBEXHLevel0 5 2" xfId="1615" xr:uid="{00000000-0005-0000-0000-000024060000}"/>
    <cellStyle name="SAPBEXHLevel0 5 2 2" xfId="1616" xr:uid="{00000000-0005-0000-0000-000025060000}"/>
    <cellStyle name="SAPBEXHLevel0 5 3" xfId="1617" xr:uid="{00000000-0005-0000-0000-000026060000}"/>
    <cellStyle name="SAPBEXHLevel0 5 3 2" xfId="1618" xr:uid="{00000000-0005-0000-0000-000027060000}"/>
    <cellStyle name="SAPBEXHLevel0 5 4" xfId="1619" xr:uid="{00000000-0005-0000-0000-000028060000}"/>
    <cellStyle name="SAPBEXHLevel0 5 4 2" xfId="1620" xr:uid="{00000000-0005-0000-0000-000029060000}"/>
    <cellStyle name="SAPBEXHLevel0 5 5" xfId="1621" xr:uid="{00000000-0005-0000-0000-00002A060000}"/>
    <cellStyle name="SAPBEXHLevel0 5 5 2" xfId="1622" xr:uid="{00000000-0005-0000-0000-00002B060000}"/>
    <cellStyle name="SAPBEXHLevel0 5 6" xfId="1623" xr:uid="{00000000-0005-0000-0000-00002C060000}"/>
    <cellStyle name="SAPBEXHLevel0 5 6 2" xfId="1624" xr:uid="{00000000-0005-0000-0000-00002D060000}"/>
    <cellStyle name="SAPBEXHLevel0 5 7" xfId="1625" xr:uid="{00000000-0005-0000-0000-00002E060000}"/>
    <cellStyle name="SAPBEXHLevel0 5 7 2" xfId="1626" xr:uid="{00000000-0005-0000-0000-00002F060000}"/>
    <cellStyle name="SAPBEXHLevel0 5 8" xfId="1627" xr:uid="{00000000-0005-0000-0000-000030060000}"/>
    <cellStyle name="SAPBEXHLevel0 5 9" xfId="1628" xr:uid="{00000000-0005-0000-0000-000031060000}"/>
    <cellStyle name="SAPBEXHLevel0 6" xfId="1629" xr:uid="{00000000-0005-0000-0000-000032060000}"/>
    <cellStyle name="SAPBEXHLevel0 6 2" xfId="1630" xr:uid="{00000000-0005-0000-0000-000033060000}"/>
    <cellStyle name="SAPBEXHLevel0 7" xfId="1631" xr:uid="{00000000-0005-0000-0000-000034060000}"/>
    <cellStyle name="SAPBEXHLevel0 7 2" xfId="1632" xr:uid="{00000000-0005-0000-0000-000035060000}"/>
    <cellStyle name="SAPBEXHLevel0 8" xfId="1633" xr:uid="{00000000-0005-0000-0000-000036060000}"/>
    <cellStyle name="SAPBEXHLevel0 8 2" xfId="1634" xr:uid="{00000000-0005-0000-0000-000037060000}"/>
    <cellStyle name="SAPBEXHLevel0 9" xfId="1635" xr:uid="{00000000-0005-0000-0000-000038060000}"/>
    <cellStyle name="SAPBEXHLevel0 9 2" xfId="1636" xr:uid="{00000000-0005-0000-0000-000039060000}"/>
    <cellStyle name="SAPBEXHLevel0_Mesquite Solar 277 MW v1" xfId="1637" xr:uid="{00000000-0005-0000-0000-00003A060000}"/>
    <cellStyle name="SAPBEXHLevel0X" xfId="149" xr:uid="{00000000-0005-0000-0000-00003B060000}"/>
    <cellStyle name="SAPBEXHLevel0X 10" xfId="1638" xr:uid="{00000000-0005-0000-0000-00003C060000}"/>
    <cellStyle name="SAPBEXHLevel0X 10 2" xfId="1639" xr:uid="{00000000-0005-0000-0000-00003D060000}"/>
    <cellStyle name="SAPBEXHLevel0X 11" xfId="1640" xr:uid="{00000000-0005-0000-0000-00003E060000}"/>
    <cellStyle name="SAPBEXHLevel0X 11 2" xfId="1641" xr:uid="{00000000-0005-0000-0000-00003F060000}"/>
    <cellStyle name="SAPBEXHLevel0X 11_48MW CMSI CAPEX Budget rev 11Jun10-rev16b (Updated Forecast cash flow)" xfId="1642" xr:uid="{00000000-0005-0000-0000-000040060000}"/>
    <cellStyle name="SAPBEXHLevel0X 12" xfId="1643" xr:uid="{00000000-0005-0000-0000-000041060000}"/>
    <cellStyle name="SAPBEXHLevel0X 13" xfId="1644" xr:uid="{00000000-0005-0000-0000-000042060000}"/>
    <cellStyle name="SAPBEXHLevel0X 14" xfId="1645" xr:uid="{00000000-0005-0000-0000-000043060000}"/>
    <cellStyle name="SAPBEXHLevel0X 15" xfId="1646" xr:uid="{00000000-0005-0000-0000-000044060000}"/>
    <cellStyle name="SAPBEXHLevel0X 16" xfId="1647" xr:uid="{00000000-0005-0000-0000-000045060000}"/>
    <cellStyle name="SAPBEXHLevel0X 17" xfId="1648" xr:uid="{00000000-0005-0000-0000-000046060000}"/>
    <cellStyle name="SAPBEXHLevel0X 18" xfId="1649" xr:uid="{00000000-0005-0000-0000-000047060000}"/>
    <cellStyle name="SAPBEXHLevel0X 19" xfId="1650" xr:uid="{00000000-0005-0000-0000-000048060000}"/>
    <cellStyle name="SAPBEXHLevel0X 2" xfId="150" xr:uid="{00000000-0005-0000-0000-000049060000}"/>
    <cellStyle name="SAPBEXHLevel0X 2 10" xfId="1651" xr:uid="{00000000-0005-0000-0000-00004A060000}"/>
    <cellStyle name="SAPBEXHLevel0X 2 11" xfId="1652" xr:uid="{00000000-0005-0000-0000-00004B060000}"/>
    <cellStyle name="SAPBEXHLevel0X 2 12" xfId="1653" xr:uid="{00000000-0005-0000-0000-00004C060000}"/>
    <cellStyle name="SAPBEXHLevel0X 2 13" xfId="1654" xr:uid="{00000000-0005-0000-0000-00004D060000}"/>
    <cellStyle name="SAPBEXHLevel0X 2 14" xfId="1655" xr:uid="{00000000-0005-0000-0000-00004E060000}"/>
    <cellStyle name="SAPBEXHLevel0X 2 15" xfId="1656" xr:uid="{00000000-0005-0000-0000-00004F060000}"/>
    <cellStyle name="SAPBEXHLevel0X 2 16" xfId="1657" xr:uid="{00000000-0005-0000-0000-000050060000}"/>
    <cellStyle name="SAPBEXHLevel0X 2 2" xfId="1658" xr:uid="{00000000-0005-0000-0000-000051060000}"/>
    <cellStyle name="SAPBEXHLevel0X 2 2 2" xfId="1659" xr:uid="{00000000-0005-0000-0000-000052060000}"/>
    <cellStyle name="SAPBEXHLevel0X 2 3" xfId="1660" xr:uid="{00000000-0005-0000-0000-000053060000}"/>
    <cellStyle name="SAPBEXHLevel0X 2 3 2" xfId="1661" xr:uid="{00000000-0005-0000-0000-000054060000}"/>
    <cellStyle name="SAPBEXHLevel0X 2 4" xfId="1662" xr:uid="{00000000-0005-0000-0000-000055060000}"/>
    <cellStyle name="SAPBEXHLevel0X 2 4 2" xfId="1663" xr:uid="{00000000-0005-0000-0000-000056060000}"/>
    <cellStyle name="SAPBEXHLevel0X 2 5" xfId="1664" xr:uid="{00000000-0005-0000-0000-000057060000}"/>
    <cellStyle name="SAPBEXHLevel0X 2 5 2" xfId="1665" xr:uid="{00000000-0005-0000-0000-000058060000}"/>
    <cellStyle name="SAPBEXHLevel0X 2 6" xfId="1666" xr:uid="{00000000-0005-0000-0000-000059060000}"/>
    <cellStyle name="SAPBEXHLevel0X 2 6 2" xfId="1667" xr:uid="{00000000-0005-0000-0000-00005A060000}"/>
    <cellStyle name="SAPBEXHLevel0X 2 7" xfId="1668" xr:uid="{00000000-0005-0000-0000-00005B060000}"/>
    <cellStyle name="SAPBEXHLevel0X 2 7 2" xfId="1669" xr:uid="{00000000-0005-0000-0000-00005C060000}"/>
    <cellStyle name="SAPBEXHLevel0X 2 8" xfId="1670" xr:uid="{00000000-0005-0000-0000-00005D060000}"/>
    <cellStyle name="SAPBEXHLevel0X 2 9" xfId="1671" xr:uid="{00000000-0005-0000-0000-00005E060000}"/>
    <cellStyle name="SAPBEXHLevel0X 20" xfId="1672" xr:uid="{00000000-0005-0000-0000-00005F060000}"/>
    <cellStyle name="SAPBEXHLevel0X 3" xfId="151" xr:uid="{00000000-0005-0000-0000-000060060000}"/>
    <cellStyle name="SAPBEXHLevel0X 3 10" xfId="1673" xr:uid="{00000000-0005-0000-0000-000061060000}"/>
    <cellStyle name="SAPBEXHLevel0X 3 11" xfId="1674" xr:uid="{00000000-0005-0000-0000-000062060000}"/>
    <cellStyle name="SAPBEXHLevel0X 3 12" xfId="1675" xr:uid="{00000000-0005-0000-0000-000063060000}"/>
    <cellStyle name="SAPBEXHLevel0X 3 13" xfId="1676" xr:uid="{00000000-0005-0000-0000-000064060000}"/>
    <cellStyle name="SAPBEXHLevel0X 3 14" xfId="1677" xr:uid="{00000000-0005-0000-0000-000065060000}"/>
    <cellStyle name="SAPBEXHLevel0X 3 15" xfId="1678" xr:uid="{00000000-0005-0000-0000-000066060000}"/>
    <cellStyle name="SAPBEXHLevel0X 3 16" xfId="1679" xr:uid="{00000000-0005-0000-0000-000067060000}"/>
    <cellStyle name="SAPBEXHLevel0X 3 2" xfId="1680" xr:uid="{00000000-0005-0000-0000-000068060000}"/>
    <cellStyle name="SAPBEXHLevel0X 3 2 2" xfId="1681" xr:uid="{00000000-0005-0000-0000-000069060000}"/>
    <cellStyle name="SAPBEXHLevel0X 3 3" xfId="1682" xr:uid="{00000000-0005-0000-0000-00006A060000}"/>
    <cellStyle name="SAPBEXHLevel0X 3 3 2" xfId="1683" xr:uid="{00000000-0005-0000-0000-00006B060000}"/>
    <cellStyle name="SAPBEXHLevel0X 3 4" xfId="1684" xr:uid="{00000000-0005-0000-0000-00006C060000}"/>
    <cellStyle name="SAPBEXHLevel0X 3 4 2" xfId="1685" xr:uid="{00000000-0005-0000-0000-00006D060000}"/>
    <cellStyle name="SAPBEXHLevel0X 3 5" xfId="1686" xr:uid="{00000000-0005-0000-0000-00006E060000}"/>
    <cellStyle name="SAPBEXHLevel0X 3 5 2" xfId="1687" xr:uid="{00000000-0005-0000-0000-00006F060000}"/>
    <cellStyle name="SAPBEXHLevel0X 3 6" xfId="1688" xr:uid="{00000000-0005-0000-0000-000070060000}"/>
    <cellStyle name="SAPBEXHLevel0X 3 6 2" xfId="1689" xr:uid="{00000000-0005-0000-0000-000071060000}"/>
    <cellStyle name="SAPBEXHLevel0X 3 7" xfId="1690" xr:uid="{00000000-0005-0000-0000-000072060000}"/>
    <cellStyle name="SAPBEXHLevel0X 3 7 2" xfId="1691" xr:uid="{00000000-0005-0000-0000-000073060000}"/>
    <cellStyle name="SAPBEXHLevel0X 3 8" xfId="1692" xr:uid="{00000000-0005-0000-0000-000074060000}"/>
    <cellStyle name="SAPBEXHLevel0X 3 9" xfId="1693" xr:uid="{00000000-0005-0000-0000-000075060000}"/>
    <cellStyle name="SAPBEXHLevel0X 4" xfId="152" xr:uid="{00000000-0005-0000-0000-000076060000}"/>
    <cellStyle name="SAPBEXHLevel0X 4 10" xfId="1694" xr:uid="{00000000-0005-0000-0000-000077060000}"/>
    <cellStyle name="SAPBEXHLevel0X 4 11" xfId="1695" xr:uid="{00000000-0005-0000-0000-000078060000}"/>
    <cellStyle name="SAPBEXHLevel0X 4 12" xfId="1696" xr:uid="{00000000-0005-0000-0000-000079060000}"/>
    <cellStyle name="SAPBEXHLevel0X 4 13" xfId="1697" xr:uid="{00000000-0005-0000-0000-00007A060000}"/>
    <cellStyle name="SAPBEXHLevel0X 4 14" xfId="1698" xr:uid="{00000000-0005-0000-0000-00007B060000}"/>
    <cellStyle name="SAPBEXHLevel0X 4 15" xfId="1699" xr:uid="{00000000-0005-0000-0000-00007C060000}"/>
    <cellStyle name="SAPBEXHLevel0X 4 16" xfId="1700" xr:uid="{00000000-0005-0000-0000-00007D060000}"/>
    <cellStyle name="SAPBEXHLevel0X 4 2" xfId="1701" xr:uid="{00000000-0005-0000-0000-00007E060000}"/>
    <cellStyle name="SAPBEXHLevel0X 4 2 2" xfId="1702" xr:uid="{00000000-0005-0000-0000-00007F060000}"/>
    <cellStyle name="SAPBEXHLevel0X 4 3" xfId="1703" xr:uid="{00000000-0005-0000-0000-000080060000}"/>
    <cellStyle name="SAPBEXHLevel0X 4 3 2" xfId="1704" xr:uid="{00000000-0005-0000-0000-000081060000}"/>
    <cellStyle name="SAPBEXHLevel0X 4 4" xfId="1705" xr:uid="{00000000-0005-0000-0000-000082060000}"/>
    <cellStyle name="SAPBEXHLevel0X 4 4 2" xfId="1706" xr:uid="{00000000-0005-0000-0000-000083060000}"/>
    <cellStyle name="SAPBEXHLevel0X 4 5" xfId="1707" xr:uid="{00000000-0005-0000-0000-000084060000}"/>
    <cellStyle name="SAPBEXHLevel0X 4 5 2" xfId="1708" xr:uid="{00000000-0005-0000-0000-000085060000}"/>
    <cellStyle name="SAPBEXHLevel0X 4 6" xfId="1709" xr:uid="{00000000-0005-0000-0000-000086060000}"/>
    <cellStyle name="SAPBEXHLevel0X 4 6 2" xfId="1710" xr:uid="{00000000-0005-0000-0000-000087060000}"/>
    <cellStyle name="SAPBEXHLevel0X 4 7" xfId="1711" xr:uid="{00000000-0005-0000-0000-000088060000}"/>
    <cellStyle name="SAPBEXHLevel0X 4 7 2" xfId="1712" xr:uid="{00000000-0005-0000-0000-000089060000}"/>
    <cellStyle name="SAPBEXHLevel0X 4 8" xfId="1713" xr:uid="{00000000-0005-0000-0000-00008A060000}"/>
    <cellStyle name="SAPBEXHLevel0X 4 9" xfId="1714" xr:uid="{00000000-0005-0000-0000-00008B060000}"/>
    <cellStyle name="SAPBEXHLevel0X 5" xfId="153" xr:uid="{00000000-0005-0000-0000-00008C060000}"/>
    <cellStyle name="SAPBEXHLevel0X 5 10" xfId="1715" xr:uid="{00000000-0005-0000-0000-00008D060000}"/>
    <cellStyle name="SAPBEXHLevel0X 5 11" xfId="1716" xr:uid="{00000000-0005-0000-0000-00008E060000}"/>
    <cellStyle name="SAPBEXHLevel0X 5 12" xfId="1717" xr:uid="{00000000-0005-0000-0000-00008F060000}"/>
    <cellStyle name="SAPBEXHLevel0X 5 13" xfId="1718" xr:uid="{00000000-0005-0000-0000-000090060000}"/>
    <cellStyle name="SAPBEXHLevel0X 5 14" xfId="1719" xr:uid="{00000000-0005-0000-0000-000091060000}"/>
    <cellStyle name="SAPBEXHLevel0X 5 15" xfId="1720" xr:uid="{00000000-0005-0000-0000-000092060000}"/>
    <cellStyle name="SAPBEXHLevel0X 5 16" xfId="1721" xr:uid="{00000000-0005-0000-0000-000093060000}"/>
    <cellStyle name="SAPBEXHLevel0X 5 2" xfId="1722" xr:uid="{00000000-0005-0000-0000-000094060000}"/>
    <cellStyle name="SAPBEXHLevel0X 5 2 2" xfId="1723" xr:uid="{00000000-0005-0000-0000-000095060000}"/>
    <cellStyle name="SAPBEXHLevel0X 5 3" xfId="1724" xr:uid="{00000000-0005-0000-0000-000096060000}"/>
    <cellStyle name="SAPBEXHLevel0X 5 3 2" xfId="1725" xr:uid="{00000000-0005-0000-0000-000097060000}"/>
    <cellStyle name="SAPBEXHLevel0X 5 4" xfId="1726" xr:uid="{00000000-0005-0000-0000-000098060000}"/>
    <cellStyle name="SAPBEXHLevel0X 5 4 2" xfId="1727" xr:uid="{00000000-0005-0000-0000-000099060000}"/>
    <cellStyle name="SAPBEXHLevel0X 5 5" xfId="1728" xr:uid="{00000000-0005-0000-0000-00009A060000}"/>
    <cellStyle name="SAPBEXHLevel0X 5 5 2" xfId="1729" xr:uid="{00000000-0005-0000-0000-00009B060000}"/>
    <cellStyle name="SAPBEXHLevel0X 5 6" xfId="1730" xr:uid="{00000000-0005-0000-0000-00009C060000}"/>
    <cellStyle name="SAPBEXHLevel0X 5 6 2" xfId="1731" xr:uid="{00000000-0005-0000-0000-00009D060000}"/>
    <cellStyle name="SAPBEXHLevel0X 5 7" xfId="1732" xr:uid="{00000000-0005-0000-0000-00009E060000}"/>
    <cellStyle name="SAPBEXHLevel0X 5 7 2" xfId="1733" xr:uid="{00000000-0005-0000-0000-00009F060000}"/>
    <cellStyle name="SAPBEXHLevel0X 5 8" xfId="1734" xr:uid="{00000000-0005-0000-0000-0000A0060000}"/>
    <cellStyle name="SAPBEXHLevel0X 5 9" xfId="1735" xr:uid="{00000000-0005-0000-0000-0000A1060000}"/>
    <cellStyle name="SAPBEXHLevel0X 6" xfId="1736" xr:uid="{00000000-0005-0000-0000-0000A2060000}"/>
    <cellStyle name="SAPBEXHLevel0X 6 2" xfId="1737" xr:uid="{00000000-0005-0000-0000-0000A3060000}"/>
    <cellStyle name="SAPBEXHLevel0X 7" xfId="1738" xr:uid="{00000000-0005-0000-0000-0000A4060000}"/>
    <cellStyle name="SAPBEXHLevel0X 7 2" xfId="1739" xr:uid="{00000000-0005-0000-0000-0000A5060000}"/>
    <cellStyle name="SAPBEXHLevel0X 8" xfId="1740" xr:uid="{00000000-0005-0000-0000-0000A6060000}"/>
    <cellStyle name="SAPBEXHLevel0X 8 2" xfId="1741" xr:uid="{00000000-0005-0000-0000-0000A7060000}"/>
    <cellStyle name="SAPBEXHLevel0X 9" xfId="1742" xr:uid="{00000000-0005-0000-0000-0000A8060000}"/>
    <cellStyle name="SAPBEXHLevel0X 9 2" xfId="1743" xr:uid="{00000000-0005-0000-0000-0000A9060000}"/>
    <cellStyle name="SAPBEXHLevel0X_Mesquite Solar 277 MW v1" xfId="1744" xr:uid="{00000000-0005-0000-0000-0000AA060000}"/>
    <cellStyle name="SAPBEXHLevel1" xfId="154" xr:uid="{00000000-0005-0000-0000-0000AB060000}"/>
    <cellStyle name="SAPBEXHLevel1 10" xfId="1745" xr:uid="{00000000-0005-0000-0000-0000AC060000}"/>
    <cellStyle name="SAPBEXHLevel1 10 2" xfId="1746" xr:uid="{00000000-0005-0000-0000-0000AD060000}"/>
    <cellStyle name="SAPBEXHLevel1 11" xfId="1747" xr:uid="{00000000-0005-0000-0000-0000AE060000}"/>
    <cellStyle name="SAPBEXHLevel1 11 2" xfId="1748" xr:uid="{00000000-0005-0000-0000-0000AF060000}"/>
    <cellStyle name="SAPBEXHLevel1 11_48MW CMSI CAPEX Budget rev 11Jun10-rev16b (Updated Forecast cash flow)" xfId="1749" xr:uid="{00000000-0005-0000-0000-0000B0060000}"/>
    <cellStyle name="SAPBEXHLevel1 12" xfId="1750" xr:uid="{00000000-0005-0000-0000-0000B1060000}"/>
    <cellStyle name="SAPBEXHLevel1 13" xfId="1751" xr:uid="{00000000-0005-0000-0000-0000B2060000}"/>
    <cellStyle name="SAPBEXHLevel1 14" xfId="1752" xr:uid="{00000000-0005-0000-0000-0000B3060000}"/>
    <cellStyle name="SAPBEXHLevel1 15" xfId="1753" xr:uid="{00000000-0005-0000-0000-0000B4060000}"/>
    <cellStyle name="SAPBEXHLevel1 16" xfId="1754" xr:uid="{00000000-0005-0000-0000-0000B5060000}"/>
    <cellStyle name="SAPBEXHLevel1 17" xfId="1755" xr:uid="{00000000-0005-0000-0000-0000B6060000}"/>
    <cellStyle name="SAPBEXHLevel1 18" xfId="1756" xr:uid="{00000000-0005-0000-0000-0000B7060000}"/>
    <cellStyle name="SAPBEXHLevel1 19" xfId="1757" xr:uid="{00000000-0005-0000-0000-0000B8060000}"/>
    <cellStyle name="SAPBEXHLevel1 2" xfId="155" xr:uid="{00000000-0005-0000-0000-0000B9060000}"/>
    <cellStyle name="SAPBEXHLevel1 2 10" xfId="1758" xr:uid="{00000000-0005-0000-0000-0000BA060000}"/>
    <cellStyle name="SAPBEXHLevel1 2 11" xfId="1759" xr:uid="{00000000-0005-0000-0000-0000BB060000}"/>
    <cellStyle name="SAPBEXHLevel1 2 12" xfId="1760" xr:uid="{00000000-0005-0000-0000-0000BC060000}"/>
    <cellStyle name="SAPBEXHLevel1 2 13" xfId="1761" xr:uid="{00000000-0005-0000-0000-0000BD060000}"/>
    <cellStyle name="SAPBEXHLevel1 2 14" xfId="1762" xr:uid="{00000000-0005-0000-0000-0000BE060000}"/>
    <cellStyle name="SAPBEXHLevel1 2 15" xfId="1763" xr:uid="{00000000-0005-0000-0000-0000BF060000}"/>
    <cellStyle name="SAPBEXHLevel1 2 16" xfId="1764" xr:uid="{00000000-0005-0000-0000-0000C0060000}"/>
    <cellStyle name="SAPBEXHLevel1 2 2" xfId="1765" xr:uid="{00000000-0005-0000-0000-0000C1060000}"/>
    <cellStyle name="SAPBEXHLevel1 2 2 2" xfId="1766" xr:uid="{00000000-0005-0000-0000-0000C2060000}"/>
    <cellStyle name="SAPBEXHLevel1 2 3" xfId="1767" xr:uid="{00000000-0005-0000-0000-0000C3060000}"/>
    <cellStyle name="SAPBEXHLevel1 2 3 2" xfId="1768" xr:uid="{00000000-0005-0000-0000-0000C4060000}"/>
    <cellStyle name="SAPBEXHLevel1 2 4" xfId="1769" xr:uid="{00000000-0005-0000-0000-0000C5060000}"/>
    <cellStyle name="SAPBEXHLevel1 2 4 2" xfId="1770" xr:uid="{00000000-0005-0000-0000-0000C6060000}"/>
    <cellStyle name="SAPBEXHLevel1 2 5" xfId="1771" xr:uid="{00000000-0005-0000-0000-0000C7060000}"/>
    <cellStyle name="SAPBEXHLevel1 2 5 2" xfId="1772" xr:uid="{00000000-0005-0000-0000-0000C8060000}"/>
    <cellStyle name="SAPBEXHLevel1 2 6" xfId="1773" xr:uid="{00000000-0005-0000-0000-0000C9060000}"/>
    <cellStyle name="SAPBEXHLevel1 2 6 2" xfId="1774" xr:uid="{00000000-0005-0000-0000-0000CA060000}"/>
    <cellStyle name="SAPBEXHLevel1 2 7" xfId="1775" xr:uid="{00000000-0005-0000-0000-0000CB060000}"/>
    <cellStyle name="SAPBEXHLevel1 2 7 2" xfId="1776" xr:uid="{00000000-0005-0000-0000-0000CC060000}"/>
    <cellStyle name="SAPBEXHLevel1 2 8" xfId="1777" xr:uid="{00000000-0005-0000-0000-0000CD060000}"/>
    <cellStyle name="SAPBEXHLevel1 2 9" xfId="1778" xr:uid="{00000000-0005-0000-0000-0000CE060000}"/>
    <cellStyle name="SAPBEXHLevel1 20" xfId="1779" xr:uid="{00000000-0005-0000-0000-0000CF060000}"/>
    <cellStyle name="SAPBEXHLevel1 3" xfId="156" xr:uid="{00000000-0005-0000-0000-0000D0060000}"/>
    <cellStyle name="SAPBEXHLevel1 3 10" xfId="1780" xr:uid="{00000000-0005-0000-0000-0000D1060000}"/>
    <cellStyle name="SAPBEXHLevel1 3 11" xfId="1781" xr:uid="{00000000-0005-0000-0000-0000D2060000}"/>
    <cellStyle name="SAPBEXHLevel1 3 12" xfId="1782" xr:uid="{00000000-0005-0000-0000-0000D3060000}"/>
    <cellStyle name="SAPBEXHLevel1 3 13" xfId="1783" xr:uid="{00000000-0005-0000-0000-0000D4060000}"/>
    <cellStyle name="SAPBEXHLevel1 3 14" xfId="1784" xr:uid="{00000000-0005-0000-0000-0000D5060000}"/>
    <cellStyle name="SAPBEXHLevel1 3 15" xfId="1785" xr:uid="{00000000-0005-0000-0000-0000D6060000}"/>
    <cellStyle name="SAPBEXHLevel1 3 16" xfId="1786" xr:uid="{00000000-0005-0000-0000-0000D7060000}"/>
    <cellStyle name="SAPBEXHLevel1 3 2" xfId="1787" xr:uid="{00000000-0005-0000-0000-0000D8060000}"/>
    <cellStyle name="SAPBEXHLevel1 3 2 2" xfId="1788" xr:uid="{00000000-0005-0000-0000-0000D9060000}"/>
    <cellStyle name="SAPBEXHLevel1 3 3" xfId="1789" xr:uid="{00000000-0005-0000-0000-0000DA060000}"/>
    <cellStyle name="SAPBEXHLevel1 3 3 2" xfId="1790" xr:uid="{00000000-0005-0000-0000-0000DB060000}"/>
    <cellStyle name="SAPBEXHLevel1 3 4" xfId="1791" xr:uid="{00000000-0005-0000-0000-0000DC060000}"/>
    <cellStyle name="SAPBEXHLevel1 3 4 2" xfId="1792" xr:uid="{00000000-0005-0000-0000-0000DD060000}"/>
    <cellStyle name="SAPBEXHLevel1 3 5" xfId="1793" xr:uid="{00000000-0005-0000-0000-0000DE060000}"/>
    <cellStyle name="SAPBEXHLevel1 3 5 2" xfId="1794" xr:uid="{00000000-0005-0000-0000-0000DF060000}"/>
    <cellStyle name="SAPBEXHLevel1 3 6" xfId="1795" xr:uid="{00000000-0005-0000-0000-0000E0060000}"/>
    <cellStyle name="SAPBEXHLevel1 3 6 2" xfId="1796" xr:uid="{00000000-0005-0000-0000-0000E1060000}"/>
    <cellStyle name="SAPBEXHLevel1 3 7" xfId="1797" xr:uid="{00000000-0005-0000-0000-0000E2060000}"/>
    <cellStyle name="SAPBEXHLevel1 3 7 2" xfId="1798" xr:uid="{00000000-0005-0000-0000-0000E3060000}"/>
    <cellStyle name="SAPBEXHLevel1 3 8" xfId="1799" xr:uid="{00000000-0005-0000-0000-0000E4060000}"/>
    <cellStyle name="SAPBEXHLevel1 3 9" xfId="1800" xr:uid="{00000000-0005-0000-0000-0000E5060000}"/>
    <cellStyle name="SAPBEXHLevel1 4" xfId="157" xr:uid="{00000000-0005-0000-0000-0000E6060000}"/>
    <cellStyle name="SAPBEXHLevel1 4 10" xfId="1801" xr:uid="{00000000-0005-0000-0000-0000E7060000}"/>
    <cellStyle name="SAPBEXHLevel1 4 11" xfId="1802" xr:uid="{00000000-0005-0000-0000-0000E8060000}"/>
    <cellStyle name="SAPBEXHLevel1 4 12" xfId="1803" xr:uid="{00000000-0005-0000-0000-0000E9060000}"/>
    <cellStyle name="SAPBEXHLevel1 4 13" xfId="1804" xr:uid="{00000000-0005-0000-0000-0000EA060000}"/>
    <cellStyle name="SAPBEXHLevel1 4 14" xfId="1805" xr:uid="{00000000-0005-0000-0000-0000EB060000}"/>
    <cellStyle name="SAPBEXHLevel1 4 15" xfId="1806" xr:uid="{00000000-0005-0000-0000-0000EC060000}"/>
    <cellStyle name="SAPBEXHLevel1 4 16" xfId="1807" xr:uid="{00000000-0005-0000-0000-0000ED060000}"/>
    <cellStyle name="SAPBEXHLevel1 4 2" xfId="1808" xr:uid="{00000000-0005-0000-0000-0000EE060000}"/>
    <cellStyle name="SAPBEXHLevel1 4 2 2" xfId="1809" xr:uid="{00000000-0005-0000-0000-0000EF060000}"/>
    <cellStyle name="SAPBEXHLevel1 4 3" xfId="1810" xr:uid="{00000000-0005-0000-0000-0000F0060000}"/>
    <cellStyle name="SAPBEXHLevel1 4 3 2" xfId="1811" xr:uid="{00000000-0005-0000-0000-0000F1060000}"/>
    <cellStyle name="SAPBEXHLevel1 4 4" xfId="1812" xr:uid="{00000000-0005-0000-0000-0000F2060000}"/>
    <cellStyle name="SAPBEXHLevel1 4 4 2" xfId="1813" xr:uid="{00000000-0005-0000-0000-0000F3060000}"/>
    <cellStyle name="SAPBEXHLevel1 4 5" xfId="1814" xr:uid="{00000000-0005-0000-0000-0000F4060000}"/>
    <cellStyle name="SAPBEXHLevel1 4 5 2" xfId="1815" xr:uid="{00000000-0005-0000-0000-0000F5060000}"/>
    <cellStyle name="SAPBEXHLevel1 4 6" xfId="1816" xr:uid="{00000000-0005-0000-0000-0000F6060000}"/>
    <cellStyle name="SAPBEXHLevel1 4 6 2" xfId="1817" xr:uid="{00000000-0005-0000-0000-0000F7060000}"/>
    <cellStyle name="SAPBEXHLevel1 4 7" xfId="1818" xr:uid="{00000000-0005-0000-0000-0000F8060000}"/>
    <cellStyle name="SAPBEXHLevel1 4 7 2" xfId="1819" xr:uid="{00000000-0005-0000-0000-0000F9060000}"/>
    <cellStyle name="SAPBEXHLevel1 4 8" xfId="1820" xr:uid="{00000000-0005-0000-0000-0000FA060000}"/>
    <cellStyle name="SAPBEXHLevel1 4 9" xfId="1821" xr:uid="{00000000-0005-0000-0000-0000FB060000}"/>
    <cellStyle name="SAPBEXHLevel1 5" xfId="158" xr:uid="{00000000-0005-0000-0000-0000FC060000}"/>
    <cellStyle name="SAPBEXHLevel1 5 10" xfId="1822" xr:uid="{00000000-0005-0000-0000-0000FD060000}"/>
    <cellStyle name="SAPBEXHLevel1 5 11" xfId="1823" xr:uid="{00000000-0005-0000-0000-0000FE060000}"/>
    <cellStyle name="SAPBEXHLevel1 5 12" xfId="1824" xr:uid="{00000000-0005-0000-0000-0000FF060000}"/>
    <cellStyle name="SAPBEXHLevel1 5 13" xfId="1825" xr:uid="{00000000-0005-0000-0000-000000070000}"/>
    <cellStyle name="SAPBEXHLevel1 5 14" xfId="1826" xr:uid="{00000000-0005-0000-0000-000001070000}"/>
    <cellStyle name="SAPBEXHLevel1 5 15" xfId="1827" xr:uid="{00000000-0005-0000-0000-000002070000}"/>
    <cellStyle name="SAPBEXHLevel1 5 16" xfId="1828" xr:uid="{00000000-0005-0000-0000-000003070000}"/>
    <cellStyle name="SAPBEXHLevel1 5 2" xfId="1829" xr:uid="{00000000-0005-0000-0000-000004070000}"/>
    <cellStyle name="SAPBEXHLevel1 5 2 2" xfId="1830" xr:uid="{00000000-0005-0000-0000-000005070000}"/>
    <cellStyle name="SAPBEXHLevel1 5 3" xfId="1831" xr:uid="{00000000-0005-0000-0000-000006070000}"/>
    <cellStyle name="SAPBEXHLevel1 5 3 2" xfId="1832" xr:uid="{00000000-0005-0000-0000-000007070000}"/>
    <cellStyle name="SAPBEXHLevel1 5 4" xfId="1833" xr:uid="{00000000-0005-0000-0000-000008070000}"/>
    <cellStyle name="SAPBEXHLevel1 5 4 2" xfId="1834" xr:uid="{00000000-0005-0000-0000-000009070000}"/>
    <cellStyle name="SAPBEXHLevel1 5 5" xfId="1835" xr:uid="{00000000-0005-0000-0000-00000A070000}"/>
    <cellStyle name="SAPBEXHLevel1 5 5 2" xfId="1836" xr:uid="{00000000-0005-0000-0000-00000B070000}"/>
    <cellStyle name="SAPBEXHLevel1 5 6" xfId="1837" xr:uid="{00000000-0005-0000-0000-00000C070000}"/>
    <cellStyle name="SAPBEXHLevel1 5 6 2" xfId="1838" xr:uid="{00000000-0005-0000-0000-00000D070000}"/>
    <cellStyle name="SAPBEXHLevel1 5 7" xfId="1839" xr:uid="{00000000-0005-0000-0000-00000E070000}"/>
    <cellStyle name="SAPBEXHLevel1 5 7 2" xfId="1840" xr:uid="{00000000-0005-0000-0000-00000F070000}"/>
    <cellStyle name="SAPBEXHLevel1 5 8" xfId="1841" xr:uid="{00000000-0005-0000-0000-000010070000}"/>
    <cellStyle name="SAPBEXHLevel1 5 9" xfId="1842" xr:uid="{00000000-0005-0000-0000-000011070000}"/>
    <cellStyle name="SAPBEXHLevel1 6" xfId="1843" xr:uid="{00000000-0005-0000-0000-000012070000}"/>
    <cellStyle name="SAPBEXHLevel1 6 2" xfId="1844" xr:uid="{00000000-0005-0000-0000-000013070000}"/>
    <cellStyle name="SAPBEXHLevel1 7" xfId="1845" xr:uid="{00000000-0005-0000-0000-000014070000}"/>
    <cellStyle name="SAPBEXHLevel1 7 2" xfId="1846" xr:uid="{00000000-0005-0000-0000-000015070000}"/>
    <cellStyle name="SAPBEXHLevel1 8" xfId="1847" xr:uid="{00000000-0005-0000-0000-000016070000}"/>
    <cellStyle name="SAPBEXHLevel1 8 2" xfId="1848" xr:uid="{00000000-0005-0000-0000-000017070000}"/>
    <cellStyle name="SAPBEXHLevel1 9" xfId="1849" xr:uid="{00000000-0005-0000-0000-000018070000}"/>
    <cellStyle name="SAPBEXHLevel1 9 2" xfId="1850" xr:uid="{00000000-0005-0000-0000-000019070000}"/>
    <cellStyle name="SAPBEXHLevel1_Mesquite Solar 277 MW v1" xfId="1851" xr:uid="{00000000-0005-0000-0000-00001A070000}"/>
    <cellStyle name="SAPBEXHLevel1X" xfId="159" xr:uid="{00000000-0005-0000-0000-00001B070000}"/>
    <cellStyle name="SAPBEXHLevel1X 10" xfId="1852" xr:uid="{00000000-0005-0000-0000-00001C070000}"/>
    <cellStyle name="SAPBEXHLevel1X 10 2" xfId="1853" xr:uid="{00000000-0005-0000-0000-00001D070000}"/>
    <cellStyle name="SAPBEXHLevel1X 11" xfId="1854" xr:uid="{00000000-0005-0000-0000-00001E070000}"/>
    <cellStyle name="SAPBEXHLevel1X 11 2" xfId="1855" xr:uid="{00000000-0005-0000-0000-00001F070000}"/>
    <cellStyle name="SAPBEXHLevel1X 11_48MW CMSI CAPEX Budget rev 11Jun10-rev16b (Updated Forecast cash flow)" xfId="1856" xr:uid="{00000000-0005-0000-0000-000020070000}"/>
    <cellStyle name="SAPBEXHLevel1X 12" xfId="1857" xr:uid="{00000000-0005-0000-0000-000021070000}"/>
    <cellStyle name="SAPBEXHLevel1X 13" xfId="1858" xr:uid="{00000000-0005-0000-0000-000022070000}"/>
    <cellStyle name="SAPBEXHLevel1X 14" xfId="1859" xr:uid="{00000000-0005-0000-0000-000023070000}"/>
    <cellStyle name="SAPBEXHLevel1X 15" xfId="1860" xr:uid="{00000000-0005-0000-0000-000024070000}"/>
    <cellStyle name="SAPBEXHLevel1X 16" xfId="1861" xr:uid="{00000000-0005-0000-0000-000025070000}"/>
    <cellStyle name="SAPBEXHLevel1X 17" xfId="1862" xr:uid="{00000000-0005-0000-0000-000026070000}"/>
    <cellStyle name="SAPBEXHLevel1X 18" xfId="1863" xr:uid="{00000000-0005-0000-0000-000027070000}"/>
    <cellStyle name="SAPBEXHLevel1X 19" xfId="1864" xr:uid="{00000000-0005-0000-0000-000028070000}"/>
    <cellStyle name="SAPBEXHLevel1X 2" xfId="160" xr:uid="{00000000-0005-0000-0000-000029070000}"/>
    <cellStyle name="SAPBEXHLevel1X 2 10" xfId="1865" xr:uid="{00000000-0005-0000-0000-00002A070000}"/>
    <cellStyle name="SAPBEXHLevel1X 2 11" xfId="1866" xr:uid="{00000000-0005-0000-0000-00002B070000}"/>
    <cellStyle name="SAPBEXHLevel1X 2 12" xfId="1867" xr:uid="{00000000-0005-0000-0000-00002C070000}"/>
    <cellStyle name="SAPBEXHLevel1X 2 13" xfId="1868" xr:uid="{00000000-0005-0000-0000-00002D070000}"/>
    <cellStyle name="SAPBEXHLevel1X 2 14" xfId="1869" xr:uid="{00000000-0005-0000-0000-00002E070000}"/>
    <cellStyle name="SAPBEXHLevel1X 2 15" xfId="1870" xr:uid="{00000000-0005-0000-0000-00002F070000}"/>
    <cellStyle name="SAPBEXHLevel1X 2 16" xfId="1871" xr:uid="{00000000-0005-0000-0000-000030070000}"/>
    <cellStyle name="SAPBEXHLevel1X 2 2" xfId="1872" xr:uid="{00000000-0005-0000-0000-000031070000}"/>
    <cellStyle name="SAPBEXHLevel1X 2 3" xfId="1873" xr:uid="{00000000-0005-0000-0000-000032070000}"/>
    <cellStyle name="SAPBEXHLevel1X 2 4" xfId="1874" xr:uid="{00000000-0005-0000-0000-000033070000}"/>
    <cellStyle name="SAPBEXHLevel1X 2 5" xfId="1875" xr:uid="{00000000-0005-0000-0000-000034070000}"/>
    <cellStyle name="SAPBEXHLevel1X 2 6" xfId="1876" xr:uid="{00000000-0005-0000-0000-000035070000}"/>
    <cellStyle name="SAPBEXHLevel1X 2 7" xfId="1877" xr:uid="{00000000-0005-0000-0000-000036070000}"/>
    <cellStyle name="SAPBEXHLevel1X 2 8" xfId="1878" xr:uid="{00000000-0005-0000-0000-000037070000}"/>
    <cellStyle name="SAPBEXHLevel1X 2 9" xfId="1879" xr:uid="{00000000-0005-0000-0000-000038070000}"/>
    <cellStyle name="SAPBEXHLevel1X 3" xfId="161" xr:uid="{00000000-0005-0000-0000-000039070000}"/>
    <cellStyle name="SAPBEXHLevel1X 3 10" xfId="1880" xr:uid="{00000000-0005-0000-0000-00003A070000}"/>
    <cellStyle name="SAPBEXHLevel1X 3 11" xfId="1881" xr:uid="{00000000-0005-0000-0000-00003B070000}"/>
    <cellStyle name="SAPBEXHLevel1X 3 12" xfId="1882" xr:uid="{00000000-0005-0000-0000-00003C070000}"/>
    <cellStyle name="SAPBEXHLevel1X 3 13" xfId="1883" xr:uid="{00000000-0005-0000-0000-00003D070000}"/>
    <cellStyle name="SAPBEXHLevel1X 3 14" xfId="1884" xr:uid="{00000000-0005-0000-0000-00003E070000}"/>
    <cellStyle name="SAPBEXHLevel1X 3 15" xfId="1885" xr:uid="{00000000-0005-0000-0000-00003F070000}"/>
    <cellStyle name="SAPBEXHLevel1X 3 2" xfId="1886" xr:uid="{00000000-0005-0000-0000-000040070000}"/>
    <cellStyle name="SAPBEXHLevel1X 3 3" xfId="1887" xr:uid="{00000000-0005-0000-0000-000041070000}"/>
    <cellStyle name="SAPBEXHLevel1X 3 4" xfId="1888" xr:uid="{00000000-0005-0000-0000-000042070000}"/>
    <cellStyle name="SAPBEXHLevel1X 3 5" xfId="1889" xr:uid="{00000000-0005-0000-0000-000043070000}"/>
    <cellStyle name="SAPBEXHLevel1X 3 6" xfId="1890" xr:uid="{00000000-0005-0000-0000-000044070000}"/>
    <cellStyle name="SAPBEXHLevel1X 3 7" xfId="1891" xr:uid="{00000000-0005-0000-0000-000045070000}"/>
    <cellStyle name="SAPBEXHLevel1X 3 8" xfId="1892" xr:uid="{00000000-0005-0000-0000-000046070000}"/>
    <cellStyle name="SAPBEXHLevel1X 3 9" xfId="1893" xr:uid="{00000000-0005-0000-0000-000047070000}"/>
    <cellStyle name="SAPBEXHLevel1X 4" xfId="162" xr:uid="{00000000-0005-0000-0000-000048070000}"/>
    <cellStyle name="SAPBEXHLevel1X 4 10" xfId="1894" xr:uid="{00000000-0005-0000-0000-000049070000}"/>
    <cellStyle name="SAPBEXHLevel1X 4 11" xfId="1895" xr:uid="{00000000-0005-0000-0000-00004A070000}"/>
    <cellStyle name="SAPBEXHLevel1X 4 12" xfId="1896" xr:uid="{00000000-0005-0000-0000-00004B070000}"/>
    <cellStyle name="SAPBEXHLevel1X 4 13" xfId="1897" xr:uid="{00000000-0005-0000-0000-00004C070000}"/>
    <cellStyle name="SAPBEXHLevel1X 4 14" xfId="1898" xr:uid="{00000000-0005-0000-0000-00004D070000}"/>
    <cellStyle name="SAPBEXHLevel1X 4 15" xfId="1899" xr:uid="{00000000-0005-0000-0000-00004E070000}"/>
    <cellStyle name="SAPBEXHLevel1X 4 2" xfId="1900" xr:uid="{00000000-0005-0000-0000-00004F070000}"/>
    <cellStyle name="SAPBEXHLevel1X 4 3" xfId="1901" xr:uid="{00000000-0005-0000-0000-000050070000}"/>
    <cellStyle name="SAPBEXHLevel1X 4 4" xfId="1902" xr:uid="{00000000-0005-0000-0000-000051070000}"/>
    <cellStyle name="SAPBEXHLevel1X 4 5" xfId="1903" xr:uid="{00000000-0005-0000-0000-000052070000}"/>
    <cellStyle name="SAPBEXHLevel1X 4 6" xfId="1904" xr:uid="{00000000-0005-0000-0000-000053070000}"/>
    <cellStyle name="SAPBEXHLevel1X 4 7" xfId="1905" xr:uid="{00000000-0005-0000-0000-000054070000}"/>
    <cellStyle name="SAPBEXHLevel1X 4 8" xfId="1906" xr:uid="{00000000-0005-0000-0000-000055070000}"/>
    <cellStyle name="SAPBEXHLevel1X 4 9" xfId="1907" xr:uid="{00000000-0005-0000-0000-000056070000}"/>
    <cellStyle name="SAPBEXHLevel1X 5" xfId="163" xr:uid="{00000000-0005-0000-0000-000057070000}"/>
    <cellStyle name="SAPBEXHLevel1X 5 10" xfId="1908" xr:uid="{00000000-0005-0000-0000-000058070000}"/>
    <cellStyle name="SAPBEXHLevel1X 5 11" xfId="1909" xr:uid="{00000000-0005-0000-0000-000059070000}"/>
    <cellStyle name="SAPBEXHLevel1X 5 12" xfId="1910" xr:uid="{00000000-0005-0000-0000-00005A070000}"/>
    <cellStyle name="SAPBEXHLevel1X 5 13" xfId="1911" xr:uid="{00000000-0005-0000-0000-00005B070000}"/>
    <cellStyle name="SAPBEXHLevel1X 5 14" xfId="1912" xr:uid="{00000000-0005-0000-0000-00005C070000}"/>
    <cellStyle name="SAPBEXHLevel1X 5 15" xfId="1913" xr:uid="{00000000-0005-0000-0000-00005D070000}"/>
    <cellStyle name="SAPBEXHLevel1X 5 2" xfId="1914" xr:uid="{00000000-0005-0000-0000-00005E070000}"/>
    <cellStyle name="SAPBEXHLevel1X 5 3" xfId="1915" xr:uid="{00000000-0005-0000-0000-00005F070000}"/>
    <cellStyle name="SAPBEXHLevel1X 5 4" xfId="1916" xr:uid="{00000000-0005-0000-0000-000060070000}"/>
    <cellStyle name="SAPBEXHLevel1X 5 5" xfId="1917" xr:uid="{00000000-0005-0000-0000-000061070000}"/>
    <cellStyle name="SAPBEXHLevel1X 5 6" xfId="1918" xr:uid="{00000000-0005-0000-0000-000062070000}"/>
    <cellStyle name="SAPBEXHLevel1X 5 7" xfId="1919" xr:uid="{00000000-0005-0000-0000-000063070000}"/>
    <cellStyle name="SAPBEXHLevel1X 5 8" xfId="1920" xr:uid="{00000000-0005-0000-0000-000064070000}"/>
    <cellStyle name="SAPBEXHLevel1X 5 9" xfId="1921" xr:uid="{00000000-0005-0000-0000-000065070000}"/>
    <cellStyle name="SAPBEXHLevel1X 6" xfId="1922" xr:uid="{00000000-0005-0000-0000-000066070000}"/>
    <cellStyle name="SAPBEXHLevel1X 7" xfId="1923" xr:uid="{00000000-0005-0000-0000-000067070000}"/>
    <cellStyle name="SAPBEXHLevel1X 8" xfId="1924" xr:uid="{00000000-0005-0000-0000-000068070000}"/>
    <cellStyle name="SAPBEXHLevel1X 9" xfId="1925" xr:uid="{00000000-0005-0000-0000-000069070000}"/>
    <cellStyle name="SAPBEXHLevel1X_Mesquite Solar 277 MW v1" xfId="1926" xr:uid="{00000000-0005-0000-0000-00006A070000}"/>
    <cellStyle name="SAPBEXHLevel2" xfId="164" xr:uid="{00000000-0005-0000-0000-00006B070000}"/>
    <cellStyle name="SAPBEXHLevel2 10" xfId="1927" xr:uid="{00000000-0005-0000-0000-00006C070000}"/>
    <cellStyle name="SAPBEXHLevel2 11" xfId="1928" xr:uid="{00000000-0005-0000-0000-00006D070000}"/>
    <cellStyle name="SAPBEXHLevel2 12" xfId="1929" xr:uid="{00000000-0005-0000-0000-00006E070000}"/>
    <cellStyle name="SAPBEXHLevel2 13" xfId="1930" xr:uid="{00000000-0005-0000-0000-00006F070000}"/>
    <cellStyle name="SAPBEXHLevel2 14" xfId="1931" xr:uid="{00000000-0005-0000-0000-000070070000}"/>
    <cellStyle name="SAPBEXHLevel2 15" xfId="1932" xr:uid="{00000000-0005-0000-0000-000071070000}"/>
    <cellStyle name="SAPBEXHLevel2 16" xfId="1933" xr:uid="{00000000-0005-0000-0000-000072070000}"/>
    <cellStyle name="SAPBEXHLevel2 17" xfId="1934" xr:uid="{00000000-0005-0000-0000-000073070000}"/>
    <cellStyle name="SAPBEXHLevel2 18" xfId="1935" xr:uid="{00000000-0005-0000-0000-000074070000}"/>
    <cellStyle name="SAPBEXHLevel2 19" xfId="1936" xr:uid="{00000000-0005-0000-0000-000075070000}"/>
    <cellStyle name="SAPBEXHLevel2 2" xfId="165" xr:uid="{00000000-0005-0000-0000-000076070000}"/>
    <cellStyle name="SAPBEXHLevel2 2 10" xfId="1937" xr:uid="{00000000-0005-0000-0000-000077070000}"/>
    <cellStyle name="SAPBEXHLevel2 2 11" xfId="1938" xr:uid="{00000000-0005-0000-0000-000078070000}"/>
    <cellStyle name="SAPBEXHLevel2 2 12" xfId="1939" xr:uid="{00000000-0005-0000-0000-000079070000}"/>
    <cellStyle name="SAPBEXHLevel2 2 13" xfId="1940" xr:uid="{00000000-0005-0000-0000-00007A070000}"/>
    <cellStyle name="SAPBEXHLevel2 2 14" xfId="1941" xr:uid="{00000000-0005-0000-0000-00007B070000}"/>
    <cellStyle name="SAPBEXHLevel2 2 15" xfId="1942" xr:uid="{00000000-0005-0000-0000-00007C070000}"/>
    <cellStyle name="SAPBEXHLevel2 2 2" xfId="1943" xr:uid="{00000000-0005-0000-0000-00007D070000}"/>
    <cellStyle name="SAPBEXHLevel2 2 3" xfId="1944" xr:uid="{00000000-0005-0000-0000-00007E070000}"/>
    <cellStyle name="SAPBEXHLevel2 2 4" xfId="1945" xr:uid="{00000000-0005-0000-0000-00007F070000}"/>
    <cellStyle name="SAPBEXHLevel2 2 5" xfId="1946" xr:uid="{00000000-0005-0000-0000-000080070000}"/>
    <cellStyle name="SAPBEXHLevel2 2 6" xfId="1947" xr:uid="{00000000-0005-0000-0000-000081070000}"/>
    <cellStyle name="SAPBEXHLevel2 2 7" xfId="1948" xr:uid="{00000000-0005-0000-0000-000082070000}"/>
    <cellStyle name="SAPBEXHLevel2 2 8" xfId="1949" xr:uid="{00000000-0005-0000-0000-000083070000}"/>
    <cellStyle name="SAPBEXHLevel2 2 9" xfId="1950" xr:uid="{00000000-0005-0000-0000-000084070000}"/>
    <cellStyle name="SAPBEXHLevel2 3" xfId="166" xr:uid="{00000000-0005-0000-0000-000085070000}"/>
    <cellStyle name="SAPBEXHLevel2 3 10" xfId="1951" xr:uid="{00000000-0005-0000-0000-000086070000}"/>
    <cellStyle name="SAPBEXHLevel2 3 11" xfId="1952" xr:uid="{00000000-0005-0000-0000-000087070000}"/>
    <cellStyle name="SAPBEXHLevel2 3 12" xfId="1953" xr:uid="{00000000-0005-0000-0000-000088070000}"/>
    <cellStyle name="SAPBEXHLevel2 3 13" xfId="1954" xr:uid="{00000000-0005-0000-0000-000089070000}"/>
    <cellStyle name="SAPBEXHLevel2 3 14" xfId="1955" xr:uid="{00000000-0005-0000-0000-00008A070000}"/>
    <cellStyle name="SAPBEXHLevel2 3 15" xfId="1956" xr:uid="{00000000-0005-0000-0000-00008B070000}"/>
    <cellStyle name="SAPBEXHLevel2 3 2" xfId="1957" xr:uid="{00000000-0005-0000-0000-00008C070000}"/>
    <cellStyle name="SAPBEXHLevel2 3 3" xfId="1958" xr:uid="{00000000-0005-0000-0000-00008D070000}"/>
    <cellStyle name="SAPBEXHLevel2 3 4" xfId="1959" xr:uid="{00000000-0005-0000-0000-00008E070000}"/>
    <cellStyle name="SAPBEXHLevel2 3 5" xfId="1960" xr:uid="{00000000-0005-0000-0000-00008F070000}"/>
    <cellStyle name="SAPBEXHLevel2 3 6" xfId="1961" xr:uid="{00000000-0005-0000-0000-000090070000}"/>
    <cellStyle name="SAPBEXHLevel2 3 7" xfId="1962" xr:uid="{00000000-0005-0000-0000-000091070000}"/>
    <cellStyle name="SAPBEXHLevel2 3 8" xfId="1963" xr:uid="{00000000-0005-0000-0000-000092070000}"/>
    <cellStyle name="SAPBEXHLevel2 3 9" xfId="1964" xr:uid="{00000000-0005-0000-0000-000093070000}"/>
    <cellStyle name="SAPBEXHLevel2 4" xfId="167" xr:uid="{00000000-0005-0000-0000-000094070000}"/>
    <cellStyle name="SAPBEXHLevel2 4 10" xfId="1965" xr:uid="{00000000-0005-0000-0000-000095070000}"/>
    <cellStyle name="SAPBEXHLevel2 4 11" xfId="1966" xr:uid="{00000000-0005-0000-0000-000096070000}"/>
    <cellStyle name="SAPBEXHLevel2 4 12" xfId="1967" xr:uid="{00000000-0005-0000-0000-000097070000}"/>
    <cellStyle name="SAPBEXHLevel2 4 13" xfId="1968" xr:uid="{00000000-0005-0000-0000-000098070000}"/>
    <cellStyle name="SAPBEXHLevel2 4 14" xfId="1969" xr:uid="{00000000-0005-0000-0000-000099070000}"/>
    <cellStyle name="SAPBEXHLevel2 4 15" xfId="1970" xr:uid="{00000000-0005-0000-0000-00009A070000}"/>
    <cellStyle name="SAPBEXHLevel2 4 2" xfId="1971" xr:uid="{00000000-0005-0000-0000-00009B070000}"/>
    <cellStyle name="SAPBEXHLevel2 4 3" xfId="1972" xr:uid="{00000000-0005-0000-0000-00009C070000}"/>
    <cellStyle name="SAPBEXHLevel2 4 4" xfId="1973" xr:uid="{00000000-0005-0000-0000-00009D070000}"/>
    <cellStyle name="SAPBEXHLevel2 4 5" xfId="1974" xr:uid="{00000000-0005-0000-0000-00009E070000}"/>
    <cellStyle name="SAPBEXHLevel2 4 6" xfId="1975" xr:uid="{00000000-0005-0000-0000-00009F070000}"/>
    <cellStyle name="SAPBEXHLevel2 4 7" xfId="1976" xr:uid="{00000000-0005-0000-0000-0000A0070000}"/>
    <cellStyle name="SAPBEXHLevel2 4 8" xfId="1977" xr:uid="{00000000-0005-0000-0000-0000A1070000}"/>
    <cellStyle name="SAPBEXHLevel2 4 9" xfId="1978" xr:uid="{00000000-0005-0000-0000-0000A2070000}"/>
    <cellStyle name="SAPBEXHLevel2 5" xfId="168" xr:uid="{00000000-0005-0000-0000-0000A3070000}"/>
    <cellStyle name="SAPBEXHLevel2 5 10" xfId="1979" xr:uid="{00000000-0005-0000-0000-0000A4070000}"/>
    <cellStyle name="SAPBEXHLevel2 5 11" xfId="1980" xr:uid="{00000000-0005-0000-0000-0000A5070000}"/>
    <cellStyle name="SAPBEXHLevel2 5 12" xfId="1981" xr:uid="{00000000-0005-0000-0000-0000A6070000}"/>
    <cellStyle name="SAPBEXHLevel2 5 13" xfId="1982" xr:uid="{00000000-0005-0000-0000-0000A7070000}"/>
    <cellStyle name="SAPBEXHLevel2 5 14" xfId="1983" xr:uid="{00000000-0005-0000-0000-0000A8070000}"/>
    <cellStyle name="SAPBEXHLevel2 5 15" xfId="1984" xr:uid="{00000000-0005-0000-0000-0000A9070000}"/>
    <cellStyle name="SAPBEXHLevel2 5 2" xfId="1985" xr:uid="{00000000-0005-0000-0000-0000AA070000}"/>
    <cellStyle name="SAPBEXHLevel2 5 3" xfId="1986" xr:uid="{00000000-0005-0000-0000-0000AB070000}"/>
    <cellStyle name="SAPBEXHLevel2 5 4" xfId="1987" xr:uid="{00000000-0005-0000-0000-0000AC070000}"/>
    <cellStyle name="SAPBEXHLevel2 5 5" xfId="1988" xr:uid="{00000000-0005-0000-0000-0000AD070000}"/>
    <cellStyle name="SAPBEXHLevel2 5 6" xfId="1989" xr:uid="{00000000-0005-0000-0000-0000AE070000}"/>
    <cellStyle name="SAPBEXHLevel2 5 7" xfId="1990" xr:uid="{00000000-0005-0000-0000-0000AF070000}"/>
    <cellStyle name="SAPBEXHLevel2 5 8" xfId="1991" xr:uid="{00000000-0005-0000-0000-0000B0070000}"/>
    <cellStyle name="SAPBEXHLevel2 5 9" xfId="1992" xr:uid="{00000000-0005-0000-0000-0000B1070000}"/>
    <cellStyle name="SAPBEXHLevel2 6" xfId="1993" xr:uid="{00000000-0005-0000-0000-0000B2070000}"/>
    <cellStyle name="SAPBEXHLevel2 7" xfId="1994" xr:uid="{00000000-0005-0000-0000-0000B3070000}"/>
    <cellStyle name="SAPBEXHLevel2 8" xfId="1995" xr:uid="{00000000-0005-0000-0000-0000B4070000}"/>
    <cellStyle name="SAPBEXHLevel2 9" xfId="1996" xr:uid="{00000000-0005-0000-0000-0000B5070000}"/>
    <cellStyle name="SAPBEXHLevel2_Mesquite Solar 277 MW v1" xfId="1997" xr:uid="{00000000-0005-0000-0000-0000B6070000}"/>
    <cellStyle name="SAPBEXHLevel2X" xfId="169" xr:uid="{00000000-0005-0000-0000-0000B7070000}"/>
    <cellStyle name="SAPBEXHLevel2X 10" xfId="1998" xr:uid="{00000000-0005-0000-0000-0000B8070000}"/>
    <cellStyle name="SAPBEXHLevel2X 11" xfId="1999" xr:uid="{00000000-0005-0000-0000-0000B9070000}"/>
    <cellStyle name="SAPBEXHLevel2X 12" xfId="2000" xr:uid="{00000000-0005-0000-0000-0000BA070000}"/>
    <cellStyle name="SAPBEXHLevel2X 13" xfId="2001" xr:uid="{00000000-0005-0000-0000-0000BB070000}"/>
    <cellStyle name="SAPBEXHLevel2X 14" xfId="2002" xr:uid="{00000000-0005-0000-0000-0000BC070000}"/>
    <cellStyle name="SAPBEXHLevel2X 15" xfId="2003" xr:uid="{00000000-0005-0000-0000-0000BD070000}"/>
    <cellStyle name="SAPBEXHLevel2X 16" xfId="2004" xr:uid="{00000000-0005-0000-0000-0000BE070000}"/>
    <cellStyle name="SAPBEXHLevel2X 17" xfId="2005" xr:uid="{00000000-0005-0000-0000-0000BF070000}"/>
    <cellStyle name="SAPBEXHLevel2X 18" xfId="2006" xr:uid="{00000000-0005-0000-0000-0000C0070000}"/>
    <cellStyle name="SAPBEXHLevel2X 19" xfId="2007" xr:uid="{00000000-0005-0000-0000-0000C1070000}"/>
    <cellStyle name="SAPBEXHLevel2X 2" xfId="170" xr:uid="{00000000-0005-0000-0000-0000C2070000}"/>
    <cellStyle name="SAPBEXHLevel2X 2 10" xfId="2008" xr:uid="{00000000-0005-0000-0000-0000C3070000}"/>
    <cellStyle name="SAPBEXHLevel2X 2 11" xfId="2009" xr:uid="{00000000-0005-0000-0000-0000C4070000}"/>
    <cellStyle name="SAPBEXHLevel2X 2 12" xfId="2010" xr:uid="{00000000-0005-0000-0000-0000C5070000}"/>
    <cellStyle name="SAPBEXHLevel2X 2 13" xfId="2011" xr:uid="{00000000-0005-0000-0000-0000C6070000}"/>
    <cellStyle name="SAPBEXHLevel2X 2 14" xfId="2012" xr:uid="{00000000-0005-0000-0000-0000C7070000}"/>
    <cellStyle name="SAPBEXHLevel2X 2 15" xfId="2013" xr:uid="{00000000-0005-0000-0000-0000C8070000}"/>
    <cellStyle name="SAPBEXHLevel2X 2 2" xfId="2014" xr:uid="{00000000-0005-0000-0000-0000C9070000}"/>
    <cellStyle name="SAPBEXHLevel2X 2 3" xfId="2015" xr:uid="{00000000-0005-0000-0000-0000CA070000}"/>
    <cellStyle name="SAPBEXHLevel2X 2 4" xfId="2016" xr:uid="{00000000-0005-0000-0000-0000CB070000}"/>
    <cellStyle name="SAPBEXHLevel2X 2 5" xfId="2017" xr:uid="{00000000-0005-0000-0000-0000CC070000}"/>
    <cellStyle name="SAPBEXHLevel2X 2 6" xfId="2018" xr:uid="{00000000-0005-0000-0000-0000CD070000}"/>
    <cellStyle name="SAPBEXHLevel2X 2 7" xfId="2019" xr:uid="{00000000-0005-0000-0000-0000CE070000}"/>
    <cellStyle name="SAPBEXHLevel2X 2 8" xfId="2020" xr:uid="{00000000-0005-0000-0000-0000CF070000}"/>
    <cellStyle name="SAPBEXHLevel2X 2 9" xfId="2021" xr:uid="{00000000-0005-0000-0000-0000D0070000}"/>
    <cellStyle name="SAPBEXHLevel2X 3" xfId="171" xr:uid="{00000000-0005-0000-0000-0000D1070000}"/>
    <cellStyle name="SAPBEXHLevel2X 3 10" xfId="2022" xr:uid="{00000000-0005-0000-0000-0000D2070000}"/>
    <cellStyle name="SAPBEXHLevel2X 3 11" xfId="2023" xr:uid="{00000000-0005-0000-0000-0000D3070000}"/>
    <cellStyle name="SAPBEXHLevel2X 3 12" xfId="2024" xr:uid="{00000000-0005-0000-0000-0000D4070000}"/>
    <cellStyle name="SAPBEXHLevel2X 3 13" xfId="2025" xr:uid="{00000000-0005-0000-0000-0000D5070000}"/>
    <cellStyle name="SAPBEXHLevel2X 3 14" xfId="2026" xr:uid="{00000000-0005-0000-0000-0000D6070000}"/>
    <cellStyle name="SAPBEXHLevel2X 3 15" xfId="2027" xr:uid="{00000000-0005-0000-0000-0000D7070000}"/>
    <cellStyle name="SAPBEXHLevel2X 3 2" xfId="2028" xr:uid="{00000000-0005-0000-0000-0000D8070000}"/>
    <cellStyle name="SAPBEXHLevel2X 3 3" xfId="2029" xr:uid="{00000000-0005-0000-0000-0000D9070000}"/>
    <cellStyle name="SAPBEXHLevel2X 3 4" xfId="2030" xr:uid="{00000000-0005-0000-0000-0000DA070000}"/>
    <cellStyle name="SAPBEXHLevel2X 3 5" xfId="2031" xr:uid="{00000000-0005-0000-0000-0000DB070000}"/>
    <cellStyle name="SAPBEXHLevel2X 3 6" xfId="2032" xr:uid="{00000000-0005-0000-0000-0000DC070000}"/>
    <cellStyle name="SAPBEXHLevel2X 3 7" xfId="2033" xr:uid="{00000000-0005-0000-0000-0000DD070000}"/>
    <cellStyle name="SAPBEXHLevel2X 3 8" xfId="2034" xr:uid="{00000000-0005-0000-0000-0000DE070000}"/>
    <cellStyle name="SAPBEXHLevel2X 3 9" xfId="2035" xr:uid="{00000000-0005-0000-0000-0000DF070000}"/>
    <cellStyle name="SAPBEXHLevel2X 4" xfId="172" xr:uid="{00000000-0005-0000-0000-0000E0070000}"/>
    <cellStyle name="SAPBEXHLevel2X 4 10" xfId="2036" xr:uid="{00000000-0005-0000-0000-0000E1070000}"/>
    <cellStyle name="SAPBEXHLevel2X 4 11" xfId="2037" xr:uid="{00000000-0005-0000-0000-0000E2070000}"/>
    <cellStyle name="SAPBEXHLevel2X 4 12" xfId="2038" xr:uid="{00000000-0005-0000-0000-0000E3070000}"/>
    <cellStyle name="SAPBEXHLevel2X 4 13" xfId="2039" xr:uid="{00000000-0005-0000-0000-0000E4070000}"/>
    <cellStyle name="SAPBEXHLevel2X 4 14" xfId="2040" xr:uid="{00000000-0005-0000-0000-0000E5070000}"/>
    <cellStyle name="SAPBEXHLevel2X 4 15" xfId="2041" xr:uid="{00000000-0005-0000-0000-0000E6070000}"/>
    <cellStyle name="SAPBEXHLevel2X 4 2" xfId="2042" xr:uid="{00000000-0005-0000-0000-0000E7070000}"/>
    <cellStyle name="SAPBEXHLevel2X 4 3" xfId="2043" xr:uid="{00000000-0005-0000-0000-0000E8070000}"/>
    <cellStyle name="SAPBEXHLevel2X 4 4" xfId="2044" xr:uid="{00000000-0005-0000-0000-0000E9070000}"/>
    <cellStyle name="SAPBEXHLevel2X 4 5" xfId="2045" xr:uid="{00000000-0005-0000-0000-0000EA070000}"/>
    <cellStyle name="SAPBEXHLevel2X 4 6" xfId="2046" xr:uid="{00000000-0005-0000-0000-0000EB070000}"/>
    <cellStyle name="SAPBEXHLevel2X 4 7" xfId="2047" xr:uid="{00000000-0005-0000-0000-0000EC070000}"/>
    <cellStyle name="SAPBEXHLevel2X 4 8" xfId="2048" xr:uid="{00000000-0005-0000-0000-0000ED070000}"/>
    <cellStyle name="SAPBEXHLevel2X 4 9" xfId="2049" xr:uid="{00000000-0005-0000-0000-0000EE070000}"/>
    <cellStyle name="SAPBEXHLevel2X 5" xfId="173" xr:uid="{00000000-0005-0000-0000-0000EF070000}"/>
    <cellStyle name="SAPBEXHLevel2X 5 10" xfId="2050" xr:uid="{00000000-0005-0000-0000-0000F0070000}"/>
    <cellStyle name="SAPBEXHLevel2X 5 11" xfId="2051" xr:uid="{00000000-0005-0000-0000-0000F1070000}"/>
    <cellStyle name="SAPBEXHLevel2X 5 12" xfId="2052" xr:uid="{00000000-0005-0000-0000-0000F2070000}"/>
    <cellStyle name="SAPBEXHLevel2X 5 13" xfId="2053" xr:uid="{00000000-0005-0000-0000-0000F3070000}"/>
    <cellStyle name="SAPBEXHLevel2X 5 14" xfId="2054" xr:uid="{00000000-0005-0000-0000-0000F4070000}"/>
    <cellStyle name="SAPBEXHLevel2X 5 15" xfId="2055" xr:uid="{00000000-0005-0000-0000-0000F5070000}"/>
    <cellStyle name="SAPBEXHLevel2X 5 2" xfId="2056" xr:uid="{00000000-0005-0000-0000-0000F6070000}"/>
    <cellStyle name="SAPBEXHLevel2X 5 3" xfId="2057" xr:uid="{00000000-0005-0000-0000-0000F7070000}"/>
    <cellStyle name="SAPBEXHLevel2X 5 4" xfId="2058" xr:uid="{00000000-0005-0000-0000-0000F8070000}"/>
    <cellStyle name="SAPBEXHLevel2X 5 5" xfId="2059" xr:uid="{00000000-0005-0000-0000-0000F9070000}"/>
    <cellStyle name="SAPBEXHLevel2X 5 6" xfId="2060" xr:uid="{00000000-0005-0000-0000-0000FA070000}"/>
    <cellStyle name="SAPBEXHLevel2X 5 7" xfId="2061" xr:uid="{00000000-0005-0000-0000-0000FB070000}"/>
    <cellStyle name="SAPBEXHLevel2X 5 8" xfId="2062" xr:uid="{00000000-0005-0000-0000-0000FC070000}"/>
    <cellStyle name="SAPBEXHLevel2X 5 9" xfId="2063" xr:uid="{00000000-0005-0000-0000-0000FD070000}"/>
    <cellStyle name="SAPBEXHLevel2X 6" xfId="2064" xr:uid="{00000000-0005-0000-0000-0000FE070000}"/>
    <cellStyle name="SAPBEXHLevel2X 7" xfId="2065" xr:uid="{00000000-0005-0000-0000-0000FF070000}"/>
    <cellStyle name="SAPBEXHLevel2X 8" xfId="2066" xr:uid="{00000000-0005-0000-0000-000000080000}"/>
    <cellStyle name="SAPBEXHLevel2X 9" xfId="2067" xr:uid="{00000000-0005-0000-0000-000001080000}"/>
    <cellStyle name="SAPBEXHLevel2X_Mesquite Solar 277 MW v1" xfId="2068" xr:uid="{00000000-0005-0000-0000-000002080000}"/>
    <cellStyle name="SAPBEXHLevel3" xfId="174" xr:uid="{00000000-0005-0000-0000-000003080000}"/>
    <cellStyle name="SAPBEXHLevel3 10" xfId="2069" xr:uid="{00000000-0005-0000-0000-000004080000}"/>
    <cellStyle name="SAPBEXHLevel3 11" xfId="2070" xr:uid="{00000000-0005-0000-0000-000005080000}"/>
    <cellStyle name="SAPBEXHLevel3 12" xfId="2071" xr:uid="{00000000-0005-0000-0000-000006080000}"/>
    <cellStyle name="SAPBEXHLevel3 13" xfId="2072" xr:uid="{00000000-0005-0000-0000-000007080000}"/>
    <cellStyle name="SAPBEXHLevel3 14" xfId="2073" xr:uid="{00000000-0005-0000-0000-000008080000}"/>
    <cellStyle name="SAPBEXHLevel3 15" xfId="2074" xr:uid="{00000000-0005-0000-0000-000009080000}"/>
    <cellStyle name="SAPBEXHLevel3 16" xfId="2075" xr:uid="{00000000-0005-0000-0000-00000A080000}"/>
    <cellStyle name="SAPBEXHLevel3 17" xfId="2076" xr:uid="{00000000-0005-0000-0000-00000B080000}"/>
    <cellStyle name="SAPBEXHLevel3 18" xfId="2077" xr:uid="{00000000-0005-0000-0000-00000C080000}"/>
    <cellStyle name="SAPBEXHLevel3 19" xfId="2078" xr:uid="{00000000-0005-0000-0000-00000D080000}"/>
    <cellStyle name="SAPBEXHLevel3 2" xfId="175" xr:uid="{00000000-0005-0000-0000-00000E080000}"/>
    <cellStyle name="SAPBEXHLevel3 2 10" xfId="2079" xr:uid="{00000000-0005-0000-0000-00000F080000}"/>
    <cellStyle name="SAPBEXHLevel3 2 11" xfId="2080" xr:uid="{00000000-0005-0000-0000-000010080000}"/>
    <cellStyle name="SAPBEXHLevel3 2 12" xfId="2081" xr:uid="{00000000-0005-0000-0000-000011080000}"/>
    <cellStyle name="SAPBEXHLevel3 2 13" xfId="2082" xr:uid="{00000000-0005-0000-0000-000012080000}"/>
    <cellStyle name="SAPBEXHLevel3 2 14" xfId="2083" xr:uid="{00000000-0005-0000-0000-000013080000}"/>
    <cellStyle name="SAPBEXHLevel3 2 15" xfId="2084" xr:uid="{00000000-0005-0000-0000-000014080000}"/>
    <cellStyle name="SAPBEXHLevel3 2 2" xfId="2085" xr:uid="{00000000-0005-0000-0000-000015080000}"/>
    <cellStyle name="SAPBEXHLevel3 2 3" xfId="2086" xr:uid="{00000000-0005-0000-0000-000016080000}"/>
    <cellStyle name="SAPBEXHLevel3 2 4" xfId="2087" xr:uid="{00000000-0005-0000-0000-000017080000}"/>
    <cellStyle name="SAPBEXHLevel3 2 5" xfId="2088" xr:uid="{00000000-0005-0000-0000-000018080000}"/>
    <cellStyle name="SAPBEXHLevel3 2 6" xfId="2089" xr:uid="{00000000-0005-0000-0000-000019080000}"/>
    <cellStyle name="SAPBEXHLevel3 2 7" xfId="2090" xr:uid="{00000000-0005-0000-0000-00001A080000}"/>
    <cellStyle name="SAPBEXHLevel3 2 8" xfId="2091" xr:uid="{00000000-0005-0000-0000-00001B080000}"/>
    <cellStyle name="SAPBEXHLevel3 2 9" xfId="2092" xr:uid="{00000000-0005-0000-0000-00001C080000}"/>
    <cellStyle name="SAPBEXHLevel3 3" xfId="176" xr:uid="{00000000-0005-0000-0000-00001D080000}"/>
    <cellStyle name="SAPBEXHLevel3 3 10" xfId="2093" xr:uid="{00000000-0005-0000-0000-00001E080000}"/>
    <cellStyle name="SAPBEXHLevel3 3 11" xfId="2094" xr:uid="{00000000-0005-0000-0000-00001F080000}"/>
    <cellStyle name="SAPBEXHLevel3 3 12" xfId="2095" xr:uid="{00000000-0005-0000-0000-000020080000}"/>
    <cellStyle name="SAPBEXHLevel3 3 13" xfId="2096" xr:uid="{00000000-0005-0000-0000-000021080000}"/>
    <cellStyle name="SAPBEXHLevel3 3 14" xfId="2097" xr:uid="{00000000-0005-0000-0000-000022080000}"/>
    <cellStyle name="SAPBEXHLevel3 3 15" xfId="2098" xr:uid="{00000000-0005-0000-0000-000023080000}"/>
    <cellStyle name="SAPBEXHLevel3 3 2" xfId="2099" xr:uid="{00000000-0005-0000-0000-000024080000}"/>
    <cellStyle name="SAPBEXHLevel3 3 3" xfId="2100" xr:uid="{00000000-0005-0000-0000-000025080000}"/>
    <cellStyle name="SAPBEXHLevel3 3 4" xfId="2101" xr:uid="{00000000-0005-0000-0000-000026080000}"/>
    <cellStyle name="SAPBEXHLevel3 3 5" xfId="2102" xr:uid="{00000000-0005-0000-0000-000027080000}"/>
    <cellStyle name="SAPBEXHLevel3 3 6" xfId="2103" xr:uid="{00000000-0005-0000-0000-000028080000}"/>
    <cellStyle name="SAPBEXHLevel3 3 7" xfId="2104" xr:uid="{00000000-0005-0000-0000-000029080000}"/>
    <cellStyle name="SAPBEXHLevel3 3 8" xfId="2105" xr:uid="{00000000-0005-0000-0000-00002A080000}"/>
    <cellStyle name="SAPBEXHLevel3 3 9" xfId="2106" xr:uid="{00000000-0005-0000-0000-00002B080000}"/>
    <cellStyle name="SAPBEXHLevel3 4" xfId="177" xr:uid="{00000000-0005-0000-0000-00002C080000}"/>
    <cellStyle name="SAPBEXHLevel3 4 10" xfId="2107" xr:uid="{00000000-0005-0000-0000-00002D080000}"/>
    <cellStyle name="SAPBEXHLevel3 4 11" xfId="2108" xr:uid="{00000000-0005-0000-0000-00002E080000}"/>
    <cellStyle name="SAPBEXHLevel3 4 12" xfId="2109" xr:uid="{00000000-0005-0000-0000-00002F080000}"/>
    <cellStyle name="SAPBEXHLevel3 4 13" xfId="2110" xr:uid="{00000000-0005-0000-0000-000030080000}"/>
    <cellStyle name="SAPBEXHLevel3 4 14" xfId="2111" xr:uid="{00000000-0005-0000-0000-000031080000}"/>
    <cellStyle name="SAPBEXHLevel3 4 15" xfId="2112" xr:uid="{00000000-0005-0000-0000-000032080000}"/>
    <cellStyle name="SAPBEXHLevel3 4 2" xfId="2113" xr:uid="{00000000-0005-0000-0000-000033080000}"/>
    <cellStyle name="SAPBEXHLevel3 4 3" xfId="2114" xr:uid="{00000000-0005-0000-0000-000034080000}"/>
    <cellStyle name="SAPBEXHLevel3 4 4" xfId="2115" xr:uid="{00000000-0005-0000-0000-000035080000}"/>
    <cellStyle name="SAPBEXHLevel3 4 5" xfId="2116" xr:uid="{00000000-0005-0000-0000-000036080000}"/>
    <cellStyle name="SAPBEXHLevel3 4 6" xfId="2117" xr:uid="{00000000-0005-0000-0000-000037080000}"/>
    <cellStyle name="SAPBEXHLevel3 4 7" xfId="2118" xr:uid="{00000000-0005-0000-0000-000038080000}"/>
    <cellStyle name="SAPBEXHLevel3 4 8" xfId="2119" xr:uid="{00000000-0005-0000-0000-000039080000}"/>
    <cellStyle name="SAPBEXHLevel3 4 9" xfId="2120" xr:uid="{00000000-0005-0000-0000-00003A080000}"/>
    <cellStyle name="SAPBEXHLevel3 5" xfId="178" xr:uid="{00000000-0005-0000-0000-00003B080000}"/>
    <cellStyle name="SAPBEXHLevel3 5 10" xfId="2121" xr:uid="{00000000-0005-0000-0000-00003C080000}"/>
    <cellStyle name="SAPBEXHLevel3 5 11" xfId="2122" xr:uid="{00000000-0005-0000-0000-00003D080000}"/>
    <cellStyle name="SAPBEXHLevel3 5 12" xfId="2123" xr:uid="{00000000-0005-0000-0000-00003E080000}"/>
    <cellStyle name="SAPBEXHLevel3 5 13" xfId="2124" xr:uid="{00000000-0005-0000-0000-00003F080000}"/>
    <cellStyle name="SAPBEXHLevel3 5 14" xfId="2125" xr:uid="{00000000-0005-0000-0000-000040080000}"/>
    <cellStyle name="SAPBEXHLevel3 5 15" xfId="2126" xr:uid="{00000000-0005-0000-0000-000041080000}"/>
    <cellStyle name="SAPBEXHLevel3 5 2" xfId="2127" xr:uid="{00000000-0005-0000-0000-000042080000}"/>
    <cellStyle name="SAPBEXHLevel3 5 3" xfId="2128" xr:uid="{00000000-0005-0000-0000-000043080000}"/>
    <cellStyle name="SAPBEXHLevel3 5 4" xfId="2129" xr:uid="{00000000-0005-0000-0000-000044080000}"/>
    <cellStyle name="SAPBEXHLevel3 5 5" xfId="2130" xr:uid="{00000000-0005-0000-0000-000045080000}"/>
    <cellStyle name="SAPBEXHLevel3 5 6" xfId="2131" xr:uid="{00000000-0005-0000-0000-000046080000}"/>
    <cellStyle name="SAPBEXHLevel3 5 7" xfId="2132" xr:uid="{00000000-0005-0000-0000-000047080000}"/>
    <cellStyle name="SAPBEXHLevel3 5 8" xfId="2133" xr:uid="{00000000-0005-0000-0000-000048080000}"/>
    <cellStyle name="SAPBEXHLevel3 5 9" xfId="2134" xr:uid="{00000000-0005-0000-0000-000049080000}"/>
    <cellStyle name="SAPBEXHLevel3 6" xfId="2135" xr:uid="{00000000-0005-0000-0000-00004A080000}"/>
    <cellStyle name="SAPBEXHLevel3 7" xfId="2136" xr:uid="{00000000-0005-0000-0000-00004B080000}"/>
    <cellStyle name="SAPBEXHLevel3 8" xfId="2137" xr:uid="{00000000-0005-0000-0000-00004C080000}"/>
    <cellStyle name="SAPBEXHLevel3 9" xfId="2138" xr:uid="{00000000-0005-0000-0000-00004D080000}"/>
    <cellStyle name="SAPBEXHLevel3_Mesquite Solar 277 MW v1" xfId="2139" xr:uid="{00000000-0005-0000-0000-00004E080000}"/>
    <cellStyle name="SAPBEXHLevel3X" xfId="179" xr:uid="{00000000-0005-0000-0000-00004F080000}"/>
    <cellStyle name="SAPBEXHLevel3X 10" xfId="2140" xr:uid="{00000000-0005-0000-0000-000050080000}"/>
    <cellStyle name="SAPBEXHLevel3X 11" xfId="2141" xr:uid="{00000000-0005-0000-0000-000051080000}"/>
    <cellStyle name="SAPBEXHLevel3X 12" xfId="2142" xr:uid="{00000000-0005-0000-0000-000052080000}"/>
    <cellStyle name="SAPBEXHLevel3X 13" xfId="2143" xr:uid="{00000000-0005-0000-0000-000053080000}"/>
    <cellStyle name="SAPBEXHLevel3X 14" xfId="2144" xr:uid="{00000000-0005-0000-0000-000054080000}"/>
    <cellStyle name="SAPBEXHLevel3X 15" xfId="2145" xr:uid="{00000000-0005-0000-0000-000055080000}"/>
    <cellStyle name="SAPBEXHLevel3X 16" xfId="2146" xr:uid="{00000000-0005-0000-0000-000056080000}"/>
    <cellStyle name="SAPBEXHLevel3X 17" xfId="2147" xr:uid="{00000000-0005-0000-0000-000057080000}"/>
    <cellStyle name="SAPBEXHLevel3X 18" xfId="2148" xr:uid="{00000000-0005-0000-0000-000058080000}"/>
    <cellStyle name="SAPBEXHLevel3X 19" xfId="2149" xr:uid="{00000000-0005-0000-0000-000059080000}"/>
    <cellStyle name="SAPBEXHLevel3X 2" xfId="180" xr:uid="{00000000-0005-0000-0000-00005A080000}"/>
    <cellStyle name="SAPBEXHLevel3X 2 10" xfId="2150" xr:uid="{00000000-0005-0000-0000-00005B080000}"/>
    <cellStyle name="SAPBEXHLevel3X 2 11" xfId="2151" xr:uid="{00000000-0005-0000-0000-00005C080000}"/>
    <cellStyle name="SAPBEXHLevel3X 2 12" xfId="2152" xr:uid="{00000000-0005-0000-0000-00005D080000}"/>
    <cellStyle name="SAPBEXHLevel3X 2 13" xfId="2153" xr:uid="{00000000-0005-0000-0000-00005E080000}"/>
    <cellStyle name="SAPBEXHLevel3X 2 14" xfId="2154" xr:uid="{00000000-0005-0000-0000-00005F080000}"/>
    <cellStyle name="SAPBEXHLevel3X 2 15" xfId="2155" xr:uid="{00000000-0005-0000-0000-000060080000}"/>
    <cellStyle name="SAPBEXHLevel3X 2 2" xfId="2156" xr:uid="{00000000-0005-0000-0000-000061080000}"/>
    <cellStyle name="SAPBEXHLevel3X 2 3" xfId="2157" xr:uid="{00000000-0005-0000-0000-000062080000}"/>
    <cellStyle name="SAPBEXHLevel3X 2 4" xfId="2158" xr:uid="{00000000-0005-0000-0000-000063080000}"/>
    <cellStyle name="SAPBEXHLevel3X 2 5" xfId="2159" xr:uid="{00000000-0005-0000-0000-000064080000}"/>
    <cellStyle name="SAPBEXHLevel3X 2 6" xfId="2160" xr:uid="{00000000-0005-0000-0000-000065080000}"/>
    <cellStyle name="SAPBEXHLevel3X 2 7" xfId="2161" xr:uid="{00000000-0005-0000-0000-000066080000}"/>
    <cellStyle name="SAPBEXHLevel3X 2 8" xfId="2162" xr:uid="{00000000-0005-0000-0000-000067080000}"/>
    <cellStyle name="SAPBEXHLevel3X 2 9" xfId="2163" xr:uid="{00000000-0005-0000-0000-000068080000}"/>
    <cellStyle name="SAPBEXHLevel3X 3" xfId="181" xr:uid="{00000000-0005-0000-0000-000069080000}"/>
    <cellStyle name="SAPBEXHLevel3X 3 10" xfId="2164" xr:uid="{00000000-0005-0000-0000-00006A080000}"/>
    <cellStyle name="SAPBEXHLevel3X 3 11" xfId="2165" xr:uid="{00000000-0005-0000-0000-00006B080000}"/>
    <cellStyle name="SAPBEXHLevel3X 3 12" xfId="2166" xr:uid="{00000000-0005-0000-0000-00006C080000}"/>
    <cellStyle name="SAPBEXHLevel3X 3 13" xfId="2167" xr:uid="{00000000-0005-0000-0000-00006D080000}"/>
    <cellStyle name="SAPBEXHLevel3X 3 14" xfId="2168" xr:uid="{00000000-0005-0000-0000-00006E080000}"/>
    <cellStyle name="SAPBEXHLevel3X 3 15" xfId="2169" xr:uid="{00000000-0005-0000-0000-00006F080000}"/>
    <cellStyle name="SAPBEXHLevel3X 3 2" xfId="2170" xr:uid="{00000000-0005-0000-0000-000070080000}"/>
    <cellStyle name="SAPBEXHLevel3X 3 3" xfId="2171" xr:uid="{00000000-0005-0000-0000-000071080000}"/>
    <cellStyle name="SAPBEXHLevel3X 3 4" xfId="2172" xr:uid="{00000000-0005-0000-0000-000072080000}"/>
    <cellStyle name="SAPBEXHLevel3X 3 5" xfId="2173" xr:uid="{00000000-0005-0000-0000-000073080000}"/>
    <cellStyle name="SAPBEXHLevel3X 3 6" xfId="2174" xr:uid="{00000000-0005-0000-0000-000074080000}"/>
    <cellStyle name="SAPBEXHLevel3X 3 7" xfId="2175" xr:uid="{00000000-0005-0000-0000-000075080000}"/>
    <cellStyle name="SAPBEXHLevel3X 3 8" xfId="2176" xr:uid="{00000000-0005-0000-0000-000076080000}"/>
    <cellStyle name="SAPBEXHLevel3X 3 9" xfId="2177" xr:uid="{00000000-0005-0000-0000-000077080000}"/>
    <cellStyle name="SAPBEXHLevel3X 4" xfId="182" xr:uid="{00000000-0005-0000-0000-000078080000}"/>
    <cellStyle name="SAPBEXHLevel3X 4 10" xfId="2178" xr:uid="{00000000-0005-0000-0000-000079080000}"/>
    <cellStyle name="SAPBEXHLevel3X 4 11" xfId="2179" xr:uid="{00000000-0005-0000-0000-00007A080000}"/>
    <cellStyle name="SAPBEXHLevel3X 4 12" xfId="2180" xr:uid="{00000000-0005-0000-0000-00007B080000}"/>
    <cellStyle name="SAPBEXHLevel3X 4 13" xfId="2181" xr:uid="{00000000-0005-0000-0000-00007C080000}"/>
    <cellStyle name="SAPBEXHLevel3X 4 14" xfId="2182" xr:uid="{00000000-0005-0000-0000-00007D080000}"/>
    <cellStyle name="SAPBEXHLevel3X 4 15" xfId="2183" xr:uid="{00000000-0005-0000-0000-00007E080000}"/>
    <cellStyle name="SAPBEXHLevel3X 4 2" xfId="2184" xr:uid="{00000000-0005-0000-0000-00007F080000}"/>
    <cellStyle name="SAPBEXHLevel3X 4 3" xfId="2185" xr:uid="{00000000-0005-0000-0000-000080080000}"/>
    <cellStyle name="SAPBEXHLevel3X 4 4" xfId="2186" xr:uid="{00000000-0005-0000-0000-000081080000}"/>
    <cellStyle name="SAPBEXHLevel3X 4 5" xfId="2187" xr:uid="{00000000-0005-0000-0000-000082080000}"/>
    <cellStyle name="SAPBEXHLevel3X 4 6" xfId="2188" xr:uid="{00000000-0005-0000-0000-000083080000}"/>
    <cellStyle name="SAPBEXHLevel3X 4 7" xfId="2189" xr:uid="{00000000-0005-0000-0000-000084080000}"/>
    <cellStyle name="SAPBEXHLevel3X 4 8" xfId="2190" xr:uid="{00000000-0005-0000-0000-000085080000}"/>
    <cellStyle name="SAPBEXHLevel3X 4 9" xfId="2191" xr:uid="{00000000-0005-0000-0000-000086080000}"/>
    <cellStyle name="SAPBEXHLevel3X 5" xfId="183" xr:uid="{00000000-0005-0000-0000-000087080000}"/>
    <cellStyle name="SAPBEXHLevel3X 5 10" xfId="2192" xr:uid="{00000000-0005-0000-0000-000088080000}"/>
    <cellStyle name="SAPBEXHLevel3X 5 11" xfId="2193" xr:uid="{00000000-0005-0000-0000-000089080000}"/>
    <cellStyle name="SAPBEXHLevel3X 5 12" xfId="2194" xr:uid="{00000000-0005-0000-0000-00008A080000}"/>
    <cellStyle name="SAPBEXHLevel3X 5 13" xfId="2195" xr:uid="{00000000-0005-0000-0000-00008B080000}"/>
    <cellStyle name="SAPBEXHLevel3X 5 14" xfId="2196" xr:uid="{00000000-0005-0000-0000-00008C080000}"/>
    <cellStyle name="SAPBEXHLevel3X 5 15" xfId="2197" xr:uid="{00000000-0005-0000-0000-00008D080000}"/>
    <cellStyle name="SAPBEXHLevel3X 5 2" xfId="2198" xr:uid="{00000000-0005-0000-0000-00008E080000}"/>
    <cellStyle name="SAPBEXHLevel3X 5 3" xfId="2199" xr:uid="{00000000-0005-0000-0000-00008F080000}"/>
    <cellStyle name="SAPBEXHLevel3X 5 4" xfId="2200" xr:uid="{00000000-0005-0000-0000-000090080000}"/>
    <cellStyle name="SAPBEXHLevel3X 5 5" xfId="2201" xr:uid="{00000000-0005-0000-0000-000091080000}"/>
    <cellStyle name="SAPBEXHLevel3X 5 6" xfId="2202" xr:uid="{00000000-0005-0000-0000-000092080000}"/>
    <cellStyle name="SAPBEXHLevel3X 5 7" xfId="2203" xr:uid="{00000000-0005-0000-0000-000093080000}"/>
    <cellStyle name="SAPBEXHLevel3X 5 8" xfId="2204" xr:uid="{00000000-0005-0000-0000-000094080000}"/>
    <cellStyle name="SAPBEXHLevel3X 5 9" xfId="2205" xr:uid="{00000000-0005-0000-0000-000095080000}"/>
    <cellStyle name="SAPBEXHLevel3X 6" xfId="2206" xr:uid="{00000000-0005-0000-0000-000096080000}"/>
    <cellStyle name="SAPBEXHLevel3X 7" xfId="2207" xr:uid="{00000000-0005-0000-0000-000097080000}"/>
    <cellStyle name="SAPBEXHLevel3X 8" xfId="2208" xr:uid="{00000000-0005-0000-0000-000098080000}"/>
    <cellStyle name="SAPBEXHLevel3X 9" xfId="2209" xr:uid="{00000000-0005-0000-0000-000099080000}"/>
    <cellStyle name="SAPBEXHLevel3X_Mesquite Solar 277 MW v1" xfId="2210" xr:uid="{00000000-0005-0000-0000-00009A080000}"/>
    <cellStyle name="SAPBEXinputData" xfId="184" xr:uid="{00000000-0005-0000-0000-00009B080000}"/>
    <cellStyle name="SAPBEXItemHeader" xfId="185" xr:uid="{00000000-0005-0000-0000-00009C080000}"/>
    <cellStyle name="SAPBEXresData" xfId="186" xr:uid="{00000000-0005-0000-0000-00009D080000}"/>
    <cellStyle name="SAPBEXresData 10" xfId="2211" xr:uid="{00000000-0005-0000-0000-00009E080000}"/>
    <cellStyle name="SAPBEXresData 11" xfId="2212" xr:uid="{00000000-0005-0000-0000-00009F080000}"/>
    <cellStyle name="SAPBEXresData 12" xfId="2213" xr:uid="{00000000-0005-0000-0000-0000A0080000}"/>
    <cellStyle name="SAPBEXresData 13" xfId="2214" xr:uid="{00000000-0005-0000-0000-0000A1080000}"/>
    <cellStyle name="SAPBEXresData 14" xfId="2215" xr:uid="{00000000-0005-0000-0000-0000A2080000}"/>
    <cellStyle name="SAPBEXresData 15" xfId="2216" xr:uid="{00000000-0005-0000-0000-0000A3080000}"/>
    <cellStyle name="SAPBEXresData 16" xfId="2217" xr:uid="{00000000-0005-0000-0000-0000A4080000}"/>
    <cellStyle name="SAPBEXresData 2" xfId="187" xr:uid="{00000000-0005-0000-0000-0000A5080000}"/>
    <cellStyle name="SAPBEXresData 3" xfId="2218" xr:uid="{00000000-0005-0000-0000-0000A6080000}"/>
    <cellStyle name="SAPBEXresData 4" xfId="2219" xr:uid="{00000000-0005-0000-0000-0000A7080000}"/>
    <cellStyle name="SAPBEXresData 5" xfId="2220" xr:uid="{00000000-0005-0000-0000-0000A8080000}"/>
    <cellStyle name="SAPBEXresData 6" xfId="2221" xr:uid="{00000000-0005-0000-0000-0000A9080000}"/>
    <cellStyle name="SAPBEXresData 7" xfId="2222" xr:uid="{00000000-0005-0000-0000-0000AA080000}"/>
    <cellStyle name="SAPBEXresData 8" xfId="2223" xr:uid="{00000000-0005-0000-0000-0000AB080000}"/>
    <cellStyle name="SAPBEXresData 9" xfId="2224" xr:uid="{00000000-0005-0000-0000-0000AC080000}"/>
    <cellStyle name="SAPBEXresData_Mesquite Solar 277 MW v1" xfId="2225" xr:uid="{00000000-0005-0000-0000-0000AD080000}"/>
    <cellStyle name="SAPBEXresDataEmph" xfId="188" xr:uid="{00000000-0005-0000-0000-0000AE080000}"/>
    <cellStyle name="SAPBEXresDataEmph 10" xfId="2226" xr:uid="{00000000-0005-0000-0000-0000AF080000}"/>
    <cellStyle name="SAPBEXresDataEmph 11" xfId="2227" xr:uid="{00000000-0005-0000-0000-0000B0080000}"/>
    <cellStyle name="SAPBEXresDataEmph 12" xfId="2228" xr:uid="{00000000-0005-0000-0000-0000B1080000}"/>
    <cellStyle name="SAPBEXresDataEmph 13" xfId="2229" xr:uid="{00000000-0005-0000-0000-0000B2080000}"/>
    <cellStyle name="SAPBEXresDataEmph 14" xfId="2230" xr:uid="{00000000-0005-0000-0000-0000B3080000}"/>
    <cellStyle name="SAPBEXresDataEmph 15" xfId="2231" xr:uid="{00000000-0005-0000-0000-0000B4080000}"/>
    <cellStyle name="SAPBEXresDataEmph 16" xfId="2232" xr:uid="{00000000-0005-0000-0000-0000B5080000}"/>
    <cellStyle name="SAPBEXresDataEmph 2" xfId="189" xr:uid="{00000000-0005-0000-0000-0000B6080000}"/>
    <cellStyle name="SAPBEXresDataEmph 3" xfId="2233" xr:uid="{00000000-0005-0000-0000-0000B7080000}"/>
    <cellStyle name="SAPBEXresDataEmph 4" xfId="2234" xr:uid="{00000000-0005-0000-0000-0000B8080000}"/>
    <cellStyle name="SAPBEXresDataEmph 5" xfId="2235" xr:uid="{00000000-0005-0000-0000-0000B9080000}"/>
    <cellStyle name="SAPBEXresDataEmph 6" xfId="2236" xr:uid="{00000000-0005-0000-0000-0000BA080000}"/>
    <cellStyle name="SAPBEXresDataEmph 7" xfId="2237" xr:uid="{00000000-0005-0000-0000-0000BB080000}"/>
    <cellStyle name="SAPBEXresDataEmph 8" xfId="2238" xr:uid="{00000000-0005-0000-0000-0000BC080000}"/>
    <cellStyle name="SAPBEXresDataEmph 9" xfId="2239" xr:uid="{00000000-0005-0000-0000-0000BD080000}"/>
    <cellStyle name="SAPBEXresDataEmph_Mesquite Solar 277 MW v1" xfId="2240" xr:uid="{00000000-0005-0000-0000-0000BE080000}"/>
    <cellStyle name="SAPBEXresItem" xfId="190" xr:uid="{00000000-0005-0000-0000-0000BF080000}"/>
    <cellStyle name="SAPBEXresItem 10" xfId="2241" xr:uid="{00000000-0005-0000-0000-0000C0080000}"/>
    <cellStyle name="SAPBEXresItem 11" xfId="2242" xr:uid="{00000000-0005-0000-0000-0000C1080000}"/>
    <cellStyle name="SAPBEXresItem 12" xfId="2243" xr:uid="{00000000-0005-0000-0000-0000C2080000}"/>
    <cellStyle name="SAPBEXresItem 13" xfId="2244" xr:uid="{00000000-0005-0000-0000-0000C3080000}"/>
    <cellStyle name="SAPBEXresItem 14" xfId="2245" xr:uid="{00000000-0005-0000-0000-0000C4080000}"/>
    <cellStyle name="SAPBEXresItem 15" xfId="2246" xr:uid="{00000000-0005-0000-0000-0000C5080000}"/>
    <cellStyle name="SAPBEXresItem 16" xfId="2247" xr:uid="{00000000-0005-0000-0000-0000C6080000}"/>
    <cellStyle name="SAPBEXresItem 2" xfId="191" xr:uid="{00000000-0005-0000-0000-0000C7080000}"/>
    <cellStyle name="SAPBEXresItem 3" xfId="2248" xr:uid="{00000000-0005-0000-0000-0000C8080000}"/>
    <cellStyle name="SAPBEXresItem 4" xfId="2249" xr:uid="{00000000-0005-0000-0000-0000C9080000}"/>
    <cellStyle name="SAPBEXresItem 5" xfId="2250" xr:uid="{00000000-0005-0000-0000-0000CA080000}"/>
    <cellStyle name="SAPBEXresItem 6" xfId="2251" xr:uid="{00000000-0005-0000-0000-0000CB080000}"/>
    <cellStyle name="SAPBEXresItem 7" xfId="2252" xr:uid="{00000000-0005-0000-0000-0000CC080000}"/>
    <cellStyle name="SAPBEXresItem 8" xfId="2253" xr:uid="{00000000-0005-0000-0000-0000CD080000}"/>
    <cellStyle name="SAPBEXresItem 9" xfId="2254" xr:uid="{00000000-0005-0000-0000-0000CE080000}"/>
    <cellStyle name="SAPBEXresItem_Mesquite Solar 277 MW v1" xfId="2255" xr:uid="{00000000-0005-0000-0000-0000CF080000}"/>
    <cellStyle name="SAPBEXresItemX" xfId="192" xr:uid="{00000000-0005-0000-0000-0000D0080000}"/>
    <cellStyle name="SAPBEXresItemX 10" xfId="2256" xr:uid="{00000000-0005-0000-0000-0000D1080000}"/>
    <cellStyle name="SAPBEXresItemX 11" xfId="2257" xr:uid="{00000000-0005-0000-0000-0000D2080000}"/>
    <cellStyle name="SAPBEXresItemX 12" xfId="2258" xr:uid="{00000000-0005-0000-0000-0000D3080000}"/>
    <cellStyle name="SAPBEXresItemX 13" xfId="2259" xr:uid="{00000000-0005-0000-0000-0000D4080000}"/>
    <cellStyle name="SAPBEXresItemX 14" xfId="2260" xr:uid="{00000000-0005-0000-0000-0000D5080000}"/>
    <cellStyle name="SAPBEXresItemX 15" xfId="2261" xr:uid="{00000000-0005-0000-0000-0000D6080000}"/>
    <cellStyle name="SAPBEXresItemX 2" xfId="193" xr:uid="{00000000-0005-0000-0000-0000D7080000}"/>
    <cellStyle name="SAPBEXresItemX 3" xfId="2262" xr:uid="{00000000-0005-0000-0000-0000D8080000}"/>
    <cellStyle name="SAPBEXresItemX 4" xfId="2263" xr:uid="{00000000-0005-0000-0000-0000D9080000}"/>
    <cellStyle name="SAPBEXresItemX 5" xfId="2264" xr:uid="{00000000-0005-0000-0000-0000DA080000}"/>
    <cellStyle name="SAPBEXresItemX 6" xfId="2265" xr:uid="{00000000-0005-0000-0000-0000DB080000}"/>
    <cellStyle name="SAPBEXresItemX 7" xfId="2266" xr:uid="{00000000-0005-0000-0000-0000DC080000}"/>
    <cellStyle name="SAPBEXresItemX 8" xfId="2267" xr:uid="{00000000-0005-0000-0000-0000DD080000}"/>
    <cellStyle name="SAPBEXresItemX 9" xfId="2268" xr:uid="{00000000-0005-0000-0000-0000DE080000}"/>
    <cellStyle name="SAPBEXresItemX_Mesquite Solar 277 MW v1" xfId="2269" xr:uid="{00000000-0005-0000-0000-0000DF080000}"/>
    <cellStyle name="SAPBEXstdData" xfId="194" xr:uid="{00000000-0005-0000-0000-0000E0080000}"/>
    <cellStyle name="SAPBEXstdData 10" xfId="2270" xr:uid="{00000000-0005-0000-0000-0000E1080000}"/>
    <cellStyle name="SAPBEXstdData 11" xfId="2271" xr:uid="{00000000-0005-0000-0000-0000E2080000}"/>
    <cellStyle name="SAPBEXstdData 12" xfId="2272" xr:uid="{00000000-0005-0000-0000-0000E3080000}"/>
    <cellStyle name="SAPBEXstdData 13" xfId="2273" xr:uid="{00000000-0005-0000-0000-0000E4080000}"/>
    <cellStyle name="SAPBEXstdData 14" xfId="2274" xr:uid="{00000000-0005-0000-0000-0000E5080000}"/>
    <cellStyle name="SAPBEXstdData 15" xfId="2275" xr:uid="{00000000-0005-0000-0000-0000E6080000}"/>
    <cellStyle name="SAPBEXstdData 16" xfId="2276" xr:uid="{00000000-0005-0000-0000-0000E7080000}"/>
    <cellStyle name="SAPBEXstdData 2" xfId="195" xr:uid="{00000000-0005-0000-0000-0000E8080000}"/>
    <cellStyle name="SAPBEXstdData 3" xfId="2277" xr:uid="{00000000-0005-0000-0000-0000E9080000}"/>
    <cellStyle name="SAPBEXstdData 4" xfId="2278" xr:uid="{00000000-0005-0000-0000-0000EA080000}"/>
    <cellStyle name="SAPBEXstdData 5" xfId="2279" xr:uid="{00000000-0005-0000-0000-0000EB080000}"/>
    <cellStyle name="SAPBEXstdData 6" xfId="2280" xr:uid="{00000000-0005-0000-0000-0000EC080000}"/>
    <cellStyle name="SAPBEXstdData 7" xfId="2281" xr:uid="{00000000-0005-0000-0000-0000ED080000}"/>
    <cellStyle name="SAPBEXstdData 8" xfId="2282" xr:uid="{00000000-0005-0000-0000-0000EE080000}"/>
    <cellStyle name="SAPBEXstdData 9" xfId="2283" xr:uid="{00000000-0005-0000-0000-0000EF080000}"/>
    <cellStyle name="SAPBEXstdData_(chuck) OpEx On-going GRC Forecast Sum 4-20-10" xfId="2284" xr:uid="{00000000-0005-0000-0000-0000F0080000}"/>
    <cellStyle name="SAPBEXstdDataEmph" xfId="196" xr:uid="{00000000-0005-0000-0000-0000F1080000}"/>
    <cellStyle name="SAPBEXstdDataEmph 10" xfId="2285" xr:uid="{00000000-0005-0000-0000-0000F2080000}"/>
    <cellStyle name="SAPBEXstdDataEmph 11" xfId="2286" xr:uid="{00000000-0005-0000-0000-0000F3080000}"/>
    <cellStyle name="SAPBEXstdDataEmph 12" xfId="2287" xr:uid="{00000000-0005-0000-0000-0000F4080000}"/>
    <cellStyle name="SAPBEXstdDataEmph 13" xfId="2288" xr:uid="{00000000-0005-0000-0000-0000F5080000}"/>
    <cellStyle name="SAPBEXstdDataEmph 14" xfId="2289" xr:uid="{00000000-0005-0000-0000-0000F6080000}"/>
    <cellStyle name="SAPBEXstdDataEmph 15" xfId="2290" xr:uid="{00000000-0005-0000-0000-0000F7080000}"/>
    <cellStyle name="SAPBEXstdDataEmph 16" xfId="2291" xr:uid="{00000000-0005-0000-0000-0000F8080000}"/>
    <cellStyle name="SAPBEXstdDataEmph 2" xfId="197" xr:uid="{00000000-0005-0000-0000-0000F9080000}"/>
    <cellStyle name="SAPBEXstdDataEmph 3" xfId="2292" xr:uid="{00000000-0005-0000-0000-0000FA080000}"/>
    <cellStyle name="SAPBEXstdDataEmph 4" xfId="2293" xr:uid="{00000000-0005-0000-0000-0000FB080000}"/>
    <cellStyle name="SAPBEXstdDataEmph 5" xfId="2294" xr:uid="{00000000-0005-0000-0000-0000FC080000}"/>
    <cellStyle name="SAPBEXstdDataEmph 6" xfId="2295" xr:uid="{00000000-0005-0000-0000-0000FD080000}"/>
    <cellStyle name="SAPBEXstdDataEmph 7" xfId="2296" xr:uid="{00000000-0005-0000-0000-0000FE080000}"/>
    <cellStyle name="SAPBEXstdDataEmph 8" xfId="2297" xr:uid="{00000000-0005-0000-0000-0000FF080000}"/>
    <cellStyle name="SAPBEXstdDataEmph 9" xfId="2298" xr:uid="{00000000-0005-0000-0000-000000090000}"/>
    <cellStyle name="SAPBEXstdDataEmph_Mesquite Solar 277 MW v1" xfId="2299" xr:uid="{00000000-0005-0000-0000-000001090000}"/>
    <cellStyle name="SAPBEXstdItem" xfId="198" xr:uid="{00000000-0005-0000-0000-000002090000}"/>
    <cellStyle name="SAPBEXstdItem 10" xfId="2300" xr:uid="{00000000-0005-0000-0000-000003090000}"/>
    <cellStyle name="SAPBEXstdItem 11" xfId="2301" xr:uid="{00000000-0005-0000-0000-000004090000}"/>
    <cellStyle name="SAPBEXstdItem 12" xfId="2302" xr:uid="{00000000-0005-0000-0000-000005090000}"/>
    <cellStyle name="SAPBEXstdItem 13" xfId="2303" xr:uid="{00000000-0005-0000-0000-000006090000}"/>
    <cellStyle name="SAPBEXstdItem 14" xfId="2304" xr:uid="{00000000-0005-0000-0000-000007090000}"/>
    <cellStyle name="SAPBEXstdItem 15" xfId="2305" xr:uid="{00000000-0005-0000-0000-000008090000}"/>
    <cellStyle name="SAPBEXstdItem 2" xfId="199" xr:uid="{00000000-0005-0000-0000-000009090000}"/>
    <cellStyle name="SAPBEXstdItem 2 2" xfId="200" xr:uid="{00000000-0005-0000-0000-00000A090000}"/>
    <cellStyle name="SAPBEXstdItem 3" xfId="201" xr:uid="{00000000-0005-0000-0000-00000B090000}"/>
    <cellStyle name="SAPBEXstdItem 4" xfId="202" xr:uid="{00000000-0005-0000-0000-00000C090000}"/>
    <cellStyle name="SAPBEXstdItem 5" xfId="203" xr:uid="{00000000-0005-0000-0000-00000D090000}"/>
    <cellStyle name="SAPBEXstdItem 6" xfId="2306" xr:uid="{00000000-0005-0000-0000-00000E090000}"/>
    <cellStyle name="SAPBEXstdItem 7" xfId="2307" xr:uid="{00000000-0005-0000-0000-00000F090000}"/>
    <cellStyle name="SAPBEXstdItem 8" xfId="2308" xr:uid="{00000000-0005-0000-0000-000010090000}"/>
    <cellStyle name="SAPBEXstdItem 9" xfId="2309" xr:uid="{00000000-0005-0000-0000-000011090000}"/>
    <cellStyle name="SAPBEXstdItem_(chuck) OpEx On-going GRC Forecast Sum 4-20-10" xfId="2310" xr:uid="{00000000-0005-0000-0000-000012090000}"/>
    <cellStyle name="SAPBEXstdItemX" xfId="204" xr:uid="{00000000-0005-0000-0000-000013090000}"/>
    <cellStyle name="SAPBEXstdItemX 10" xfId="2311" xr:uid="{00000000-0005-0000-0000-000014090000}"/>
    <cellStyle name="SAPBEXstdItemX 11" xfId="2312" xr:uid="{00000000-0005-0000-0000-000015090000}"/>
    <cellStyle name="SAPBEXstdItemX 12" xfId="2313" xr:uid="{00000000-0005-0000-0000-000016090000}"/>
    <cellStyle name="SAPBEXstdItemX 13" xfId="2314" xr:uid="{00000000-0005-0000-0000-000017090000}"/>
    <cellStyle name="SAPBEXstdItemX 14" xfId="2315" xr:uid="{00000000-0005-0000-0000-000018090000}"/>
    <cellStyle name="SAPBEXstdItemX 15" xfId="2316" xr:uid="{00000000-0005-0000-0000-000019090000}"/>
    <cellStyle name="SAPBEXstdItemX 2" xfId="205" xr:uid="{00000000-0005-0000-0000-00001A090000}"/>
    <cellStyle name="SAPBEXstdItemX 2 2" xfId="206" xr:uid="{00000000-0005-0000-0000-00001B090000}"/>
    <cellStyle name="SAPBEXstdItemX 3" xfId="207" xr:uid="{00000000-0005-0000-0000-00001C090000}"/>
    <cellStyle name="SAPBEXstdItemX 4" xfId="208" xr:uid="{00000000-0005-0000-0000-00001D090000}"/>
    <cellStyle name="SAPBEXstdItemX 5" xfId="209" xr:uid="{00000000-0005-0000-0000-00001E090000}"/>
    <cellStyle name="SAPBEXstdItemX 6" xfId="2317" xr:uid="{00000000-0005-0000-0000-00001F090000}"/>
    <cellStyle name="SAPBEXstdItemX 7" xfId="2318" xr:uid="{00000000-0005-0000-0000-000020090000}"/>
    <cellStyle name="SAPBEXstdItemX 8" xfId="2319" xr:uid="{00000000-0005-0000-0000-000021090000}"/>
    <cellStyle name="SAPBEXstdItemX 9" xfId="2320" xr:uid="{00000000-0005-0000-0000-000022090000}"/>
    <cellStyle name="SAPBEXstdItemX_Mesquite Solar 277 MW v1" xfId="2321" xr:uid="{00000000-0005-0000-0000-000023090000}"/>
    <cellStyle name="SAPBEXsubData" xfId="2418" xr:uid="{00000000-0005-0000-0000-000024090000}"/>
    <cellStyle name="SAPBEXsubDataEmph" xfId="2419" xr:uid="{00000000-0005-0000-0000-000025090000}"/>
    <cellStyle name="SAPBEXsubItem" xfId="2420" xr:uid="{00000000-0005-0000-0000-000026090000}"/>
    <cellStyle name="SAPBEXtitle" xfId="210" xr:uid="{00000000-0005-0000-0000-000027090000}"/>
    <cellStyle name="SAPBEXtitle 2" xfId="211" xr:uid="{00000000-0005-0000-0000-000028090000}"/>
    <cellStyle name="SAPBEXtitle 2 2" xfId="212" xr:uid="{00000000-0005-0000-0000-000029090000}"/>
    <cellStyle name="SAPBEXtitle 3" xfId="213" xr:uid="{00000000-0005-0000-0000-00002A090000}"/>
    <cellStyle name="SAPBEXunassignedItem" xfId="214" xr:uid="{00000000-0005-0000-0000-00002B090000}"/>
    <cellStyle name="SAPBEXundefined" xfId="215" xr:uid="{00000000-0005-0000-0000-00002C090000}"/>
    <cellStyle name="SAPBEXundefined 10" xfId="2322" xr:uid="{00000000-0005-0000-0000-00002D090000}"/>
    <cellStyle name="SAPBEXundefined 11" xfId="2323" xr:uid="{00000000-0005-0000-0000-00002E090000}"/>
    <cellStyle name="SAPBEXundefined 12" xfId="2324" xr:uid="{00000000-0005-0000-0000-00002F090000}"/>
    <cellStyle name="SAPBEXundefined 13" xfId="2325" xr:uid="{00000000-0005-0000-0000-000030090000}"/>
    <cellStyle name="SAPBEXundefined 14" xfId="2326" xr:uid="{00000000-0005-0000-0000-000031090000}"/>
    <cellStyle name="SAPBEXundefined 15" xfId="2327" xr:uid="{00000000-0005-0000-0000-000032090000}"/>
    <cellStyle name="SAPBEXundefined 16" xfId="2328" xr:uid="{00000000-0005-0000-0000-000033090000}"/>
    <cellStyle name="SAPBEXundefined 2" xfId="216" xr:uid="{00000000-0005-0000-0000-000034090000}"/>
    <cellStyle name="SAPBEXundefined 3" xfId="2329" xr:uid="{00000000-0005-0000-0000-000035090000}"/>
    <cellStyle name="SAPBEXundefined 4" xfId="2330" xr:uid="{00000000-0005-0000-0000-000036090000}"/>
    <cellStyle name="SAPBEXundefined 5" xfId="2331" xr:uid="{00000000-0005-0000-0000-000037090000}"/>
    <cellStyle name="SAPBEXundefined 6" xfId="2332" xr:uid="{00000000-0005-0000-0000-000038090000}"/>
    <cellStyle name="SAPBEXundefined 7" xfId="2333" xr:uid="{00000000-0005-0000-0000-000039090000}"/>
    <cellStyle name="SAPBEXundefined 8" xfId="2334" xr:uid="{00000000-0005-0000-0000-00003A090000}"/>
    <cellStyle name="SAPBEXundefined 9" xfId="2335" xr:uid="{00000000-0005-0000-0000-00003B090000}"/>
    <cellStyle name="SAPBEXundefined_Mesquite Solar 277 MW v1" xfId="2336" xr:uid="{00000000-0005-0000-0000-00003C090000}"/>
    <cellStyle name="Section" xfId="2337" xr:uid="{00000000-0005-0000-0000-00003D090000}"/>
    <cellStyle name="SEM-BPS-data" xfId="2338" xr:uid="{00000000-0005-0000-0000-00003E090000}"/>
    <cellStyle name="SEM-BPS-head" xfId="2339" xr:uid="{00000000-0005-0000-0000-00003F090000}"/>
    <cellStyle name="SEM-BPS-headdata" xfId="2340" xr:uid="{00000000-0005-0000-0000-000040090000}"/>
    <cellStyle name="SEM-BPS-headkey" xfId="2341" xr:uid="{00000000-0005-0000-0000-000041090000}"/>
    <cellStyle name="SEM-BPS-input-on" xfId="2342" xr:uid="{00000000-0005-0000-0000-000042090000}"/>
    <cellStyle name="SEM-BPS-key" xfId="2343" xr:uid="{00000000-0005-0000-0000-000043090000}"/>
    <cellStyle name="SEM-BPS-total" xfId="2344" xr:uid="{00000000-0005-0000-0000-000044090000}"/>
    <cellStyle name="SHADED TOTAL" xfId="2345" xr:uid="{00000000-0005-0000-0000-000045090000}"/>
    <cellStyle name="Sheet Title" xfId="217" xr:uid="{00000000-0005-0000-0000-000046090000}"/>
    <cellStyle name="Standard_Anpassen der Amortisation" xfId="2346" xr:uid="{00000000-0005-0000-0000-000047090000}"/>
    <cellStyle name="Stock Comma" xfId="2347" xr:uid="{00000000-0005-0000-0000-000048090000}"/>
    <cellStyle name="Stock Price" xfId="2348" xr:uid="{00000000-0005-0000-0000-000049090000}"/>
    <cellStyle name="Style 1" xfId="2349" xr:uid="{00000000-0005-0000-0000-00004A090000}"/>
    <cellStyle name="Style 1 2" xfId="2350" xr:uid="{00000000-0005-0000-0000-00004B090000}"/>
    <cellStyle name="Style 1 3" xfId="2351" xr:uid="{00000000-0005-0000-0000-00004C090000}"/>
    <cellStyle name="Style 1 4" xfId="2352" xr:uid="{00000000-0005-0000-0000-00004D090000}"/>
    <cellStyle name="Style 1 5" xfId="2353" xr:uid="{00000000-0005-0000-0000-00004E090000}"/>
    <cellStyle name="Style 1 6" xfId="2354" xr:uid="{00000000-0005-0000-0000-00004F090000}"/>
    <cellStyle name="Style 1_Mesquite Solar 277 MW v1" xfId="2355" xr:uid="{00000000-0005-0000-0000-000050090000}"/>
    <cellStyle name="STYLE1" xfId="2356" xr:uid="{00000000-0005-0000-0000-000051090000}"/>
    <cellStyle name="STYLE2" xfId="2357" xr:uid="{00000000-0005-0000-0000-000052090000}"/>
    <cellStyle name="STYLE3" xfId="2358" xr:uid="{00000000-0005-0000-0000-000053090000}"/>
    <cellStyle name="STYLE4" xfId="2359" xr:uid="{00000000-0005-0000-0000-000054090000}"/>
    <cellStyle name="STYLE5_BalanceSheet 07-2006 " xfId="2360" xr:uid="{00000000-0005-0000-0000-000055090000}"/>
    <cellStyle name="Table Head" xfId="2361" xr:uid="{00000000-0005-0000-0000-000056090000}"/>
    <cellStyle name="Table Head Aligned" xfId="2362" xr:uid="{00000000-0005-0000-0000-000057090000}"/>
    <cellStyle name="Table Head Blue" xfId="2363" xr:uid="{00000000-0005-0000-0000-000058090000}"/>
    <cellStyle name="Table Head Green" xfId="2364" xr:uid="{00000000-0005-0000-0000-000059090000}"/>
    <cellStyle name="Table reference" xfId="2365" xr:uid="{00000000-0005-0000-0000-00005A090000}"/>
    <cellStyle name="Table Title" xfId="2366" xr:uid="{00000000-0005-0000-0000-00005B090000}"/>
    <cellStyle name="Table Units" xfId="2367" xr:uid="{00000000-0005-0000-0000-00005C090000}"/>
    <cellStyle name="Tax Change" xfId="2368" xr:uid="{00000000-0005-0000-0000-00005D090000}"/>
    <cellStyle name="Test" xfId="2369" xr:uid="{00000000-0005-0000-0000-00005E090000}"/>
    <cellStyle name="Tickmark" xfId="2370" xr:uid="{00000000-0005-0000-0000-00005F090000}"/>
    <cellStyle name="Title 2" xfId="796" xr:uid="{00000000-0005-0000-0000-000060090000}"/>
    <cellStyle name="Top Edge" xfId="2371" xr:uid="{00000000-0005-0000-0000-000061090000}"/>
    <cellStyle name="Total 2" xfId="218" xr:uid="{00000000-0005-0000-0000-000062090000}"/>
    <cellStyle name="Total 3" xfId="2372" xr:uid="{00000000-0005-0000-0000-000063090000}"/>
    <cellStyle name="totals" xfId="2373" xr:uid="{00000000-0005-0000-0000-000064090000}"/>
    <cellStyle name="Tusental (0)_laroux" xfId="2374" xr:uid="{00000000-0005-0000-0000-000065090000}"/>
    <cellStyle name="Tusental_laroux" xfId="2375" xr:uid="{00000000-0005-0000-0000-000066090000}"/>
    <cellStyle name="ubordinated Debt" xfId="2376" xr:uid="{00000000-0005-0000-0000-000067090000}"/>
    <cellStyle name="uk" xfId="2377" xr:uid="{00000000-0005-0000-0000-000068090000}"/>
    <cellStyle name="Un" xfId="2378" xr:uid="{00000000-0005-0000-0000-000069090000}"/>
    <cellStyle name="Unprot" xfId="2379" xr:uid="{00000000-0005-0000-0000-00006A090000}"/>
    <cellStyle name="Unprot$" xfId="2380" xr:uid="{00000000-0005-0000-0000-00006B090000}"/>
    <cellStyle name="Unprot_1 3 6 LIBOR" xfId="2381" xr:uid="{00000000-0005-0000-0000-00006C090000}"/>
    <cellStyle name="Unprotect" xfId="2382" xr:uid="{00000000-0005-0000-0000-00006D090000}"/>
    <cellStyle name="Valuta (0)_laroux" xfId="2383" xr:uid="{00000000-0005-0000-0000-00006E090000}"/>
    <cellStyle name="Valuta_laroux" xfId="2384" xr:uid="{00000000-0005-0000-0000-00006F090000}"/>
    <cellStyle name="Währung [0]_Compiling Utility Macros" xfId="2385" xr:uid="{00000000-0005-0000-0000-000070090000}"/>
    <cellStyle name="Währung_Compiling Utility Macros" xfId="2386" xr:uid="{00000000-0005-0000-0000-000071090000}"/>
    <cellStyle name="Warning Text 2" xfId="219" xr:uid="{00000000-0005-0000-0000-000072090000}"/>
    <cellStyle name="Warning Text 3" xfId="2387" xr:uid="{00000000-0005-0000-0000-000073090000}"/>
    <cellStyle name="year (column)" xfId="2388" xr:uid="{00000000-0005-0000-0000-000074090000}"/>
    <cellStyle name="Zero" xfId="2389" xr:uid="{00000000-0005-0000-0000-000075090000}"/>
    <cellStyle name="Zero Currency" xfId="2390" xr:uid="{00000000-0005-0000-0000-000076090000}"/>
    <cellStyle name="Zero_Generation Presentation Inserts V1" xfId="2391" xr:uid="{00000000-0005-0000-0000-000077090000}"/>
  </cellStyles>
  <dxfs count="0"/>
  <tableStyles count="0" defaultTableStyle="TableStyleMedium2" defaultPivotStyle="PivotStyleLight16"/>
  <colors>
    <mruColors>
      <color rgb="FFFF00FF"/>
      <color rgb="FFFF99FF"/>
      <color rgb="FFCC99FF"/>
      <color rgb="FFCCCCFF"/>
      <color rgb="FF9933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47.xml"/><Relationship Id="rId76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45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36.xml"/><Relationship Id="rId61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31.xml"/><Relationship Id="rId60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44.xml"/><Relationship Id="rId73" Type="http://schemas.openxmlformats.org/officeDocument/2006/relationships/styles" Target="styles.xml"/><Relationship Id="rId7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48.xml"/><Relationship Id="rId77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59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4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41.xml"/><Relationship Id="rId70" Type="http://schemas.openxmlformats.org/officeDocument/2006/relationships/externalLink" Target="externalLinks/externalLink49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36</xdr:row>
      <xdr:rowOff>107156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 txBox="1"/>
      </xdr:nvSpPr>
      <xdr:spPr>
        <a:xfrm>
          <a:off x="238125" y="8612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107156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SpPr txBox="1"/>
      </xdr:nvSpPr>
      <xdr:spPr>
        <a:xfrm>
          <a:off x="857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107156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SpPr txBox="1"/>
      </xdr:nvSpPr>
      <xdr:spPr>
        <a:xfrm>
          <a:off x="603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238125</xdr:colOff>
      <xdr:row>36</xdr:row>
      <xdr:rowOff>107156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SpPr txBox="1"/>
      </xdr:nvSpPr>
      <xdr:spPr>
        <a:xfrm>
          <a:off x="238125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3F00-00000A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3F00-00000B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3F00-000011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3F00-000012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215</xdr:row>
      <xdr:rowOff>-1</xdr:rowOff>
    </xdr:from>
    <xdr:to>
      <xdr:col>2</xdr:col>
      <xdr:colOff>312424</xdr:colOff>
      <xdr:row>215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3F00-000013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8D0F6865-19BA-4E2E-A7FF-512F9B1E3170}"/>
            </a:ext>
          </a:extLst>
        </xdr:cNvPr>
        <xdr:cNvSpPr>
          <a:spLocks noChangeShapeType="1"/>
        </xdr:cNvSpPr>
      </xdr:nvSpPr>
      <xdr:spPr bwMode="auto">
        <a:xfrm>
          <a:off x="1877220" y="22381369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EBC5AC8E-F3DE-4F98-BA14-AB0C4F33BE81}"/>
            </a:ext>
          </a:extLst>
        </xdr:cNvPr>
        <xdr:cNvSpPr>
          <a:spLocks noChangeShapeType="1"/>
        </xdr:cNvSpPr>
      </xdr:nvSpPr>
      <xdr:spPr bwMode="auto">
        <a:xfrm>
          <a:off x="1734348" y="24800718"/>
          <a:ext cx="2614295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76A6E838-4EBB-463A-8F0D-FD64CB478541}"/>
            </a:ext>
          </a:extLst>
        </xdr:cNvPr>
        <xdr:cNvSpPr>
          <a:spLocks noChangeShapeType="1"/>
        </xdr:cNvSpPr>
      </xdr:nvSpPr>
      <xdr:spPr bwMode="auto">
        <a:xfrm>
          <a:off x="1877220" y="427410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25BEA761-A780-40EC-ACE7-2FE43F425E83}"/>
            </a:ext>
          </a:extLst>
        </xdr:cNvPr>
        <xdr:cNvSpPr>
          <a:spLocks noChangeShapeType="1"/>
        </xdr:cNvSpPr>
      </xdr:nvSpPr>
      <xdr:spPr bwMode="auto">
        <a:xfrm>
          <a:off x="1877220" y="427410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248</xdr:row>
      <xdr:rowOff>-1</xdr:rowOff>
    </xdr:from>
    <xdr:to>
      <xdr:col>2</xdr:col>
      <xdr:colOff>312424</xdr:colOff>
      <xdr:row>248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E8699556-620A-4D2F-A552-EBA49106CDA8}"/>
            </a:ext>
          </a:extLst>
        </xdr:cNvPr>
        <xdr:cNvSpPr>
          <a:spLocks noChangeShapeType="1"/>
        </xdr:cNvSpPr>
      </xdr:nvSpPr>
      <xdr:spPr bwMode="auto">
        <a:xfrm>
          <a:off x="1734348" y="45160405"/>
          <a:ext cx="2614295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B1DB2F18-D68C-4AB9-B554-9FFBB6249B8B}"/>
            </a:ext>
          </a:extLst>
        </xdr:cNvPr>
        <xdr:cNvSpPr>
          <a:spLocks noChangeShapeType="1"/>
        </xdr:cNvSpPr>
      </xdr:nvSpPr>
      <xdr:spPr bwMode="auto">
        <a:xfrm>
          <a:off x="1877220" y="34144744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247</xdr:row>
      <xdr:rowOff>202405</xdr:rowOff>
    </xdr:from>
    <xdr:to>
      <xdr:col>2</xdr:col>
      <xdr:colOff>312424</xdr:colOff>
      <xdr:row>248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BFAAC6F3-5B98-4220-A80A-8A4D35D51C3B}"/>
            </a:ext>
          </a:extLst>
        </xdr:cNvPr>
        <xdr:cNvSpPr>
          <a:spLocks noChangeShapeType="1"/>
        </xdr:cNvSpPr>
      </xdr:nvSpPr>
      <xdr:spPr bwMode="auto">
        <a:xfrm>
          <a:off x="1734348" y="36564093"/>
          <a:ext cx="2614295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TAX/DATA/Utility%20Tax/SDGE/2005/Tax%20Provision/3%20YEAR%20AVERAG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520and%2520Settings\PMALIN\Local%2520Settings\Temporary%2520Internet%2520Files\OLKDE\RB030212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O&amp;M%20-%202013/WIN95/TEMP/WIN95/TEMP/SDGBU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95\TEMP\WIN95\TEMP\SDGBU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DGE%20EVA%20BUDGET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ocuments%20and%20Settings/bbjohnso/Local%20Settings/Temporary%20Internet%20Files/OLK144/4163%202009-12-31%20PCR%20-%20All%20Projects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1/4th%20Qtr/SE%20Provision%202001%204th%20Qtr%20-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ATA/EXCEL/93CAPADJ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ATA/EXCEL/93CAPADJ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FERC%20STMTS/2002/06-02/SDGE%2006_2002%20YTD%20FERC%20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Rate%2520design%25202001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1%2520-%25205%2520YR%2520OUTLOOK\1%2520-%2520SEPT%2520FORECAST\1%2520-%2520FORECAST\Excel%2520Files\Financial%2520Planning%2520Model\Rate%2520Base%2520Mod\RODNE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chad.g.grey\Local%2520Settings\Temporary%2520Internet%2520Files\OLK4B0C\T&amp;D%2520Sempra%2520Benefits%2520Model%2520v29%25202-13-2006%2520-%2520PHAS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chad.g.grey/Local%20Settings/Temporary%20Internet%20Files/OLK4B0C/T&amp;D%20Sempra%20Benefits%20Model%20v29%202-13-2006%20-%20PHAS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ACTG/DATA/CORPACCT/Ragarwal/BalAcctAnalys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ACTG/DATA/CORPACCT/Ragarwal/BalAcctAnalys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4155_LA_Check%20Request_LAS%2000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ROR-1099e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elissa\Excel\EDS%2520Planning\2003\Hyperion%2520Retrieve\SCG%2520Cash%2520Flow_Ma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TP1TXC\My%2520Documents\GRC\GRID\Orig%2520Cost%2520Forecasts%252010-2009\GRC%2520Cost%2520Estimate%2520Consolidated%25200911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P1TXC/My%20Documents/GRC/GRID/Cost_Benefit%20Sum%2010-2009%20TC/GRC%20Cost%20Estimate%20Consolidated%200911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Users/EDMarler/AppData/Local/Microsoft/Windows/Temporary%20Internet%20Files/Content.Outlook/QCWZGD22/Excel_Template_2012-03-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ROR/2002/6-02/RB060212B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X\DATA\TaxProvision\2001\4th%2520Qtr\SE%2520Provision%25202001%25204th%2520Qtr%2520-%2520FI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in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eritran/Local%20Settings/Temporary%20Internet%20Files/OLK4A/EmplClass&amp;Benefits%20Rev11_06_0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teritran\Local%2520Settings\Temporary%2520Internet%2520Files\OLK4A\EmplClass&amp;Benefits%2520Rev11_06_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SDGE%202014%20Property%20Tax%20Accruals/2100_Property%20Tax%20Accruals_November%202014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EnergyMarkets\FINANCE\WUR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SOFFICE\EXCEL\REV97\P_D_EXP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o/hqtax/Transactional/Approval%20Library/2100_CA_Owned%20Prop%20Accrual_June%20201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%20Income%20Statement%20Q2%2020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EXCEL_Files\Fin_Plan\Fin_Plan98\1198_BA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SDGE/ROR/2002/6-02/RB060212B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ReqEAM2005Jun10Fin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EXCEL/DATA/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KTSRV\RTE_DSGN\00_1_1RT\2000PBR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520and%2520Settings\egoldman\Local%2520Settings\Temporary%2520Internet%2520Files\OLK210\PMO%2520GRC%2520Cost%2520Estimate%2520Consolidated%252009110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DSteele/Documents/SharePoint%20Drafts/2100_CA_Owned%20Prop%20Accrual%20Calculations_2012-2013_Dec%202012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_ferc_12-99%20-%2009-02_form1_fs1_12MTDI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TAX/DATA/Utility%20Tax/SDGE/2005/Tax%20Provision/TB(as%20of%2001_11_06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TAX/DATA/Utility%20Tax/SDGE/2005/Tax%20Provision/TB(as%20of%2001_11_06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2\4th%2520QTR\Provision%25202002%25204th%2520Qtr_SETOP%2520II_Fin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NHDinh/My%20Documents/Book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DGE\ROR\2002\6-02\RB060212BU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0/4th%20Qtr/SEI&amp;Subs/SEI%20Provision%202000%20Adjustment%204thQ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windows/TEMP/Ajaz%20Projections%203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1\4th%2520Qtr\SE%2520Provision%25202001%25204th%2520Qtr%2520-%25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PMALIN/Local%20Settings/Temporary%20Internet%20Files/OLKDE/RB030212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Documents%20and%20Settings/PMALIN/Local%20Settings/Temporary%20Internet%20Files/OLKDE/RB030212B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3 YEAR AVERAGE"/>
      <sheetName val="CALIFIA"/>
      <sheetName val="EFI"/>
      <sheetName val="ETECH"/>
      <sheetName val="EINTERN"/>
      <sheetName val="EMSERVICE"/>
      <sheetName val="PDCC"/>
      <sheetName val="POD"/>
      <sheetName val="EENERGY"/>
      <sheetName val="ENOVA CORP"/>
      <sheetName val="EPOWER"/>
      <sheetName val="EMEXIC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EVA budget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EVA budget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EVA BUDGE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map"/>
      <sheetName val="21503 Summary"/>
      <sheetName val="21504 Summary"/>
      <sheetName val="21505 Summary"/>
      <sheetName val="21703 Summary"/>
      <sheetName val="21503 Variance"/>
      <sheetName val="21504 Variance"/>
      <sheetName val="21505 Variance"/>
      <sheetName val="21703 Variance"/>
      <sheetName val="Ph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 FERC00 TB"/>
      <sheetName val="FERC 06_2002 YTD TB"/>
      <sheetName val="FERC 06_2002 MTD IS"/>
      <sheetName val="FERC 12MTD IS Elect"/>
      <sheetName val="FERC 12MTD IS Gas"/>
      <sheetName val="Elec A&amp;G"/>
      <sheetName val="Gas A&amp;G"/>
      <sheetName val="FERC 12MTD BS"/>
      <sheetName val="E vs G split"/>
    </sheetNames>
    <sheetDataSet>
      <sheetData sheetId="0"/>
      <sheetData sheetId="1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13609718.76</v>
          </cell>
          <cell r="E26">
            <v>13112470.289999999</v>
          </cell>
          <cell r="F26">
            <v>10237960.66</v>
          </cell>
          <cell r="G26">
            <v>21892410.75</v>
          </cell>
          <cell r="H26">
            <v>30810497.16</v>
          </cell>
          <cell r="I26">
            <v>9790981.6400000006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211758391.87</v>
          </cell>
        </row>
        <row r="27">
          <cell r="A27" t="str">
            <v>F10100G</v>
          </cell>
          <cell r="B27" t="str">
            <v>PLANT IN SERVICE</v>
          </cell>
          <cell r="D27">
            <v>1522798.19</v>
          </cell>
          <cell r="E27">
            <v>1299897.1599999999</v>
          </cell>
          <cell r="F27">
            <v>1950358.66</v>
          </cell>
          <cell r="G27">
            <v>2263746.08</v>
          </cell>
          <cell r="H27">
            <v>1378035.32</v>
          </cell>
          <cell r="I27">
            <v>1276993.47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28425817.689999998</v>
          </cell>
        </row>
        <row r="28">
          <cell r="A28" t="str">
            <v>F10200E</v>
          </cell>
          <cell r="B28" t="str">
            <v>PLANT PURCHASED OR SOLD</v>
          </cell>
          <cell r="G28">
            <v>0</v>
          </cell>
          <cell r="H28">
            <v>0</v>
          </cell>
          <cell r="I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 t="str">
            <v>F10500C</v>
          </cell>
          <cell r="B29" t="str">
            <v>HELD FOR FUTURE USE</v>
          </cell>
          <cell r="G29">
            <v>0</v>
          </cell>
          <cell r="H29">
            <v>0</v>
          </cell>
          <cell r="I29">
            <v>0</v>
          </cell>
          <cell r="N29">
            <v>0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3613833.05</v>
          </cell>
          <cell r="E30">
            <v>7223217.7800000003</v>
          </cell>
          <cell r="F30">
            <v>7909219.9299999997</v>
          </cell>
          <cell r="G30">
            <v>1662159.41</v>
          </cell>
          <cell r="H30">
            <v>-6639176.0499999998</v>
          </cell>
          <cell r="I30">
            <v>13373837.34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32058733.069999997</v>
          </cell>
        </row>
        <row r="31">
          <cell r="A31" t="str">
            <v>F10800E</v>
          </cell>
          <cell r="B31" t="str">
            <v>ACCUMULATED PROVISION FOR DEPRECIATION</v>
          </cell>
          <cell r="D31">
            <v>-10773371.1</v>
          </cell>
          <cell r="E31">
            <v>-9923684.9000000004</v>
          </cell>
          <cell r="F31">
            <v>-1925447.51</v>
          </cell>
          <cell r="G31">
            <v>-10487490.74</v>
          </cell>
          <cell r="H31">
            <v>-9989827.6600000001</v>
          </cell>
          <cell r="I31">
            <v>-8110208.1799999997</v>
          </cell>
          <cell r="J31">
            <v>-10611088.880000001</v>
          </cell>
          <cell r="K31">
            <v>-10156127.970000001</v>
          </cell>
          <cell r="L31">
            <v>-1200453.06</v>
          </cell>
          <cell r="M31">
            <v>-10418804.390000001</v>
          </cell>
          <cell r="N31">
            <v>-9863965.2400000002</v>
          </cell>
          <cell r="O31">
            <v>-13115016.76</v>
          </cell>
          <cell r="Q31">
            <v>-106575486.39</v>
          </cell>
        </row>
        <row r="32">
          <cell r="A32" t="str">
            <v>F10800G</v>
          </cell>
          <cell r="B32" t="str">
            <v>ACCUMULATED PROVISION FOR DEPRECIATION</v>
          </cell>
          <cell r="D32">
            <v>-2727575.36</v>
          </cell>
          <cell r="E32">
            <v>-2671359.77</v>
          </cell>
          <cell r="F32">
            <v>-2467480.4300000002</v>
          </cell>
          <cell r="G32">
            <v>-2755648.17</v>
          </cell>
          <cell r="H32">
            <v>-2518130.62</v>
          </cell>
          <cell r="I32">
            <v>-2724261.08</v>
          </cell>
          <cell r="J32">
            <v>-2629735.56</v>
          </cell>
          <cell r="K32">
            <v>-2554886.54</v>
          </cell>
          <cell r="L32">
            <v>-2638800.62</v>
          </cell>
          <cell r="M32">
            <v>-2657122.14</v>
          </cell>
          <cell r="N32">
            <v>-2701946.33</v>
          </cell>
          <cell r="O32">
            <v>-2545273.4900000002</v>
          </cell>
          <cell r="Q32">
            <v>-31592220.110000007</v>
          </cell>
        </row>
        <row r="33">
          <cell r="A33" t="str">
            <v>F11100C</v>
          </cell>
          <cell r="B33" t="str">
            <v>ACCUMULATED PROVISION FOR AMORTIZATION AND DEPLETI</v>
          </cell>
          <cell r="D33">
            <v>-661468.28</v>
          </cell>
          <cell r="E33">
            <v>-661468.31000000006</v>
          </cell>
          <cell r="F33">
            <v>-661283.59</v>
          </cell>
          <cell r="G33">
            <v>-14893425.43</v>
          </cell>
          <cell r="H33">
            <v>-1374947.43</v>
          </cell>
          <cell r="I33">
            <v>-1371419.38</v>
          </cell>
          <cell r="J33">
            <v>2245453.16</v>
          </cell>
          <cell r="K33">
            <v>-487956.76</v>
          </cell>
          <cell r="L33">
            <v>-487956.76</v>
          </cell>
          <cell r="M33">
            <v>-485926.17</v>
          </cell>
          <cell r="N33">
            <v>-566359.52</v>
          </cell>
          <cell r="O33">
            <v>-654130.59</v>
          </cell>
          <cell r="Q33">
            <v>-20060889.060000002</v>
          </cell>
        </row>
        <row r="34">
          <cell r="A34" t="str">
            <v>F11100E</v>
          </cell>
          <cell r="B34" t="str">
            <v>ACCUMULATED PROVISION FOR AMORTIZATION AND DEPLETI</v>
          </cell>
          <cell r="D34">
            <v>-321260.78999999998</v>
          </cell>
          <cell r="E34">
            <v>-330259.71999999997</v>
          </cell>
          <cell r="F34">
            <v>-330699.21999999997</v>
          </cell>
          <cell r="G34">
            <v>-941316.72</v>
          </cell>
          <cell r="H34">
            <v>-351191.9</v>
          </cell>
          <cell r="I34">
            <v>-351792.41</v>
          </cell>
          <cell r="J34">
            <v>-3039584.28</v>
          </cell>
          <cell r="K34">
            <v>-324275.51</v>
          </cell>
          <cell r="L34">
            <v>-323149.46999999997</v>
          </cell>
          <cell r="M34">
            <v>-321933.62</v>
          </cell>
          <cell r="N34">
            <v>-313683.95</v>
          </cell>
          <cell r="O34">
            <v>-322399.90999999997</v>
          </cell>
          <cell r="Q34">
            <v>-7271547.5</v>
          </cell>
        </row>
        <row r="35">
          <cell r="A35" t="str">
            <v>F11100G</v>
          </cell>
          <cell r="B35" t="str">
            <v>ACCUMULATED PROVISION FOR AMORTIZATION AND DEPLETI</v>
          </cell>
          <cell r="D35">
            <v>-27377.34</v>
          </cell>
          <cell r="E35">
            <v>-27385.79</v>
          </cell>
          <cell r="F35">
            <v>-27398.47</v>
          </cell>
          <cell r="G35">
            <v>-27444.98</v>
          </cell>
          <cell r="H35">
            <v>-26906.98</v>
          </cell>
          <cell r="I35">
            <v>-26120.75</v>
          </cell>
          <cell r="J35">
            <v>-27128.46</v>
          </cell>
          <cell r="K35">
            <v>-27294.25</v>
          </cell>
          <cell r="L35">
            <v>-27298.73</v>
          </cell>
          <cell r="M35">
            <v>-27338.28</v>
          </cell>
          <cell r="N35">
            <v>-27486.79</v>
          </cell>
          <cell r="O35">
            <v>-27701.19</v>
          </cell>
          <cell r="Q35">
            <v>-326882.01</v>
          </cell>
        </row>
        <row r="36">
          <cell r="A36" t="str">
            <v>F11800C</v>
          </cell>
          <cell r="B36" t="str">
            <v>OTHER UTILITY PLANT</v>
          </cell>
          <cell r="D36">
            <v>769039.44</v>
          </cell>
          <cell r="E36">
            <v>54372.72</v>
          </cell>
          <cell r="F36">
            <v>325318.63</v>
          </cell>
          <cell r="G36">
            <v>107875424.89</v>
          </cell>
          <cell r="H36">
            <v>998038.34</v>
          </cell>
          <cell r="I36">
            <v>-6266127.1500000004</v>
          </cell>
          <cell r="J36">
            <v>-2531920.5099999998</v>
          </cell>
          <cell r="K36">
            <v>-206347.48</v>
          </cell>
          <cell r="L36">
            <v>-297420.06</v>
          </cell>
          <cell r="M36">
            <v>44811.12</v>
          </cell>
          <cell r="N36">
            <v>9994148.8800000008</v>
          </cell>
          <cell r="O36">
            <v>2422803.64</v>
          </cell>
          <cell r="Q36">
            <v>113182142.45999999</v>
          </cell>
        </row>
        <row r="37">
          <cell r="A37" t="str">
            <v>F11830C</v>
          </cell>
          <cell r="B37" t="str">
            <v>OTHER UTILITY PLANT CWIP</v>
          </cell>
          <cell r="D37">
            <v>-99330.62</v>
          </cell>
          <cell r="E37">
            <v>911655.66</v>
          </cell>
          <cell r="F37">
            <v>3181158.88</v>
          </cell>
          <cell r="G37">
            <v>22372877.579999998</v>
          </cell>
          <cell r="H37">
            <v>3145290.69</v>
          </cell>
          <cell r="I37">
            <v>2351208.94</v>
          </cell>
          <cell r="J37">
            <v>-3082703.3</v>
          </cell>
          <cell r="K37">
            <v>1152627.52</v>
          </cell>
          <cell r="L37">
            <v>2272203.7000000002</v>
          </cell>
          <cell r="M37">
            <v>2169658.02</v>
          </cell>
          <cell r="N37">
            <v>-7779150.5999999996</v>
          </cell>
          <cell r="O37">
            <v>3628657.84</v>
          </cell>
          <cell r="Q37">
            <v>30224154.309999999</v>
          </cell>
        </row>
        <row r="38">
          <cell r="A38" t="str">
            <v>F11900C</v>
          </cell>
          <cell r="B38" t="str">
            <v>ACCUM AMORT-OTHER UTILITY PLANT</v>
          </cell>
          <cell r="D38">
            <v>-1065193.06</v>
          </cell>
          <cell r="E38">
            <v>-1485033.36</v>
          </cell>
          <cell r="F38">
            <v>-1193280.75</v>
          </cell>
          <cell r="G38">
            <v>-28636076.809999999</v>
          </cell>
          <cell r="H38">
            <v>-1854465.34</v>
          </cell>
          <cell r="I38">
            <v>4526101.8099999996</v>
          </cell>
          <cell r="J38">
            <v>-1151209</v>
          </cell>
          <cell r="K38">
            <v>-1178494.95</v>
          </cell>
          <cell r="L38">
            <v>-813913.62</v>
          </cell>
          <cell r="M38">
            <v>-1110594.29</v>
          </cell>
          <cell r="N38">
            <v>-803560.69</v>
          </cell>
          <cell r="O38">
            <v>-1019059.76</v>
          </cell>
          <cell r="Q38">
            <v>-35784779.82</v>
          </cell>
        </row>
        <row r="39">
          <cell r="A39" t="str">
            <v>F12010C</v>
          </cell>
          <cell r="B39" t="str">
            <v>NUCLEAR FUEL IN PROCESS</v>
          </cell>
          <cell r="D39">
            <v>174691.3</v>
          </cell>
          <cell r="E39">
            <v>604777.99</v>
          </cell>
          <cell r="F39">
            <v>54571.81</v>
          </cell>
          <cell r="G39">
            <v>6068528.1500000004</v>
          </cell>
          <cell r="H39">
            <v>0</v>
          </cell>
          <cell r="I39">
            <v>1764099.69</v>
          </cell>
          <cell r="Q39">
            <v>8666668.9399999995</v>
          </cell>
        </row>
        <row r="40">
          <cell r="A40" t="str">
            <v>F12030C</v>
          </cell>
          <cell r="B40" t="str">
            <v>NUCLEAR FUEL IN REACTOR</v>
          </cell>
          <cell r="D40">
            <v>579426.87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Q40">
            <v>579426.87</v>
          </cell>
        </row>
        <row r="41">
          <cell r="A41" t="str">
            <v>F12050C</v>
          </cell>
          <cell r="B41" t="str">
            <v>ACCUMULATED PROVISION FOR AMORTIZATION OF NUCLEAR</v>
          </cell>
          <cell r="D41">
            <v>-1138852</v>
          </cell>
          <cell r="E41">
            <v>-1016883</v>
          </cell>
          <cell r="F41">
            <v>-1098091</v>
          </cell>
          <cell r="G41">
            <v>-1110004</v>
          </cell>
          <cell r="H41">
            <v>-944953</v>
          </cell>
          <cell r="I41">
            <v>-676954</v>
          </cell>
          <cell r="Q41">
            <v>-5985737</v>
          </cell>
        </row>
        <row r="42">
          <cell r="A42" t="str">
            <v>F12060E</v>
          </cell>
          <cell r="B42" t="str">
            <v>NUCLEAR FUEL UNDER CAPITAL LEASES-ACC DEPRECIATION</v>
          </cell>
          <cell r="D42">
            <v>0</v>
          </cell>
          <cell r="G42">
            <v>0</v>
          </cell>
          <cell r="H42">
            <v>0</v>
          </cell>
          <cell r="I42">
            <v>0</v>
          </cell>
          <cell r="J42">
            <v>-1069121</v>
          </cell>
          <cell r="K42">
            <v>-1117620</v>
          </cell>
          <cell r="L42">
            <v>-1091057</v>
          </cell>
          <cell r="M42">
            <v>-949078</v>
          </cell>
          <cell r="N42">
            <v>-1096493</v>
          </cell>
          <cell r="O42">
            <v>-1135019</v>
          </cell>
          <cell r="Q42">
            <v>-6458388</v>
          </cell>
        </row>
        <row r="43">
          <cell r="A43" t="str">
            <v>F12061E</v>
          </cell>
          <cell r="B43" t="str">
            <v>NUCLEAR FUEL UNDER CAPITAL LEASES-CWIP</v>
          </cell>
          <cell r="D43">
            <v>0</v>
          </cell>
          <cell r="G43">
            <v>0</v>
          </cell>
          <cell r="H43">
            <v>0</v>
          </cell>
          <cell r="I43">
            <v>0</v>
          </cell>
          <cell r="K43">
            <v>2099873.4300000002</v>
          </cell>
          <cell r="L43">
            <v>-4000</v>
          </cell>
          <cell r="M43">
            <v>588093.75</v>
          </cell>
          <cell r="N43">
            <v>550098.25</v>
          </cell>
          <cell r="O43">
            <v>604.79999999999995</v>
          </cell>
          <cell r="Q43">
            <v>3234670.23</v>
          </cell>
        </row>
        <row r="44">
          <cell r="A44" t="str">
            <v>F12063E</v>
          </cell>
          <cell r="B44" t="str">
            <v>NUCLEAR FUEL UNDER CAPITAL LEASES-PLANT IN SERVICE</v>
          </cell>
          <cell r="D44">
            <v>0</v>
          </cell>
          <cell r="G44">
            <v>0</v>
          </cell>
          <cell r="H44">
            <v>0</v>
          </cell>
          <cell r="I44">
            <v>0</v>
          </cell>
          <cell r="K44">
            <v>1900719.6</v>
          </cell>
          <cell r="N44">
            <v>0</v>
          </cell>
          <cell r="O44">
            <v>0</v>
          </cell>
          <cell r="Q44">
            <v>1900719.6</v>
          </cell>
        </row>
        <row r="45">
          <cell r="A45" t="str">
            <v>F12100C</v>
          </cell>
          <cell r="B45" t="str">
            <v>NONUTILITY PROPERTY</v>
          </cell>
          <cell r="D45">
            <v>-897.26</v>
          </cell>
          <cell r="E45">
            <v>13717.84</v>
          </cell>
          <cell r="F45">
            <v>37.450000000000003</v>
          </cell>
          <cell r="G45">
            <v>275.39</v>
          </cell>
          <cell r="H45">
            <v>17040</v>
          </cell>
          <cell r="I45">
            <v>1681.05</v>
          </cell>
          <cell r="J45">
            <v>1838.17</v>
          </cell>
          <cell r="K45">
            <v>117314.66</v>
          </cell>
          <cell r="L45">
            <v>-1445.53</v>
          </cell>
          <cell r="M45">
            <v>227687.63</v>
          </cell>
          <cell r="N45">
            <v>-100261.23</v>
          </cell>
          <cell r="O45">
            <v>85515.66</v>
          </cell>
          <cell r="Q45">
            <v>362503.83000000007</v>
          </cell>
        </row>
        <row r="46">
          <cell r="A46" t="str">
            <v>F12200C</v>
          </cell>
          <cell r="B46" t="str">
            <v>ACCUM. PROV. FOR DEPR. AND AMORT.</v>
          </cell>
          <cell r="D46">
            <v>-12756.23</v>
          </cell>
          <cell r="E46">
            <v>-12756.24</v>
          </cell>
          <cell r="F46">
            <v>-12756.23</v>
          </cell>
          <cell r="G46">
            <v>-12756.24</v>
          </cell>
          <cell r="H46">
            <v>-12756.23</v>
          </cell>
          <cell r="I46">
            <v>-12756.25</v>
          </cell>
          <cell r="J46">
            <v>-12756.22</v>
          </cell>
          <cell r="K46">
            <v>-12756.23</v>
          </cell>
          <cell r="L46">
            <v>-12756.24</v>
          </cell>
          <cell r="M46">
            <v>-12756.23</v>
          </cell>
          <cell r="N46">
            <v>-12756.24</v>
          </cell>
          <cell r="O46">
            <v>-12756.23</v>
          </cell>
          <cell r="Q46">
            <v>-153074.81</v>
          </cell>
        </row>
        <row r="47">
          <cell r="A47" t="str">
            <v>F12400C</v>
          </cell>
          <cell r="B47" t="str">
            <v>OTHER INVESTMENTS</v>
          </cell>
          <cell r="D47">
            <v>0</v>
          </cell>
          <cell r="E47">
            <v>-123203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-5599.9000000000015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129031</v>
          </cell>
          <cell r="E48">
            <v>207189.36</v>
          </cell>
          <cell r="F48">
            <v>151793.06</v>
          </cell>
          <cell r="G48">
            <v>173668.02</v>
          </cell>
          <cell r="H48">
            <v>67382.97</v>
          </cell>
          <cell r="I48">
            <v>-1585850.22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-1299419.3200000003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-4657333.79</v>
          </cell>
          <cell r="G49">
            <v>-354823.03</v>
          </cell>
          <cell r="H49">
            <v>410600</v>
          </cell>
          <cell r="I49">
            <v>-1038531.09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-16595083.589999998</v>
          </cell>
        </row>
        <row r="50">
          <cell r="A50" t="str">
            <v>F13100C</v>
          </cell>
          <cell r="B50" t="str">
            <v>CASH</v>
          </cell>
          <cell r="D50">
            <v>381668.88</v>
          </cell>
          <cell r="E50">
            <v>-3536627.47</v>
          </cell>
          <cell r="F50">
            <v>-2558599.1</v>
          </cell>
          <cell r="G50">
            <v>6337536.2400000002</v>
          </cell>
          <cell r="H50">
            <v>-3374585.65</v>
          </cell>
          <cell r="I50">
            <v>-532662.17000000004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-2051519.2400000002</v>
          </cell>
        </row>
        <row r="51">
          <cell r="A51" t="str">
            <v>F13400C</v>
          </cell>
          <cell r="B51" t="str">
            <v>OTHER SPECIAL DEPOSITS</v>
          </cell>
          <cell r="D51">
            <v>-58148.2</v>
          </cell>
          <cell r="E51">
            <v>-66701.600000000006</v>
          </cell>
          <cell r="F51">
            <v>-91198.2</v>
          </cell>
          <cell r="G51">
            <v>0</v>
          </cell>
          <cell r="H51">
            <v>0</v>
          </cell>
          <cell r="I51">
            <v>0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-471313.72000000003</v>
          </cell>
        </row>
        <row r="52">
          <cell r="A52" t="str">
            <v>F13500C</v>
          </cell>
          <cell r="B52" t="str">
            <v>WORKING FUND</v>
          </cell>
          <cell r="G52">
            <v>0</v>
          </cell>
          <cell r="H52">
            <v>600</v>
          </cell>
          <cell r="I52">
            <v>-700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-10039.43</v>
          </cell>
        </row>
        <row r="53">
          <cell r="A53" t="str">
            <v>F13600C</v>
          </cell>
          <cell r="B53" t="str">
            <v>TEMPORARY CASH INVESTMENTS</v>
          </cell>
          <cell r="D53">
            <v>-1472777.78</v>
          </cell>
          <cell r="E53">
            <v>45625000</v>
          </cell>
          <cell r="F53">
            <v>-44775000</v>
          </cell>
          <cell r="G53">
            <v>-30150000</v>
          </cell>
          <cell r="H53">
            <v>81570795.510000005</v>
          </cell>
          <cell r="I53">
            <v>-32150000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-35883637.049999982</v>
          </cell>
        </row>
        <row r="54">
          <cell r="A54" t="str">
            <v>F14200C</v>
          </cell>
          <cell r="B54" t="str">
            <v>CUSTOMER ACCOUNTS RECEIVABLE</v>
          </cell>
          <cell r="D54">
            <v>4876711.6900000004</v>
          </cell>
          <cell r="E54">
            <v>10449800.470000001</v>
          </cell>
          <cell r="F54">
            <v>-14101257.65</v>
          </cell>
          <cell r="G54">
            <v>-6214696.7199999997</v>
          </cell>
          <cell r="H54">
            <v>-5616871.3700000001</v>
          </cell>
          <cell r="I54">
            <v>10644678.41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-70176076.099999979</v>
          </cell>
        </row>
        <row r="55">
          <cell r="A55" t="str">
            <v>F14300C</v>
          </cell>
          <cell r="B55" t="str">
            <v>OTHER ACCOUNTS RECEIVABLE</v>
          </cell>
          <cell r="D55">
            <v>3825850.45</v>
          </cell>
          <cell r="E55">
            <v>-1690936.77</v>
          </cell>
          <cell r="F55">
            <v>-4544562.04</v>
          </cell>
          <cell r="G55">
            <v>6153325.6299999999</v>
          </cell>
          <cell r="H55">
            <v>-2047403.27</v>
          </cell>
          <cell r="I55">
            <v>-9004894.1300000008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-19023476.240000002</v>
          </cell>
        </row>
        <row r="56">
          <cell r="A56" t="str">
            <v>F14500C</v>
          </cell>
          <cell r="B56" t="str">
            <v>NOTES REC FROM ASSOC</v>
          </cell>
          <cell r="D56">
            <v>57117755.590000004</v>
          </cell>
          <cell r="E56">
            <v>6290926.0099999998</v>
          </cell>
          <cell r="F56">
            <v>85893618.739999995</v>
          </cell>
          <cell r="G56">
            <v>-34611363.079999998</v>
          </cell>
          <cell r="H56">
            <v>26259480.219999999</v>
          </cell>
          <cell r="I56">
            <v>14760563.99</v>
          </cell>
          <cell r="J56">
            <v>3546911.12</v>
          </cell>
          <cell r="K56">
            <v>138543994.84999999</v>
          </cell>
          <cell r="L56">
            <v>31142952.530000001</v>
          </cell>
          <cell r="M56">
            <v>41374603.950000003</v>
          </cell>
          <cell r="N56">
            <v>-19716138.43</v>
          </cell>
          <cell r="O56">
            <v>-143432350.00999999</v>
          </cell>
          <cell r="Q56">
            <v>207170955.48000002</v>
          </cell>
        </row>
        <row r="57">
          <cell r="A57" t="str">
            <v>F14600C</v>
          </cell>
          <cell r="B57" t="str">
            <v>ACCOUNTS RECEIVABLE FROM ASSOC. COMPANIES</v>
          </cell>
          <cell r="D57">
            <v>11489818.460000001</v>
          </cell>
          <cell r="E57">
            <v>-466672.37</v>
          </cell>
          <cell r="F57">
            <v>-5490880.2000000002</v>
          </cell>
          <cell r="G57">
            <v>15386895.34</v>
          </cell>
          <cell r="H57">
            <v>4235196.0199999996</v>
          </cell>
          <cell r="I57">
            <v>1454617.43</v>
          </cell>
          <cell r="J57">
            <v>-1799175.24</v>
          </cell>
          <cell r="K57">
            <v>3380399.61</v>
          </cell>
          <cell r="L57">
            <v>951171.52</v>
          </cell>
          <cell r="M57">
            <v>-6163089.1299999999</v>
          </cell>
          <cell r="N57">
            <v>5028848.33</v>
          </cell>
          <cell r="O57">
            <v>-11434258.59</v>
          </cell>
          <cell r="Q57">
            <v>16572871.180000003</v>
          </cell>
        </row>
        <row r="58">
          <cell r="A58" t="str">
            <v>F15200C</v>
          </cell>
          <cell r="B58" t="str">
            <v>FUEL STOCK EXPENSES UNDISTRIBUTED</v>
          </cell>
          <cell r="D58">
            <v>0</v>
          </cell>
          <cell r="E58">
            <v>0</v>
          </cell>
          <cell r="F58">
            <v>-26386.92</v>
          </cell>
          <cell r="G58">
            <v>0</v>
          </cell>
          <cell r="H58">
            <v>0</v>
          </cell>
          <cell r="I58">
            <v>0</v>
          </cell>
          <cell r="Q58">
            <v>-26386.92</v>
          </cell>
        </row>
        <row r="59">
          <cell r="A59" t="str">
            <v>F15400C</v>
          </cell>
          <cell r="B59" t="str">
            <v>PLANT MATERIALS AND OPERATING SUPPLIES</v>
          </cell>
          <cell r="D59">
            <v>-1294290.47</v>
          </cell>
          <cell r="E59">
            <v>-522599.39</v>
          </cell>
          <cell r="F59">
            <v>-155640.79999999999</v>
          </cell>
          <cell r="G59">
            <v>587121.62</v>
          </cell>
          <cell r="H59">
            <v>172636.43</v>
          </cell>
          <cell r="I59">
            <v>-955524.43</v>
          </cell>
          <cell r="J59">
            <v>-320566.09000000003</v>
          </cell>
          <cell r="K59">
            <v>727549.72</v>
          </cell>
          <cell r="L59">
            <v>-1724128.1</v>
          </cell>
          <cell r="M59">
            <v>2168113.79</v>
          </cell>
          <cell r="N59">
            <v>-2352968.2200000002</v>
          </cell>
          <cell r="O59">
            <v>266764.79999999999</v>
          </cell>
          <cell r="Q59">
            <v>-3403531.14</v>
          </cell>
        </row>
        <row r="60">
          <cell r="A60" t="str">
            <v>F15600C</v>
          </cell>
          <cell r="B60" t="str">
            <v>OTHER MATERIALS AND SUPPLIES</v>
          </cell>
          <cell r="D60">
            <v>8318.51</v>
          </cell>
          <cell r="E60">
            <v>765.73</v>
          </cell>
          <cell r="F60">
            <v>-9084.25</v>
          </cell>
          <cell r="G60">
            <v>624.89</v>
          </cell>
          <cell r="H60">
            <v>95.93</v>
          </cell>
          <cell r="I60">
            <v>-720.75</v>
          </cell>
          <cell r="J60">
            <v>-37604.839999999997</v>
          </cell>
          <cell r="K60">
            <v>2908.13</v>
          </cell>
          <cell r="L60">
            <v>-735.53</v>
          </cell>
          <cell r="M60">
            <v>10301.42</v>
          </cell>
          <cell r="N60">
            <v>-176.41</v>
          </cell>
          <cell r="O60">
            <v>-10125.01</v>
          </cell>
          <cell r="Q60">
            <v>-35432.18</v>
          </cell>
        </row>
        <row r="61">
          <cell r="A61" t="str">
            <v>F16300C</v>
          </cell>
          <cell r="B61" t="str">
            <v>STORES EXPENSE UNDISTRIBUTED</v>
          </cell>
          <cell r="D61">
            <v>828522.01</v>
          </cell>
          <cell r="E61">
            <v>105828.2</v>
          </cell>
          <cell r="F61">
            <v>210228.36</v>
          </cell>
          <cell r="G61">
            <v>-86562.81</v>
          </cell>
          <cell r="H61">
            <v>46610.18</v>
          </cell>
          <cell r="I61">
            <v>-132556.89000000001</v>
          </cell>
          <cell r="J61">
            <v>856271.73</v>
          </cell>
          <cell r="K61">
            <v>139120.53</v>
          </cell>
          <cell r="L61">
            <v>-1429832.63</v>
          </cell>
          <cell r="M61">
            <v>-2678314.69</v>
          </cell>
          <cell r="N61">
            <v>1955901.55</v>
          </cell>
          <cell r="O61">
            <v>-25960.75</v>
          </cell>
          <cell r="Q61">
            <v>-210745.20999999973</v>
          </cell>
        </row>
        <row r="62">
          <cell r="A62" t="str">
            <v>F16410C</v>
          </cell>
          <cell r="B62" t="str">
            <v>GAS STORED UNDERGROUND-CURRENT</v>
          </cell>
          <cell r="D62">
            <v>-8562404</v>
          </cell>
          <cell r="E62">
            <v>-23243940</v>
          </cell>
          <cell r="F62">
            <v>4674843</v>
          </cell>
          <cell r="G62">
            <v>4021251</v>
          </cell>
          <cell r="H62">
            <v>2112864</v>
          </cell>
          <cell r="I62">
            <v>1113712</v>
          </cell>
          <cell r="J62">
            <v>2399738</v>
          </cell>
          <cell r="K62">
            <v>1200193</v>
          </cell>
          <cell r="L62">
            <v>3582041</v>
          </cell>
          <cell r="M62">
            <v>1646309</v>
          </cell>
          <cell r="N62">
            <v>24135</v>
          </cell>
          <cell r="O62">
            <v>-2231773</v>
          </cell>
          <cell r="Q62">
            <v>-13263031</v>
          </cell>
        </row>
        <row r="63">
          <cell r="A63" t="str">
            <v>F16420C</v>
          </cell>
          <cell r="B63" t="str">
            <v>LIQUEFIED NATURAL GAS STORED</v>
          </cell>
          <cell r="D63">
            <v>-3682.32</v>
          </cell>
          <cell r="E63">
            <v>2352.5700000000002</v>
          </cell>
          <cell r="F63">
            <v>774.84</v>
          </cell>
          <cell r="G63">
            <v>-308.72000000000003</v>
          </cell>
          <cell r="H63">
            <v>-1549.78</v>
          </cell>
          <cell r="I63">
            <v>-1659.22</v>
          </cell>
          <cell r="J63">
            <v>1216.01</v>
          </cell>
          <cell r="K63">
            <v>-1560.79</v>
          </cell>
          <cell r="L63">
            <v>1097.95</v>
          </cell>
          <cell r="M63">
            <v>1306.01</v>
          </cell>
          <cell r="N63">
            <v>-2898.51</v>
          </cell>
          <cell r="O63">
            <v>3606.41</v>
          </cell>
          <cell r="Q63">
            <v>-1305.5500000000002</v>
          </cell>
        </row>
        <row r="64">
          <cell r="A64" t="str">
            <v>F16500C</v>
          </cell>
          <cell r="B64" t="str">
            <v>PREPAYMENTS</v>
          </cell>
          <cell r="D64">
            <v>-260078.35</v>
          </cell>
          <cell r="E64">
            <v>-211340.76</v>
          </cell>
          <cell r="F64">
            <v>-218027.73</v>
          </cell>
          <cell r="G64">
            <v>4743550.8899999997</v>
          </cell>
          <cell r="H64">
            <v>-2710803.55</v>
          </cell>
          <cell r="I64">
            <v>23136.11</v>
          </cell>
          <cell r="J64">
            <v>932018.24</v>
          </cell>
          <cell r="K64">
            <v>-297281.71999999997</v>
          </cell>
          <cell r="L64">
            <v>1187606.98</v>
          </cell>
          <cell r="M64">
            <v>-268504.52</v>
          </cell>
          <cell r="N64">
            <v>-268504.46999999997</v>
          </cell>
          <cell r="O64">
            <v>-3320078.35</v>
          </cell>
          <cell r="Q64">
            <v>-668307.23</v>
          </cell>
        </row>
        <row r="65">
          <cell r="A65" t="str">
            <v>F17100C</v>
          </cell>
          <cell r="B65" t="str">
            <v>INTEREST AND DIVIDENDS RECEIVABLE</v>
          </cell>
          <cell r="D65">
            <v>-32537.09</v>
          </cell>
          <cell r="E65">
            <v>-2800.68</v>
          </cell>
          <cell r="F65">
            <v>24406.75</v>
          </cell>
          <cell r="G65">
            <v>-161702.37</v>
          </cell>
          <cell r="H65">
            <v>63492.08</v>
          </cell>
          <cell r="I65">
            <v>60542.76</v>
          </cell>
          <cell r="J65">
            <v>721711.59</v>
          </cell>
          <cell r="K65">
            <v>-160367.42000000001</v>
          </cell>
          <cell r="L65">
            <v>-103808.47</v>
          </cell>
          <cell r="M65">
            <v>-247117</v>
          </cell>
          <cell r="N65">
            <v>212307.48</v>
          </cell>
          <cell r="O65">
            <v>72508625.079999998</v>
          </cell>
          <cell r="Q65">
            <v>72882752.709999993</v>
          </cell>
        </row>
        <row r="66">
          <cell r="A66" t="str">
            <v>F17300C</v>
          </cell>
          <cell r="B66" t="str">
            <v>ACCRUED UTILITY REVENUES</v>
          </cell>
          <cell r="D66">
            <v>0</v>
          </cell>
          <cell r="E66">
            <v>0</v>
          </cell>
          <cell r="F66">
            <v>-5293000</v>
          </cell>
          <cell r="G66">
            <v>-1141000</v>
          </cell>
          <cell r="H66">
            <v>-1627000</v>
          </cell>
          <cell r="I66">
            <v>5482000</v>
          </cell>
          <cell r="O66">
            <v>-1259000</v>
          </cell>
          <cell r="Q66">
            <v>-3838000</v>
          </cell>
        </row>
        <row r="67">
          <cell r="A67" t="str">
            <v>F17400C</v>
          </cell>
          <cell r="B67" t="str">
            <v>MISCELLANEOUS CURRENT AND ACCRUED ASSETS</v>
          </cell>
          <cell r="D67">
            <v>35964</v>
          </cell>
          <cell r="E67">
            <v>-130226</v>
          </cell>
          <cell r="F67">
            <v>15705</v>
          </cell>
          <cell r="G67">
            <v>227486</v>
          </cell>
          <cell r="H67">
            <v>19817</v>
          </cell>
          <cell r="I67">
            <v>799566</v>
          </cell>
          <cell r="J67">
            <v>-4650701</v>
          </cell>
          <cell r="K67">
            <v>-3719714</v>
          </cell>
          <cell r="L67">
            <v>-859042</v>
          </cell>
          <cell r="M67">
            <v>12889277</v>
          </cell>
          <cell r="N67">
            <v>-14404777</v>
          </cell>
          <cell r="O67">
            <v>21862</v>
          </cell>
          <cell r="Q67">
            <v>-9754783</v>
          </cell>
        </row>
        <row r="68">
          <cell r="A68" t="str">
            <v>F17401C</v>
          </cell>
          <cell r="B68" t="str">
            <v>MISC. CURRENT AND ACCRUED ASSETS-BALANCING ACCOUNT</v>
          </cell>
          <cell r="D68">
            <v>-26820534</v>
          </cell>
          <cell r="E68">
            <v>-14231998</v>
          </cell>
          <cell r="F68">
            <v>-2574895</v>
          </cell>
          <cell r="G68">
            <v>-12063039</v>
          </cell>
          <cell r="H68">
            <v>-5099572</v>
          </cell>
          <cell r="I68">
            <v>-7348639</v>
          </cell>
          <cell r="J68">
            <v>4938027</v>
          </cell>
          <cell r="K68">
            <v>-91816044</v>
          </cell>
          <cell r="L68">
            <v>847882.66</v>
          </cell>
          <cell r="M68">
            <v>16817330.280000001</v>
          </cell>
          <cell r="N68">
            <v>-115764467.94</v>
          </cell>
          <cell r="O68">
            <v>-14194993</v>
          </cell>
          <cell r="Q68">
            <v>-267310942</v>
          </cell>
        </row>
        <row r="69">
          <cell r="A69" t="str">
            <v>F18100C</v>
          </cell>
          <cell r="B69" t="str">
            <v>UNAMORTIZED DEBT EXPENSES</v>
          </cell>
          <cell r="D69">
            <v>-48511.54</v>
          </cell>
          <cell r="E69">
            <v>-48511.54</v>
          </cell>
          <cell r="F69">
            <v>-48511.54</v>
          </cell>
          <cell r="G69">
            <v>-48511.54</v>
          </cell>
          <cell r="H69">
            <v>-48511.54</v>
          </cell>
          <cell r="I69">
            <v>-47765.2</v>
          </cell>
          <cell r="J69">
            <v>-48511.54</v>
          </cell>
          <cell r="K69">
            <v>-48511.54</v>
          </cell>
          <cell r="L69">
            <v>-48511.54</v>
          </cell>
          <cell r="M69">
            <v>-48511.54</v>
          </cell>
          <cell r="N69">
            <v>-48511.54</v>
          </cell>
          <cell r="O69">
            <v>-48511.54</v>
          </cell>
          <cell r="Q69">
            <v>-581392.14</v>
          </cell>
        </row>
        <row r="70">
          <cell r="A70" t="str">
            <v>F18230C</v>
          </cell>
          <cell r="B70" t="str">
            <v>OTHER REGULATORY ASSETS</v>
          </cell>
          <cell r="D70">
            <v>-65145730.020000003</v>
          </cell>
          <cell r="E70">
            <v>-65790469.020000003</v>
          </cell>
          <cell r="F70">
            <v>-47779239.020000003</v>
          </cell>
          <cell r="G70">
            <v>-15339540.02</v>
          </cell>
          <cell r="H70">
            <v>75026563.980000004</v>
          </cell>
          <cell r="I70">
            <v>-44364631.020000003</v>
          </cell>
          <cell r="J70">
            <v>-7918186.3399999999</v>
          </cell>
          <cell r="K70">
            <v>-140435267.59</v>
          </cell>
          <cell r="L70">
            <v>540619453.38</v>
          </cell>
          <cell r="M70">
            <v>-45944843.590000004</v>
          </cell>
          <cell r="N70">
            <v>38090072.259999998</v>
          </cell>
          <cell r="O70">
            <v>-48227459.960000001</v>
          </cell>
          <cell r="Q70">
            <v>172790723.03999996</v>
          </cell>
        </row>
        <row r="71">
          <cell r="A71" t="str">
            <v>F18300C</v>
          </cell>
          <cell r="B71" t="str">
            <v>PRELIM. SURVEY AND INVESTIGATION CHARGES (ELECTRIC</v>
          </cell>
          <cell r="D71">
            <v>123923.3</v>
          </cell>
          <cell r="E71">
            <v>180706.49</v>
          </cell>
          <cell r="F71">
            <v>616674.51</v>
          </cell>
          <cell r="G71">
            <v>398583.3</v>
          </cell>
          <cell r="H71">
            <v>875961.04</v>
          </cell>
          <cell r="I71">
            <v>573211.42000000004</v>
          </cell>
          <cell r="J71">
            <v>294895.27</v>
          </cell>
          <cell r="K71">
            <v>615651.31999999995</v>
          </cell>
          <cell r="L71">
            <v>552406.93999999994</v>
          </cell>
          <cell r="M71">
            <v>377812.92</v>
          </cell>
          <cell r="N71">
            <v>748915.04</v>
          </cell>
          <cell r="O71">
            <v>386262.24</v>
          </cell>
          <cell r="Q71">
            <v>5745003.79</v>
          </cell>
        </row>
        <row r="72">
          <cell r="A72" t="str">
            <v>F18400C</v>
          </cell>
          <cell r="B72" t="str">
            <v>CLEARING ACCOUNTS</v>
          </cell>
          <cell r="D72">
            <v>359329.72</v>
          </cell>
          <cell r="E72">
            <v>286738.42</v>
          </cell>
          <cell r="F72">
            <v>-326831.34999999998</v>
          </cell>
          <cell r="G72">
            <v>2247450.69</v>
          </cell>
          <cell r="H72">
            <v>-2206670.9700000002</v>
          </cell>
          <cell r="I72">
            <v>-980763.1</v>
          </cell>
          <cell r="J72">
            <v>-246168.46</v>
          </cell>
          <cell r="K72">
            <v>-2858202.75</v>
          </cell>
          <cell r="L72">
            <v>2390475.1</v>
          </cell>
          <cell r="M72">
            <v>56617.85</v>
          </cell>
          <cell r="N72">
            <v>-13060.44</v>
          </cell>
          <cell r="O72">
            <v>75254.34</v>
          </cell>
          <cell r="Q72">
            <v>-1215830.95</v>
          </cell>
        </row>
        <row r="73">
          <cell r="A73" t="str">
            <v>F18500C</v>
          </cell>
          <cell r="B73" t="str">
            <v>TEMPORARY FACILITIES</v>
          </cell>
          <cell r="D73">
            <v>-23855.7</v>
          </cell>
          <cell r="E73">
            <v>-107447.46</v>
          </cell>
          <cell r="F73">
            <v>-17414.34</v>
          </cell>
          <cell r="G73">
            <v>18016.3</v>
          </cell>
          <cell r="H73">
            <v>-36470.879999999997</v>
          </cell>
          <cell r="I73">
            <v>-8038.99</v>
          </cell>
          <cell r="J73">
            <v>-33553.72</v>
          </cell>
          <cell r="K73">
            <v>-30071.7</v>
          </cell>
          <cell r="L73">
            <v>-43962.21</v>
          </cell>
          <cell r="M73">
            <v>-7057.48</v>
          </cell>
          <cell r="N73">
            <v>-65736.39</v>
          </cell>
          <cell r="O73">
            <v>203034.34</v>
          </cell>
          <cell r="Q73">
            <v>-152558.23000000001</v>
          </cell>
        </row>
        <row r="74">
          <cell r="A74" t="str">
            <v>F18600C</v>
          </cell>
          <cell r="B74" t="str">
            <v>MISCELLANEOUS DEFERRED DEBITS</v>
          </cell>
          <cell r="D74">
            <v>-7812424.9900000002</v>
          </cell>
          <cell r="E74">
            <v>-7100360</v>
          </cell>
          <cell r="F74">
            <v>-6800129.6200000001</v>
          </cell>
          <cell r="G74">
            <v>-6371577.8700000001</v>
          </cell>
          <cell r="H74">
            <v>-5732625.1299999999</v>
          </cell>
          <cell r="I74">
            <v>-6361237</v>
          </cell>
          <cell r="J74">
            <v>1555594.69</v>
          </cell>
          <cell r="K74">
            <v>-82523051.5</v>
          </cell>
          <cell r="L74">
            <v>33167405.829999998</v>
          </cell>
          <cell r="M74">
            <v>13435598.050000001</v>
          </cell>
          <cell r="N74">
            <v>-117259347.95</v>
          </cell>
          <cell r="O74">
            <v>110026084.83</v>
          </cell>
          <cell r="Q74">
            <v>-81776070.660000011</v>
          </cell>
        </row>
        <row r="75">
          <cell r="A75" t="str">
            <v>F18800C</v>
          </cell>
          <cell r="B75" t="str">
            <v>RESEARCH  DEVEL. AND DEMONSTRATION EXPEND.</v>
          </cell>
          <cell r="G75">
            <v>0</v>
          </cell>
          <cell r="H75">
            <v>0</v>
          </cell>
          <cell r="I75">
            <v>0</v>
          </cell>
          <cell r="K75">
            <v>4719.09</v>
          </cell>
          <cell r="N75">
            <v>0</v>
          </cell>
          <cell r="O75">
            <v>0</v>
          </cell>
          <cell r="Q75">
            <v>4719.09</v>
          </cell>
        </row>
        <row r="76">
          <cell r="A76" t="str">
            <v>F18900C</v>
          </cell>
          <cell r="B76" t="str">
            <v>UNAMORTIZED LOSS ON REACQUIRED DEBT</v>
          </cell>
          <cell r="D76">
            <v>-363294.65</v>
          </cell>
          <cell r="E76">
            <v>-363294.65</v>
          </cell>
          <cell r="F76">
            <v>-363294.65</v>
          </cell>
          <cell r="G76">
            <v>-363294.65</v>
          </cell>
          <cell r="H76">
            <v>-363294.65</v>
          </cell>
          <cell r="I76">
            <v>-363294.64</v>
          </cell>
          <cell r="J76">
            <v>-374872.7</v>
          </cell>
          <cell r="K76">
            <v>-374872.71</v>
          </cell>
          <cell r="L76">
            <v>-363294.65</v>
          </cell>
          <cell r="M76">
            <v>-363294.65</v>
          </cell>
          <cell r="N76">
            <v>-363294.65</v>
          </cell>
          <cell r="O76">
            <v>-363294.65</v>
          </cell>
          <cell r="Q76">
            <v>-4382691.9000000004</v>
          </cell>
        </row>
        <row r="77">
          <cell r="A77" t="str">
            <v>F19000C</v>
          </cell>
          <cell r="B77" t="str">
            <v>ACCUMULATED DEFERRED INCOME TAXES</v>
          </cell>
          <cell r="D77">
            <v>3082000</v>
          </cell>
          <cell r="E77">
            <v>3246000</v>
          </cell>
          <cell r="F77">
            <v>-2031000</v>
          </cell>
          <cell r="G77">
            <v>10258000</v>
          </cell>
          <cell r="H77">
            <v>2494000</v>
          </cell>
          <cell r="I77">
            <v>-18817000</v>
          </cell>
          <cell r="J77">
            <v>260000</v>
          </cell>
          <cell r="K77">
            <v>87200000</v>
          </cell>
          <cell r="L77">
            <v>-9224000</v>
          </cell>
          <cell r="M77">
            <v>122000</v>
          </cell>
          <cell r="N77">
            <v>11289000</v>
          </cell>
          <cell r="O77">
            <v>-28947000</v>
          </cell>
          <cell r="Q77">
            <v>58932000</v>
          </cell>
        </row>
        <row r="78">
          <cell r="A78" t="str">
            <v>F19002C</v>
          </cell>
          <cell r="B78" t="str">
            <v>ACCUMULATED DEFERRED INCOME TAXES</v>
          </cell>
          <cell r="D78">
            <v>278000</v>
          </cell>
          <cell r="E78">
            <v>346012</v>
          </cell>
          <cell r="F78">
            <v>-1247000</v>
          </cell>
          <cell r="G78">
            <v>71000</v>
          </cell>
          <cell r="H78">
            <v>238000</v>
          </cell>
          <cell r="I78">
            <v>-539617</v>
          </cell>
          <cell r="N78">
            <v>0</v>
          </cell>
          <cell r="O78">
            <v>0</v>
          </cell>
          <cell r="Q78">
            <v>-853605</v>
          </cell>
        </row>
        <row r="79">
          <cell r="A79" t="str">
            <v>F19100C</v>
          </cell>
          <cell r="B79" t="str">
            <v>UNRECOVERED PURCHASED GAS COSTS</v>
          </cell>
          <cell r="G79">
            <v>0</v>
          </cell>
          <cell r="H79">
            <v>0</v>
          </cell>
          <cell r="I79">
            <v>0</v>
          </cell>
          <cell r="L79">
            <v>46327738</v>
          </cell>
          <cell r="M79">
            <v>16609840</v>
          </cell>
          <cell r="N79">
            <v>4996641</v>
          </cell>
          <cell r="O79">
            <v>-765736</v>
          </cell>
          <cell r="Q79">
            <v>67168483</v>
          </cell>
        </row>
        <row r="80">
          <cell r="A80" t="str">
            <v>F20100C</v>
          </cell>
          <cell r="B80" t="str">
            <v>COMMON STOCK ISSUED</v>
          </cell>
          <cell r="G80">
            <v>0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Q80">
            <v>0</v>
          </cell>
        </row>
        <row r="81">
          <cell r="A81" t="str">
            <v>F20700C</v>
          </cell>
          <cell r="B81" t="str">
            <v xml:space="preserve">PREMIUM ON CAPITAL STOCK  </v>
          </cell>
          <cell r="G81">
            <v>-85476213.879999995</v>
          </cell>
          <cell r="H81">
            <v>0</v>
          </cell>
          <cell r="I81">
            <v>0</v>
          </cell>
          <cell r="Q81">
            <v>-85476213.879999995</v>
          </cell>
        </row>
        <row r="82">
          <cell r="A82" t="str">
            <v>F21100C</v>
          </cell>
          <cell r="B82" t="str">
            <v>MISCELLANEOUS PAID-IN CAPITAL</v>
          </cell>
          <cell r="D82">
            <v>0</v>
          </cell>
          <cell r="E82">
            <v>73003</v>
          </cell>
          <cell r="F82">
            <v>0</v>
          </cell>
          <cell r="G82">
            <v>0</v>
          </cell>
          <cell r="H82">
            <v>0</v>
          </cell>
          <cell r="I82">
            <v>1137211</v>
          </cell>
          <cell r="J82">
            <v>-100613</v>
          </cell>
          <cell r="N82">
            <v>0</v>
          </cell>
          <cell r="O82">
            <v>14324</v>
          </cell>
          <cell r="Q82">
            <v>1123925</v>
          </cell>
        </row>
        <row r="83">
          <cell r="A83" t="str">
            <v>F21600C</v>
          </cell>
          <cell r="B83" t="str">
            <v>RETAINED EARNINGS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N83">
            <v>0</v>
          </cell>
          <cell r="O83">
            <v>150000000</v>
          </cell>
          <cell r="Q83">
            <v>150000000</v>
          </cell>
        </row>
        <row r="84">
          <cell r="A84" t="str">
            <v>F22101C</v>
          </cell>
          <cell r="B84" t="str">
            <v>BONDS-LT DEBT</v>
          </cell>
          <cell r="G84">
            <v>0</v>
          </cell>
          <cell r="H84">
            <v>0</v>
          </cell>
          <cell r="I84">
            <v>27647000</v>
          </cell>
          <cell r="J84">
            <v>-27647000</v>
          </cell>
          <cell r="N84">
            <v>0</v>
          </cell>
          <cell r="O84">
            <v>0</v>
          </cell>
          <cell r="Q84">
            <v>0</v>
          </cell>
        </row>
        <row r="85">
          <cell r="A85" t="str">
            <v>F22200C</v>
          </cell>
          <cell r="B85" t="str">
            <v>REACQUIRED BONDS</v>
          </cell>
          <cell r="D85">
            <v>5713884.3300000001</v>
          </cell>
          <cell r="E85">
            <v>5713884.3300000001</v>
          </cell>
          <cell r="F85">
            <v>-11427768.66</v>
          </cell>
          <cell r="G85">
            <v>4949879.59</v>
          </cell>
          <cell r="H85">
            <v>4949879.59</v>
          </cell>
          <cell r="I85">
            <v>-9899759.1799999997</v>
          </cell>
          <cell r="J85">
            <v>5258290.07</v>
          </cell>
          <cell r="K85">
            <v>5258290.07</v>
          </cell>
          <cell r="L85">
            <v>-10516580.140000001</v>
          </cell>
          <cell r="M85">
            <v>5987059.7699999996</v>
          </cell>
          <cell r="N85">
            <v>5987059.7699999996</v>
          </cell>
          <cell r="O85">
            <v>-11974119.539999999</v>
          </cell>
          <cell r="Q85">
            <v>0</v>
          </cell>
        </row>
        <row r="86">
          <cell r="A86" t="str">
            <v>F22400C</v>
          </cell>
          <cell r="B86" t="str">
            <v>OTHER LT DEBT-CURRENT PORTION</v>
          </cell>
          <cell r="G86">
            <v>0</v>
          </cell>
          <cell r="H86">
            <v>0</v>
          </cell>
          <cell r="I86">
            <v>0</v>
          </cell>
          <cell r="N86">
            <v>52000</v>
          </cell>
          <cell r="O86">
            <v>0</v>
          </cell>
          <cell r="Q86">
            <v>52000</v>
          </cell>
        </row>
        <row r="87">
          <cell r="A87" t="str">
            <v>F22401C</v>
          </cell>
          <cell r="B87" t="str">
            <v>OTHER LT DEBT</v>
          </cell>
          <cell r="G87">
            <v>0</v>
          </cell>
          <cell r="H87">
            <v>0</v>
          </cell>
          <cell r="I87">
            <v>0</v>
          </cell>
          <cell r="N87">
            <v>192870.42</v>
          </cell>
          <cell r="O87">
            <v>0.04</v>
          </cell>
          <cell r="Q87">
            <v>192870.46000000002</v>
          </cell>
        </row>
        <row r="88">
          <cell r="A88" t="str">
            <v>F22500C</v>
          </cell>
          <cell r="B88" t="str">
            <v>UNAMORTIZED PREMIUM ON LONG-TERM DEBT</v>
          </cell>
          <cell r="D88">
            <v>2106.09</v>
          </cell>
          <cell r="E88">
            <v>2106.09</v>
          </cell>
          <cell r="F88">
            <v>2106.09</v>
          </cell>
          <cell r="G88">
            <v>2106.09</v>
          </cell>
          <cell r="H88">
            <v>2106.09</v>
          </cell>
          <cell r="I88">
            <v>2106.09</v>
          </cell>
          <cell r="J88">
            <v>2106.09</v>
          </cell>
          <cell r="K88">
            <v>2106.09</v>
          </cell>
          <cell r="L88">
            <v>2106.09</v>
          </cell>
          <cell r="M88">
            <v>2106.09</v>
          </cell>
          <cell r="N88">
            <v>2106.09</v>
          </cell>
          <cell r="O88">
            <v>2106.09</v>
          </cell>
          <cell r="Q88">
            <v>25273.08</v>
          </cell>
        </row>
        <row r="89">
          <cell r="A89" t="str">
            <v>F22600C</v>
          </cell>
          <cell r="B89" t="str">
            <v>(LESS) UNAMORTIZED DISCOUNT ON LONG-TERM DEBT-DEBI</v>
          </cell>
          <cell r="D89">
            <v>-9709.9500000000007</v>
          </cell>
          <cell r="E89">
            <v>-9709.9500000000007</v>
          </cell>
          <cell r="F89">
            <v>-9709.9500000000007</v>
          </cell>
          <cell r="G89">
            <v>-9709.9500000000007</v>
          </cell>
          <cell r="H89">
            <v>-9709.9500000000007</v>
          </cell>
          <cell r="I89">
            <v>-7974.51</v>
          </cell>
          <cell r="J89">
            <v>-9709.9500000000007</v>
          </cell>
          <cell r="K89">
            <v>-9709.9500000000007</v>
          </cell>
          <cell r="L89">
            <v>-9709.9500000000007</v>
          </cell>
          <cell r="M89">
            <v>-9709.9500000000007</v>
          </cell>
          <cell r="N89">
            <v>-9709.9500000000007</v>
          </cell>
          <cell r="O89">
            <v>-9709.9500000000007</v>
          </cell>
          <cell r="Q89">
            <v>-114783.95999999999</v>
          </cell>
        </row>
        <row r="90">
          <cell r="A90" t="str">
            <v>F22700C</v>
          </cell>
          <cell r="B90" t="str">
            <v>OBLIGATIONS UNDER CAPITAL LEASES-NONCURRENT</v>
          </cell>
          <cell r="G90">
            <v>0</v>
          </cell>
          <cell r="H90">
            <v>0</v>
          </cell>
          <cell r="I90">
            <v>0</v>
          </cell>
          <cell r="N90">
            <v>0</v>
          </cell>
          <cell r="O90">
            <v>0</v>
          </cell>
          <cell r="Q90">
            <v>0</v>
          </cell>
        </row>
        <row r="91">
          <cell r="A91" t="str">
            <v>F22820C</v>
          </cell>
          <cell r="B91" t="str">
            <v>ACCUMULATED PROVISION FOR INJURIES AND DAMAGES</v>
          </cell>
          <cell r="D91">
            <v>-405017.41</v>
          </cell>
          <cell r="E91">
            <v>-896024.24</v>
          </cell>
          <cell r="F91">
            <v>1613322.25</v>
          </cell>
          <cell r="G91">
            <v>-391726.04</v>
          </cell>
          <cell r="H91">
            <v>-1005181.78</v>
          </cell>
          <cell r="I91">
            <v>5201789.6900000004</v>
          </cell>
          <cell r="J91">
            <v>-66978.350000000006</v>
          </cell>
          <cell r="K91">
            <v>260586.49</v>
          </cell>
          <cell r="L91">
            <v>1140038.56</v>
          </cell>
          <cell r="M91">
            <v>-397230.61</v>
          </cell>
          <cell r="N91">
            <v>140067.10999999999</v>
          </cell>
          <cell r="O91">
            <v>-214770.84</v>
          </cell>
          <cell r="Q91">
            <v>4978874.83</v>
          </cell>
        </row>
        <row r="92">
          <cell r="A92" t="str">
            <v>F22830C</v>
          </cell>
          <cell r="B92" t="str">
            <v>ACCUMULATED PROVISION FOR PENSIONS AND BENEFITS</v>
          </cell>
          <cell r="D92">
            <v>-125382.26</v>
          </cell>
          <cell r="E92">
            <v>-121296.87</v>
          </cell>
          <cell r="F92">
            <v>-125313.33</v>
          </cell>
          <cell r="G92">
            <v>-125297.16</v>
          </cell>
          <cell r="H92">
            <v>-126473.47</v>
          </cell>
          <cell r="I92">
            <v>-123879.58</v>
          </cell>
          <cell r="J92">
            <v>-243547.11</v>
          </cell>
          <cell r="K92">
            <v>-217936.83</v>
          </cell>
          <cell r="L92">
            <v>-206888.13</v>
          </cell>
          <cell r="M92">
            <v>-198994.95</v>
          </cell>
          <cell r="N92">
            <v>-202575.89</v>
          </cell>
          <cell r="O92">
            <v>2020344.93</v>
          </cell>
          <cell r="Q92">
            <v>202759.35000000033</v>
          </cell>
        </row>
        <row r="93">
          <cell r="A93" t="str">
            <v>F22840C</v>
          </cell>
          <cell r="B93" t="str">
            <v>ACCUMULATED MISCELLANEOUS OPERATING PROVISIONS</v>
          </cell>
          <cell r="D93">
            <v>1501937.59</v>
          </cell>
          <cell r="E93">
            <v>2587067.59</v>
          </cell>
          <cell r="F93">
            <v>-936606.66</v>
          </cell>
          <cell r="G93">
            <v>2045500.86</v>
          </cell>
          <cell r="H93">
            <v>2285250.7599999998</v>
          </cell>
          <cell r="I93">
            <v>1070311.27</v>
          </cell>
          <cell r="J93">
            <v>110986.62</v>
          </cell>
          <cell r="K93">
            <v>1120698.42</v>
          </cell>
          <cell r="L93">
            <v>7161310.9400000004</v>
          </cell>
          <cell r="M93">
            <v>2112114.33</v>
          </cell>
          <cell r="N93">
            <v>-708297.48</v>
          </cell>
          <cell r="O93">
            <v>308373.90999999997</v>
          </cell>
          <cell r="Q93">
            <v>18658648.149999999</v>
          </cell>
        </row>
        <row r="94">
          <cell r="A94" t="str">
            <v>F23100C</v>
          </cell>
          <cell r="B94" t="str">
            <v>NOTES PAYABLE</v>
          </cell>
          <cell r="G94">
            <v>0</v>
          </cell>
          <cell r="H94">
            <v>0</v>
          </cell>
          <cell r="I94">
            <v>0</v>
          </cell>
          <cell r="J94">
            <v>27647000</v>
          </cell>
          <cell r="N94">
            <v>0</v>
          </cell>
          <cell r="O94">
            <v>0</v>
          </cell>
          <cell r="Q94">
            <v>27647000</v>
          </cell>
        </row>
        <row r="95">
          <cell r="A95" t="str">
            <v>F23200C</v>
          </cell>
          <cell r="B95" t="str">
            <v>ACCOUNTS PAYABLE</v>
          </cell>
          <cell r="D95">
            <v>23680768.77</v>
          </cell>
          <cell r="E95">
            <v>11175139.859999999</v>
          </cell>
          <cell r="F95">
            <v>-10749396.41</v>
          </cell>
          <cell r="G95">
            <v>-9689430.5</v>
          </cell>
          <cell r="H95">
            <v>10218892.699999999</v>
          </cell>
          <cell r="I95">
            <v>-11277885.880000001</v>
          </cell>
          <cell r="J95">
            <v>10036283.49</v>
          </cell>
          <cell r="K95">
            <v>47376785.100000001</v>
          </cell>
          <cell r="L95">
            <v>-3147840.03</v>
          </cell>
          <cell r="M95">
            <v>5199810.37</v>
          </cell>
          <cell r="N95">
            <v>-95510.93</v>
          </cell>
          <cell r="O95">
            <v>-26659587.539999999</v>
          </cell>
          <cell r="Q95">
            <v>46068028.999999993</v>
          </cell>
        </row>
        <row r="96">
          <cell r="A96" t="str">
            <v>F23301C</v>
          </cell>
          <cell r="B96" t="str">
            <v>NOTES PAYABLE TO ASSOC. COS-RATE REDUCTION BONDS</v>
          </cell>
          <cell r="D96">
            <v>0</v>
          </cell>
          <cell r="E96">
            <v>0</v>
          </cell>
          <cell r="F96">
            <v>17141653</v>
          </cell>
          <cell r="G96">
            <v>0</v>
          </cell>
          <cell r="H96">
            <v>0</v>
          </cell>
          <cell r="I96">
            <v>14849638.779999999</v>
          </cell>
          <cell r="L96">
            <v>15774870.199999999</v>
          </cell>
          <cell r="N96">
            <v>0</v>
          </cell>
          <cell r="O96">
            <v>17961179.309999999</v>
          </cell>
          <cell r="Q96">
            <v>65727341.290000007</v>
          </cell>
        </row>
        <row r="97">
          <cell r="A97" t="str">
            <v>F23400C</v>
          </cell>
          <cell r="B97" t="str">
            <v>ACCOUNTS PAYABLE TO ASSOCIATED COMPANIES</v>
          </cell>
          <cell r="D97">
            <v>-2076244.94</v>
          </cell>
          <cell r="E97">
            <v>-495890.75</v>
          </cell>
          <cell r="F97">
            <v>7516281.29</v>
          </cell>
          <cell r="G97">
            <v>-772749.07</v>
          </cell>
          <cell r="H97">
            <v>-9820016.2200000007</v>
          </cell>
          <cell r="I97">
            <v>13095733.17</v>
          </cell>
          <cell r="J97">
            <v>-1935654.77</v>
          </cell>
          <cell r="K97">
            <v>-2417672.34</v>
          </cell>
          <cell r="L97">
            <v>1576073.96</v>
          </cell>
          <cell r="M97">
            <v>-3117704.9</v>
          </cell>
          <cell r="N97">
            <v>-1557783.94</v>
          </cell>
          <cell r="O97">
            <v>1240418.69</v>
          </cell>
          <cell r="Q97">
            <v>1234790.1799999992</v>
          </cell>
        </row>
        <row r="98">
          <cell r="A98" t="str">
            <v>F23500C</v>
          </cell>
          <cell r="B98" t="str">
            <v>CUSTOMER DEPOSITS</v>
          </cell>
          <cell r="D98">
            <v>-386337</v>
          </cell>
          <cell r="E98">
            <v>-353161</v>
          </cell>
          <cell r="F98">
            <v>-196809</v>
          </cell>
          <cell r="G98">
            <v>-310587</v>
          </cell>
          <cell r="H98">
            <v>-425523</v>
          </cell>
          <cell r="I98">
            <v>-375930</v>
          </cell>
          <cell r="J98">
            <v>-1195458</v>
          </cell>
          <cell r="K98">
            <v>-667664</v>
          </cell>
          <cell r="L98">
            <v>-749279</v>
          </cell>
          <cell r="M98">
            <v>-713845</v>
          </cell>
          <cell r="N98">
            <v>-1163701</v>
          </cell>
          <cell r="O98">
            <v>-413611</v>
          </cell>
          <cell r="Q98">
            <v>-6951905</v>
          </cell>
        </row>
        <row r="99">
          <cell r="A99" t="str">
            <v>F23600C</v>
          </cell>
          <cell r="B99" t="str">
            <v>TAXES ACCRUED</v>
          </cell>
          <cell r="D99">
            <v>-2897615.34</v>
          </cell>
          <cell r="E99">
            <v>-2544472.42</v>
          </cell>
          <cell r="F99">
            <v>-2162622.64</v>
          </cell>
          <cell r="G99">
            <v>7160610.5</v>
          </cell>
          <cell r="H99">
            <v>-87035898.799999997</v>
          </cell>
          <cell r="I99">
            <v>33555546.840000004</v>
          </cell>
          <cell r="J99">
            <v>-16270182.119999999</v>
          </cell>
          <cell r="K99">
            <v>-22192450.030000001</v>
          </cell>
          <cell r="L99">
            <v>17743561.989999998</v>
          </cell>
          <cell r="M99">
            <v>-13085479.91</v>
          </cell>
          <cell r="N99">
            <v>-22797361.120000001</v>
          </cell>
          <cell r="O99">
            <v>77228569.640000001</v>
          </cell>
          <cell r="Q99">
            <v>-33297793.410000011</v>
          </cell>
        </row>
        <row r="100">
          <cell r="A100" t="str">
            <v>F23601C</v>
          </cell>
          <cell r="B100" t="str">
            <v>INCOME TAXES ACCRUED</v>
          </cell>
          <cell r="D100">
            <v>-29900000</v>
          </cell>
          <cell r="E100">
            <v>-30051000</v>
          </cell>
          <cell r="F100">
            <v>8783000</v>
          </cell>
          <cell r="G100">
            <v>13223160.84</v>
          </cell>
          <cell r="H100">
            <v>-34855652.189999998</v>
          </cell>
          <cell r="I100">
            <v>0</v>
          </cell>
          <cell r="N100">
            <v>0</v>
          </cell>
          <cell r="O100">
            <v>0</v>
          </cell>
          <cell r="Q100">
            <v>-72800491.349999994</v>
          </cell>
        </row>
        <row r="101">
          <cell r="A101" t="str">
            <v>F23700C</v>
          </cell>
          <cell r="B101" t="str">
            <v>INTEREST ACCRUED</v>
          </cell>
          <cell r="D101">
            <v>-1090859.0900000001</v>
          </cell>
          <cell r="E101">
            <v>-785960.68</v>
          </cell>
          <cell r="F101">
            <v>464357.22</v>
          </cell>
          <cell r="G101">
            <v>1822083.99</v>
          </cell>
          <cell r="H101">
            <v>-647079.97</v>
          </cell>
          <cell r="I101">
            <v>409554.54</v>
          </cell>
          <cell r="J101">
            <v>-2548477.86</v>
          </cell>
          <cell r="K101">
            <v>-2389171.7200000002</v>
          </cell>
          <cell r="L101">
            <v>3930759.3</v>
          </cell>
          <cell r="M101">
            <v>-712963.85</v>
          </cell>
          <cell r="N101">
            <v>-2531118.31</v>
          </cell>
          <cell r="O101">
            <v>4308323.9400000004</v>
          </cell>
          <cell r="Q101">
            <v>229447.50999999978</v>
          </cell>
        </row>
        <row r="102">
          <cell r="A102" t="str">
            <v>F23800C</v>
          </cell>
          <cell r="B102" t="str">
            <v>DIVIDENDS DECLARED</v>
          </cell>
          <cell r="D102">
            <v>1097028.07</v>
          </cell>
          <cell r="E102">
            <v>-548514.03</v>
          </cell>
          <cell r="F102">
            <v>-548514.03</v>
          </cell>
          <cell r="G102">
            <v>1097028.07</v>
          </cell>
          <cell r="H102">
            <v>-548514.03</v>
          </cell>
          <cell r="I102">
            <v>-548514.03</v>
          </cell>
          <cell r="J102">
            <v>1097028.07</v>
          </cell>
          <cell r="K102">
            <v>-548514.03</v>
          </cell>
          <cell r="L102">
            <v>-548514.03</v>
          </cell>
          <cell r="M102">
            <v>1097028.07</v>
          </cell>
          <cell r="N102">
            <v>-150548514.03</v>
          </cell>
          <cell r="O102">
            <v>149451485.97</v>
          </cell>
          <cell r="Q102">
            <v>3.9999991655349731E-2</v>
          </cell>
        </row>
        <row r="103">
          <cell r="A103" t="str">
            <v>F24100C</v>
          </cell>
          <cell r="B103" t="str">
            <v>TAX COLLECTIONS PAYABLE</v>
          </cell>
          <cell r="D103">
            <v>-2918291.24</v>
          </cell>
          <cell r="E103">
            <v>1239990.93</v>
          </cell>
          <cell r="F103">
            <v>-2969470.24</v>
          </cell>
          <cell r="G103">
            <v>-2811724.22</v>
          </cell>
          <cell r="H103">
            <v>5601358.9699999997</v>
          </cell>
          <cell r="I103">
            <v>-2056272.8</v>
          </cell>
          <cell r="J103">
            <v>-1655401.59</v>
          </cell>
          <cell r="K103">
            <v>3603670.04</v>
          </cell>
          <cell r="L103">
            <v>-1405797.28</v>
          </cell>
          <cell r="M103">
            <v>-1345380.28</v>
          </cell>
          <cell r="N103">
            <v>669109.48</v>
          </cell>
          <cell r="O103">
            <v>-796786.13</v>
          </cell>
          <cell r="Q103">
            <v>-4844994.3600000022</v>
          </cell>
        </row>
        <row r="104">
          <cell r="A104" t="str">
            <v>F24200C</v>
          </cell>
          <cell r="B104" t="str">
            <v>MISCELLANEOUS CURRENT AND ACCRUED LIABILITIES</v>
          </cell>
          <cell r="D104">
            <v>-5025225.05</v>
          </cell>
          <cell r="E104">
            <v>30319654.010000002</v>
          </cell>
          <cell r="F104">
            <v>32186455.52</v>
          </cell>
          <cell r="G104">
            <v>12008471.24</v>
          </cell>
          <cell r="H104">
            <v>8337761.4299999997</v>
          </cell>
          <cell r="I104">
            <v>-7519720.29</v>
          </cell>
          <cell r="J104">
            <v>-11642246.619999999</v>
          </cell>
          <cell r="K104">
            <v>-9313660.4800000004</v>
          </cell>
          <cell r="L104">
            <v>-45456699.090000004</v>
          </cell>
          <cell r="M104">
            <v>103585038.52</v>
          </cell>
          <cell r="N104">
            <v>14152849.84</v>
          </cell>
          <cell r="O104">
            <v>17173786.620000001</v>
          </cell>
          <cell r="Q104">
            <v>138806465.65000001</v>
          </cell>
        </row>
        <row r="105">
          <cell r="A105" t="str">
            <v>F24201C</v>
          </cell>
          <cell r="B105" t="str">
            <v>MISC. CURRENT AND ACCRUED LIABILITIES-BALANCING AC</v>
          </cell>
          <cell r="D105">
            <v>17653529</v>
          </cell>
          <cell r="E105">
            <v>4201876</v>
          </cell>
          <cell r="F105">
            <v>-7543500</v>
          </cell>
          <cell r="G105">
            <v>-4089942</v>
          </cell>
          <cell r="H105">
            <v>10181125</v>
          </cell>
          <cell r="I105">
            <v>7541917</v>
          </cell>
          <cell r="J105">
            <v>-23075436.129999999</v>
          </cell>
          <cell r="K105">
            <v>160096221.66999999</v>
          </cell>
          <cell r="L105">
            <v>-3604461.69</v>
          </cell>
          <cell r="M105">
            <v>-25289488.129999999</v>
          </cell>
          <cell r="N105">
            <v>127084723.04000001</v>
          </cell>
          <cell r="O105">
            <v>13311037.689999999</v>
          </cell>
          <cell r="Q105">
            <v>276467601.44999999</v>
          </cell>
        </row>
        <row r="106">
          <cell r="A106" t="str">
            <v>F24202C</v>
          </cell>
          <cell r="B106" t="str">
            <v>MISC. CURRENT AND ACCRUED LIABILITIES-APPLICANT IN</v>
          </cell>
          <cell r="D106">
            <v>78792</v>
          </cell>
          <cell r="E106">
            <v>-56608</v>
          </cell>
          <cell r="F106">
            <v>313813</v>
          </cell>
          <cell r="G106">
            <v>61640</v>
          </cell>
          <cell r="H106">
            <v>-233054</v>
          </cell>
          <cell r="I106">
            <v>-274718</v>
          </cell>
          <cell r="J106">
            <v>468939</v>
          </cell>
          <cell r="K106">
            <v>-365963</v>
          </cell>
          <cell r="L106">
            <v>-89347</v>
          </cell>
          <cell r="M106">
            <v>370640</v>
          </cell>
          <cell r="N106">
            <v>149040</v>
          </cell>
          <cell r="O106">
            <v>19832</v>
          </cell>
          <cell r="Q106">
            <v>443006</v>
          </cell>
        </row>
        <row r="107">
          <cell r="A107" t="str">
            <v>F24300C</v>
          </cell>
          <cell r="B107" t="str">
            <v>OBLIGATIONS UNDER CAPITAL LEASES-CURRENT PORTION</v>
          </cell>
          <cell r="G107">
            <v>0</v>
          </cell>
          <cell r="H107">
            <v>0</v>
          </cell>
          <cell r="I107">
            <v>0</v>
          </cell>
          <cell r="N107">
            <v>0</v>
          </cell>
          <cell r="O107">
            <v>0</v>
          </cell>
          <cell r="Q107">
            <v>0</v>
          </cell>
        </row>
        <row r="108">
          <cell r="A108" t="str">
            <v>F25200C</v>
          </cell>
          <cell r="B108" t="str">
            <v>CUSTOMER ADVANCES FOR CONSTRUCTION</v>
          </cell>
          <cell r="D108">
            <v>1311466.53</v>
          </cell>
          <cell r="E108">
            <v>328349.15999999997</v>
          </cell>
          <cell r="F108">
            <v>-465788.75</v>
          </cell>
          <cell r="G108">
            <v>379377.29</v>
          </cell>
          <cell r="H108">
            <v>-345351.89</v>
          </cell>
          <cell r="I108">
            <v>-24521.9</v>
          </cell>
          <cell r="J108">
            <v>24371.17</v>
          </cell>
          <cell r="K108">
            <v>-5471.29</v>
          </cell>
          <cell r="L108">
            <v>130983.12</v>
          </cell>
          <cell r="M108">
            <v>-563785.71</v>
          </cell>
          <cell r="N108">
            <v>198360.75</v>
          </cell>
          <cell r="O108">
            <v>226970.77</v>
          </cell>
          <cell r="Q108">
            <v>1194959.25</v>
          </cell>
        </row>
        <row r="109">
          <cell r="A109" t="str">
            <v>F25300C</v>
          </cell>
          <cell r="B109" t="str">
            <v>OTHER DEFERRED CREDITS-CAC</v>
          </cell>
          <cell r="D109">
            <v>513789.49</v>
          </cell>
          <cell r="E109">
            <v>99369.919999999998</v>
          </cell>
          <cell r="F109">
            <v>-63424.04</v>
          </cell>
          <cell r="G109">
            <v>178266.3</v>
          </cell>
          <cell r="H109">
            <v>-273616.56</v>
          </cell>
          <cell r="I109">
            <v>-100570.58</v>
          </cell>
          <cell r="J109">
            <v>186453.21</v>
          </cell>
          <cell r="K109">
            <v>-135274.45000000001</v>
          </cell>
          <cell r="L109">
            <v>8882.2000000000007</v>
          </cell>
          <cell r="M109">
            <v>-85814.16</v>
          </cell>
          <cell r="N109">
            <v>130180.86</v>
          </cell>
          <cell r="O109">
            <v>89577.09</v>
          </cell>
          <cell r="Q109">
            <v>547819.2799999998</v>
          </cell>
        </row>
        <row r="110">
          <cell r="A110" t="str">
            <v>F25301C</v>
          </cell>
          <cell r="B110" t="str">
            <v>OTHER DEFERRED CREDITS</v>
          </cell>
          <cell r="D110">
            <v>32782041.609999999</v>
          </cell>
          <cell r="E110">
            <v>37165556.960000001</v>
          </cell>
          <cell r="F110">
            <v>21685544.59</v>
          </cell>
          <cell r="G110">
            <v>-3863356.92</v>
          </cell>
          <cell r="H110">
            <v>-83080585.5</v>
          </cell>
          <cell r="I110">
            <v>25036067.02</v>
          </cell>
          <cell r="J110">
            <v>-705952.16</v>
          </cell>
          <cell r="K110">
            <v>-202984.64</v>
          </cell>
          <cell r="L110">
            <v>-620260098.75999999</v>
          </cell>
          <cell r="M110">
            <v>-12622100.41</v>
          </cell>
          <cell r="N110">
            <v>-59627394.689999998</v>
          </cell>
          <cell r="O110">
            <v>19322108.5</v>
          </cell>
          <cell r="Q110">
            <v>-644371154.39999986</v>
          </cell>
        </row>
        <row r="111">
          <cell r="A111" t="str">
            <v>F25400C</v>
          </cell>
          <cell r="B111" t="str">
            <v>OTH REG LIABILITIES</v>
          </cell>
          <cell r="D111">
            <v>63401</v>
          </cell>
          <cell r="E111">
            <v>103204</v>
          </cell>
          <cell r="F111">
            <v>1541321</v>
          </cell>
          <cell r="G111">
            <v>-172324</v>
          </cell>
          <cell r="H111">
            <v>55487</v>
          </cell>
          <cell r="I111">
            <v>673652</v>
          </cell>
          <cell r="J111">
            <v>-1280537</v>
          </cell>
          <cell r="K111">
            <v>382995</v>
          </cell>
          <cell r="L111">
            <v>6262289</v>
          </cell>
          <cell r="M111">
            <v>-13342427</v>
          </cell>
          <cell r="N111">
            <v>97676604</v>
          </cell>
          <cell r="O111">
            <v>1472320</v>
          </cell>
          <cell r="Q111">
            <v>93435985</v>
          </cell>
        </row>
        <row r="112">
          <cell r="A112" t="str">
            <v>F25500C</v>
          </cell>
          <cell r="B112" t="str">
            <v>ACCUMULATED DEFERRED INVESTMENT TAX CREDITS</v>
          </cell>
          <cell r="D112">
            <v>274000</v>
          </cell>
          <cell r="E112">
            <v>287000</v>
          </cell>
          <cell r="F112">
            <v>288000</v>
          </cell>
          <cell r="G112">
            <v>70000</v>
          </cell>
          <cell r="H112">
            <v>234000</v>
          </cell>
          <cell r="I112">
            <v>75000</v>
          </cell>
          <cell r="J112">
            <v>416000</v>
          </cell>
          <cell r="K112">
            <v>213000</v>
          </cell>
          <cell r="L112">
            <v>263000</v>
          </cell>
          <cell r="M112">
            <v>196000</v>
          </cell>
          <cell r="N112">
            <v>132000</v>
          </cell>
          <cell r="O112">
            <v>269000</v>
          </cell>
          <cell r="Q112">
            <v>2717000</v>
          </cell>
        </row>
        <row r="113">
          <cell r="A113" t="str">
            <v>F28100C</v>
          </cell>
          <cell r="B113" t="str">
            <v>ACCUMULATED DEFERRED INCOME TAXES</v>
          </cell>
          <cell r="G113">
            <v>0</v>
          </cell>
          <cell r="H113">
            <v>0</v>
          </cell>
          <cell r="I113">
            <v>0</v>
          </cell>
          <cell r="O113">
            <v>-8000</v>
          </cell>
          <cell r="Q113">
            <v>-8000</v>
          </cell>
        </row>
        <row r="114">
          <cell r="A114" t="str">
            <v>F28200C</v>
          </cell>
          <cell r="B114" t="str">
            <v>ACCUMULATED DEFERRED INCOME TAXES-OTHER PROPERTY</v>
          </cell>
          <cell r="D114">
            <v>-1290000</v>
          </cell>
          <cell r="E114">
            <v>-1359000</v>
          </cell>
          <cell r="F114">
            <v>-15909000</v>
          </cell>
          <cell r="G114">
            <v>11390000</v>
          </cell>
          <cell r="H114">
            <v>-2813000</v>
          </cell>
          <cell r="I114">
            <v>1693000</v>
          </cell>
          <cell r="J114">
            <v>655000</v>
          </cell>
          <cell r="K114">
            <v>334000</v>
          </cell>
          <cell r="L114">
            <v>4496000</v>
          </cell>
          <cell r="M114">
            <v>311000</v>
          </cell>
          <cell r="N114">
            <v>209000</v>
          </cell>
          <cell r="O114">
            <v>-34146000</v>
          </cell>
          <cell r="Q114">
            <v>-36429000</v>
          </cell>
        </row>
        <row r="115">
          <cell r="A115" t="str">
            <v>F28301C</v>
          </cell>
          <cell r="B115" t="str">
            <v>ACCUMULATED DEFERRED INCOME TAXES-TAXES ACCRUED</v>
          </cell>
          <cell r="D115">
            <v>-577000</v>
          </cell>
          <cell r="E115">
            <v>-612812</v>
          </cell>
          <cell r="F115">
            <v>14513000</v>
          </cell>
          <cell r="G115">
            <v>-20079000</v>
          </cell>
          <cell r="H115">
            <v>8000</v>
          </cell>
          <cell r="I115">
            <v>26742620</v>
          </cell>
          <cell r="J115">
            <v>2437254</v>
          </cell>
          <cell r="K115">
            <v>1240000</v>
          </cell>
          <cell r="L115">
            <v>1541000</v>
          </cell>
          <cell r="M115">
            <v>1150000</v>
          </cell>
          <cell r="N115">
            <v>-16000</v>
          </cell>
          <cell r="O115">
            <v>3190252</v>
          </cell>
          <cell r="Q115">
            <v>29537314</v>
          </cell>
        </row>
        <row r="116">
          <cell r="A116" t="str">
            <v>F28302C</v>
          </cell>
          <cell r="B116" t="str">
            <v>ACCUMULATED DEFERRED INC TAXES</v>
          </cell>
          <cell r="D116">
            <v>8233000</v>
          </cell>
          <cell r="E116">
            <v>8674000</v>
          </cell>
          <cell r="F116">
            <v>-5304000</v>
          </cell>
          <cell r="G116">
            <v>32238000</v>
          </cell>
          <cell r="H116">
            <v>7935000</v>
          </cell>
          <cell r="I116">
            <v>-12273000</v>
          </cell>
          <cell r="J116">
            <v>-1656000</v>
          </cell>
          <cell r="K116">
            <v>-844000</v>
          </cell>
          <cell r="L116">
            <v>1986000</v>
          </cell>
          <cell r="M116">
            <v>-781000</v>
          </cell>
          <cell r="N116">
            <v>-528000</v>
          </cell>
          <cell r="O116">
            <v>-106039837.63</v>
          </cell>
          <cell r="Q116">
            <v>-68359837.629999995</v>
          </cell>
        </row>
        <row r="117">
          <cell r="A117" t="str">
            <v>F29900C</v>
          </cell>
          <cell r="B117" t="str">
            <v>CLEARING ACCOUNT-ACCOUNTS PAYABLE</v>
          </cell>
          <cell r="D117">
            <v>-6552515.5300000003</v>
          </cell>
          <cell r="E117">
            <v>-7177169.79</v>
          </cell>
          <cell r="F117">
            <v>-12885052.300000001</v>
          </cell>
          <cell r="G117">
            <v>-23103397.059999999</v>
          </cell>
          <cell r="H117">
            <v>-6671205.9299999997</v>
          </cell>
          <cell r="I117">
            <v>-6067574.21</v>
          </cell>
          <cell r="J117">
            <v>-10757391.289999999</v>
          </cell>
          <cell r="K117">
            <v>-7828524.5099999998</v>
          </cell>
          <cell r="L117">
            <v>-7252417.5</v>
          </cell>
          <cell r="M117">
            <v>-11399993.949999999</v>
          </cell>
          <cell r="N117">
            <v>-10083357.130000001</v>
          </cell>
          <cell r="O117">
            <v>-17467131.309999999</v>
          </cell>
          <cell r="Q117">
            <v>-127245730.51000001</v>
          </cell>
        </row>
        <row r="118">
          <cell r="A118" t="str">
            <v>F29910C</v>
          </cell>
          <cell r="B118" t="str">
            <v>CLEARING ACCOUNT-ACCOUNTS RECEIVABLE</v>
          </cell>
          <cell r="D118">
            <v>-752.22</v>
          </cell>
          <cell r="E118">
            <v>299.73</v>
          </cell>
          <cell r="F118">
            <v>0</v>
          </cell>
          <cell r="G118">
            <v>8370555.5700000003</v>
          </cell>
          <cell r="H118">
            <v>9251939.0399999991</v>
          </cell>
          <cell r="I118">
            <v>12994383.880000001</v>
          </cell>
          <cell r="J118">
            <v>-152526.28</v>
          </cell>
          <cell r="K118">
            <v>-269818.88</v>
          </cell>
          <cell r="N118">
            <v>72695.13</v>
          </cell>
          <cell r="O118">
            <v>0</v>
          </cell>
          <cell r="Q118">
            <v>30266775.969999999</v>
          </cell>
        </row>
        <row r="119">
          <cell r="A119" t="str">
            <v>F29920C</v>
          </cell>
          <cell r="B119" t="str">
            <v>CLEARING ACCOUNT-FI/CO RECONCILIATION ENTRIES</v>
          </cell>
          <cell r="D119">
            <v>6553941.2599999998</v>
          </cell>
          <cell r="E119">
            <v>7209420.8399999999</v>
          </cell>
          <cell r="F119">
            <v>12893409.92</v>
          </cell>
          <cell r="G119">
            <v>21971306.48</v>
          </cell>
          <cell r="H119">
            <v>6014718.5899999999</v>
          </cell>
          <cell r="I119">
            <v>5104903.1500000004</v>
          </cell>
          <cell r="J119">
            <v>10955886.710000001</v>
          </cell>
          <cell r="K119">
            <v>8140811.6299999999</v>
          </cell>
          <cell r="L119">
            <v>7294241.4199999999</v>
          </cell>
          <cell r="M119">
            <v>11442051.07</v>
          </cell>
          <cell r="N119">
            <v>10051759.58</v>
          </cell>
          <cell r="O119">
            <v>17464634.68</v>
          </cell>
          <cell r="Q119">
            <v>125097085.32999998</v>
          </cell>
        </row>
        <row r="120">
          <cell r="A120" t="str">
            <v>F29921C</v>
          </cell>
          <cell r="G120">
            <v>-6816262.4000000004</v>
          </cell>
          <cell r="H120">
            <v>-8678854.3499999996</v>
          </cell>
          <cell r="I120">
            <v>-11952252.18</v>
          </cell>
          <cell r="Q120">
            <v>-27447368.93</v>
          </cell>
        </row>
        <row r="121">
          <cell r="A121" t="str">
            <v>F29990C</v>
          </cell>
          <cell r="B121" t="str">
            <v>BALANCE SHEET OFFSET ACCOUNT</v>
          </cell>
          <cell r="D121">
            <v>54014567.119999997</v>
          </cell>
          <cell r="E121">
            <v>54700442.359999999</v>
          </cell>
          <cell r="F121">
            <v>55401756.460000001</v>
          </cell>
          <cell r="G121">
            <v>68723256.280000001</v>
          </cell>
          <cell r="H121">
            <v>74563019.109999999</v>
          </cell>
          <cell r="I121">
            <v>76896443.530000001</v>
          </cell>
          <cell r="J121">
            <v>62958587.590000004</v>
          </cell>
          <cell r="K121">
            <v>56950255.469999999</v>
          </cell>
          <cell r="L121">
            <v>61410909.310000002</v>
          </cell>
          <cell r="M121">
            <v>62371151.369999997</v>
          </cell>
          <cell r="N121">
            <v>58139272.600000001</v>
          </cell>
          <cell r="O121">
            <v>96216725.930000007</v>
          </cell>
          <cell r="Q121">
            <v>782346387.13000011</v>
          </cell>
        </row>
        <row r="122">
          <cell r="A122" t="str">
            <v>F40300C</v>
          </cell>
          <cell r="B122" t="str">
            <v>DEPRECIATION EXPENSE</v>
          </cell>
          <cell r="D122">
            <v>1188384.08</v>
          </cell>
          <cell r="E122">
            <v>1191078.1299999999</v>
          </cell>
          <cell r="F122">
            <v>1193426</v>
          </cell>
          <cell r="G122">
            <v>1851555.46</v>
          </cell>
          <cell r="H122">
            <v>1854611.1</v>
          </cell>
          <cell r="I122">
            <v>1829899.57</v>
          </cell>
          <cell r="J122">
            <v>1150324.6299999999</v>
          </cell>
          <cell r="K122">
            <v>1169128.19</v>
          </cell>
          <cell r="L122">
            <v>1174398.29</v>
          </cell>
          <cell r="M122">
            <v>1173941.8799999999</v>
          </cell>
          <cell r="N122">
            <v>1175616.3899999999</v>
          </cell>
          <cell r="O122">
            <v>1181566.95</v>
          </cell>
          <cell r="Q122">
            <v>16133930.669999998</v>
          </cell>
        </row>
        <row r="123">
          <cell r="A123" t="str">
            <v>F40300E</v>
          </cell>
          <cell r="B123" t="str">
            <v>DEPRECIATION EXPENSE</v>
          </cell>
          <cell r="D123">
            <v>12765330.02</v>
          </cell>
          <cell r="E123">
            <v>12797108.220000001</v>
          </cell>
          <cell r="F123">
            <v>12862060.82</v>
          </cell>
          <cell r="G123">
            <v>12907976.039999999</v>
          </cell>
          <cell r="H123">
            <v>12990332.82</v>
          </cell>
          <cell r="I123">
            <v>13051270.039999999</v>
          </cell>
          <cell r="J123">
            <v>12400735.65</v>
          </cell>
          <cell r="K123">
            <v>12118797.18</v>
          </cell>
          <cell r="L123">
            <v>12859936</v>
          </cell>
          <cell r="M123">
            <v>12893829.17</v>
          </cell>
          <cell r="N123">
            <v>12339025.710000001</v>
          </cell>
          <cell r="O123">
            <v>12712124.140000001</v>
          </cell>
          <cell r="Q123">
            <v>152698525.81</v>
          </cell>
        </row>
        <row r="124">
          <cell r="A124" t="str">
            <v>F40300G</v>
          </cell>
          <cell r="B124" t="str">
            <v>DEPRECIATION EXPENSE</v>
          </cell>
          <cell r="D124">
            <v>2838042.07</v>
          </cell>
          <cell r="E124">
            <v>2841777.14</v>
          </cell>
          <cell r="F124">
            <v>2845903.01</v>
          </cell>
          <cell r="G124">
            <v>2851694.28</v>
          </cell>
          <cell r="H124">
            <v>2856871.26</v>
          </cell>
          <cell r="I124">
            <v>2860448.79</v>
          </cell>
          <cell r="J124">
            <v>2794763.42</v>
          </cell>
          <cell r="K124">
            <v>2799986.63</v>
          </cell>
          <cell r="L124">
            <v>2805543.17</v>
          </cell>
          <cell r="M124">
            <v>2811245.62</v>
          </cell>
          <cell r="N124">
            <v>2817715.4</v>
          </cell>
          <cell r="O124">
            <v>2829272.25</v>
          </cell>
          <cell r="Q124">
            <v>33953263.039999992</v>
          </cell>
        </row>
        <row r="125">
          <cell r="A125" t="str">
            <v>F40400C</v>
          </cell>
          <cell r="B125" t="str">
            <v>AMORTIZATION OF LIMITED-TERM INVESTMENTS</v>
          </cell>
          <cell r="D125">
            <v>661468.28</v>
          </cell>
          <cell r="E125">
            <v>661468.31000000006</v>
          </cell>
          <cell r="F125">
            <v>661283.59</v>
          </cell>
          <cell r="G125">
            <v>1373046.59</v>
          </cell>
          <cell r="H125">
            <v>1374947.43</v>
          </cell>
          <cell r="I125">
            <v>1371419.38</v>
          </cell>
          <cell r="J125">
            <v>544457</v>
          </cell>
          <cell r="K125">
            <v>487956.76</v>
          </cell>
          <cell r="L125">
            <v>487956.76</v>
          </cell>
          <cell r="M125">
            <v>485926.17</v>
          </cell>
          <cell r="N125">
            <v>566359.52</v>
          </cell>
          <cell r="O125">
            <v>654130.59</v>
          </cell>
          <cell r="Q125">
            <v>9330420.379999999</v>
          </cell>
        </row>
        <row r="126">
          <cell r="A126" t="str">
            <v>F40400E</v>
          </cell>
          <cell r="B126" t="str">
            <v>AMORTIZATION OF LIMITED-TERM INVESTMENTS</v>
          </cell>
          <cell r="D126">
            <v>191353.05</v>
          </cell>
          <cell r="E126">
            <v>191353.06</v>
          </cell>
          <cell r="F126">
            <v>191353.04</v>
          </cell>
          <cell r="G126">
            <v>210122.31</v>
          </cell>
          <cell r="H126">
            <v>210122.34</v>
          </cell>
          <cell r="I126">
            <v>210122.36</v>
          </cell>
          <cell r="J126">
            <v>115126.28</v>
          </cell>
          <cell r="K126">
            <v>185562.61</v>
          </cell>
          <cell r="L126">
            <v>186678.7</v>
          </cell>
          <cell r="M126">
            <v>186888.75</v>
          </cell>
          <cell r="N126">
            <v>189225.91</v>
          </cell>
          <cell r="O126">
            <v>191353.03</v>
          </cell>
          <cell r="Q126">
            <v>2259261.4399999995</v>
          </cell>
        </row>
        <row r="127">
          <cell r="A127" t="str">
            <v>F40400G</v>
          </cell>
          <cell r="B127" t="str">
            <v>AMORTIZATION OF LIMITED-TERM INVESTMENTS</v>
          </cell>
          <cell r="D127">
            <v>3750.78</v>
          </cell>
          <cell r="E127">
            <v>3750.78</v>
          </cell>
          <cell r="F127">
            <v>3750.79</v>
          </cell>
          <cell r="G127">
            <v>3750.78</v>
          </cell>
          <cell r="H127">
            <v>3750.78</v>
          </cell>
          <cell r="I127">
            <v>3750.78</v>
          </cell>
          <cell r="J127">
            <v>3633.19</v>
          </cell>
          <cell r="K127">
            <v>3692.54</v>
          </cell>
          <cell r="L127">
            <v>3763.63</v>
          </cell>
          <cell r="M127">
            <v>3772.6</v>
          </cell>
          <cell r="N127">
            <v>3750.78</v>
          </cell>
          <cell r="O127">
            <v>3750.79</v>
          </cell>
          <cell r="Q127">
            <v>44868.219999999994</v>
          </cell>
        </row>
        <row r="128">
          <cell r="A128" t="str">
            <v>F40500C</v>
          </cell>
          <cell r="B128" t="str">
            <v>AMORTIZATION OF OTHER PLANT</v>
          </cell>
          <cell r="G128">
            <v>0</v>
          </cell>
          <cell r="H128">
            <v>0</v>
          </cell>
          <cell r="I128">
            <v>0</v>
          </cell>
          <cell r="N128">
            <v>0</v>
          </cell>
          <cell r="O128">
            <v>0</v>
          </cell>
          <cell r="Q128">
            <v>0</v>
          </cell>
        </row>
        <row r="129">
          <cell r="A129" t="str">
            <v>F40500E</v>
          </cell>
          <cell r="B129" t="str">
            <v>AMORTIZATION OF OTHER PLANT</v>
          </cell>
          <cell r="D129">
            <v>138548.51</v>
          </cell>
          <cell r="E129">
            <v>138906.66</v>
          </cell>
          <cell r="F129">
            <v>139346.18</v>
          </cell>
          <cell r="G129">
            <v>140212.26999999999</v>
          </cell>
          <cell r="H129">
            <v>141069.56</v>
          </cell>
          <cell r="I129">
            <v>141670.04999999999</v>
          </cell>
          <cell r="J129">
            <v>138686.54999999999</v>
          </cell>
          <cell r="K129">
            <v>139098.6</v>
          </cell>
          <cell r="L129">
            <v>137201.47</v>
          </cell>
          <cell r="M129">
            <v>142130.59</v>
          </cell>
          <cell r="N129">
            <v>139402.49</v>
          </cell>
          <cell r="O129">
            <v>140484.51</v>
          </cell>
          <cell r="Q129">
            <v>1676757.4400000002</v>
          </cell>
        </row>
        <row r="130">
          <cell r="A130" t="str">
            <v>F40500G</v>
          </cell>
          <cell r="B130" t="str">
            <v>AMORTIZATION OF OTHER PLANT</v>
          </cell>
          <cell r="D130">
            <v>23626.560000000001</v>
          </cell>
          <cell r="E130">
            <v>23635.01</v>
          </cell>
          <cell r="F130">
            <v>23647.68</v>
          </cell>
          <cell r="G130">
            <v>23697.95</v>
          </cell>
          <cell r="H130">
            <v>23156.2</v>
          </cell>
          <cell r="I130">
            <v>22369.97</v>
          </cell>
          <cell r="J130">
            <v>23628.28</v>
          </cell>
          <cell r="K130">
            <v>23601.71</v>
          </cell>
          <cell r="L130">
            <v>23535.1</v>
          </cell>
          <cell r="M130">
            <v>23565.68</v>
          </cell>
          <cell r="N130">
            <v>23736.01</v>
          </cell>
          <cell r="O130">
            <v>23950.400000000001</v>
          </cell>
          <cell r="Q130">
            <v>282150.55</v>
          </cell>
        </row>
        <row r="131">
          <cell r="A131" t="str">
            <v>F40600C</v>
          </cell>
          <cell r="B131" t="str">
            <v>AMORT. OF UTILITY PLANT ACQ. ADJ.</v>
          </cell>
          <cell r="D131">
            <v>1312</v>
          </cell>
          <cell r="E131">
            <v>1312</v>
          </cell>
          <cell r="F131">
            <v>1312</v>
          </cell>
          <cell r="G131">
            <v>1312</v>
          </cell>
          <cell r="H131">
            <v>1312</v>
          </cell>
          <cell r="I131">
            <v>1312</v>
          </cell>
          <cell r="J131">
            <v>1312</v>
          </cell>
          <cell r="K131">
            <v>1312</v>
          </cell>
          <cell r="L131">
            <v>1312</v>
          </cell>
          <cell r="N131">
            <v>2624</v>
          </cell>
          <cell r="O131">
            <v>1312</v>
          </cell>
          <cell r="Q131">
            <v>15744</v>
          </cell>
        </row>
        <row r="132">
          <cell r="A132" t="str">
            <v>F40700E</v>
          </cell>
          <cell r="B132" t="str">
            <v>AMORT. OF PROP LOSSES  UNREC PLANT AND</v>
          </cell>
          <cell r="D132">
            <v>2.5299999999999998</v>
          </cell>
          <cell r="E132">
            <v>0</v>
          </cell>
          <cell r="F132">
            <v>0</v>
          </cell>
          <cell r="G132">
            <v>2.5299999999999998</v>
          </cell>
          <cell r="H132">
            <v>0</v>
          </cell>
          <cell r="I132">
            <v>0</v>
          </cell>
          <cell r="N132">
            <v>0</v>
          </cell>
          <cell r="O132">
            <v>0</v>
          </cell>
          <cell r="Q132">
            <v>5.0599999999999996</v>
          </cell>
        </row>
        <row r="133">
          <cell r="A133" t="str">
            <v>F40710C</v>
          </cell>
          <cell r="B133" t="str">
            <v>AMORT. OF PROP LOSSES  UNREC PLANT AND</v>
          </cell>
          <cell r="G133">
            <v>0</v>
          </cell>
          <cell r="H133">
            <v>0</v>
          </cell>
          <cell r="I133">
            <v>0</v>
          </cell>
          <cell r="N133">
            <v>0</v>
          </cell>
          <cell r="O133">
            <v>0</v>
          </cell>
          <cell r="Q133">
            <v>0</v>
          </cell>
        </row>
        <row r="134">
          <cell r="A134" t="str">
            <v>F40730E</v>
          </cell>
          <cell r="B134" t="str">
            <v>REGULATORY DEBITS</v>
          </cell>
          <cell r="G134">
            <v>0</v>
          </cell>
          <cell r="H134">
            <v>0</v>
          </cell>
          <cell r="I134">
            <v>0</v>
          </cell>
          <cell r="N134">
            <v>0</v>
          </cell>
          <cell r="O134">
            <v>0</v>
          </cell>
          <cell r="Q134">
            <v>0</v>
          </cell>
        </row>
        <row r="135">
          <cell r="A135" t="str">
            <v>F40810C</v>
          </cell>
          <cell r="B135" t="str">
            <v>TAXES OTHER THAN INCOME TAXES</v>
          </cell>
          <cell r="D135">
            <v>600105.23</v>
          </cell>
          <cell r="E135">
            <v>565866.71</v>
          </cell>
          <cell r="F135">
            <v>576400.68000000005</v>
          </cell>
          <cell r="G135">
            <v>752169.6</v>
          </cell>
          <cell r="H135">
            <v>604692.14</v>
          </cell>
          <cell r="I135">
            <v>593316.13</v>
          </cell>
          <cell r="J135">
            <v>650176.17000000004</v>
          </cell>
          <cell r="K135">
            <v>535561.97</v>
          </cell>
          <cell r="L135">
            <v>533564.76</v>
          </cell>
          <cell r="M135">
            <v>694766.62</v>
          </cell>
          <cell r="N135">
            <v>548476.88</v>
          </cell>
          <cell r="O135">
            <v>699487.66</v>
          </cell>
          <cell r="Q135">
            <v>7354584.5499999998</v>
          </cell>
        </row>
        <row r="136">
          <cell r="A136" t="str">
            <v>F40811E</v>
          </cell>
          <cell r="B136" t="str">
            <v>PROPERTY TAXES ELEC</v>
          </cell>
          <cell r="G136">
            <v>0</v>
          </cell>
          <cell r="H136">
            <v>0</v>
          </cell>
          <cell r="I136">
            <v>0</v>
          </cell>
          <cell r="N136">
            <v>0</v>
          </cell>
          <cell r="O136">
            <v>0</v>
          </cell>
          <cell r="Q136">
            <v>0</v>
          </cell>
        </row>
        <row r="137">
          <cell r="A137" t="str">
            <v>F40811G</v>
          </cell>
          <cell r="B137" t="str">
            <v>PROPERTY TAXES GAS</v>
          </cell>
          <cell r="G137">
            <v>0</v>
          </cell>
          <cell r="H137">
            <v>0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F40820C</v>
          </cell>
          <cell r="B138" t="str">
            <v>TAXES OTHER THAN INCOME TAXES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N138">
            <v>0</v>
          </cell>
          <cell r="O138">
            <v>0</v>
          </cell>
          <cell r="Q138">
            <v>0</v>
          </cell>
        </row>
        <row r="139">
          <cell r="A139" t="str">
            <v>F40830E</v>
          </cell>
          <cell r="B139" t="str">
            <v>TAXES OTHER THAN INCOME TAXES-PROPERTY ELECTRIC</v>
          </cell>
          <cell r="D139">
            <v>1868336.51</v>
          </cell>
          <cell r="E139">
            <v>1877601.87</v>
          </cell>
          <cell r="F139">
            <v>1878306.25</v>
          </cell>
          <cell r="G139">
            <v>1877958.75</v>
          </cell>
          <cell r="H139">
            <v>1867600.79</v>
          </cell>
          <cell r="I139">
            <v>1925012.64</v>
          </cell>
          <cell r="J139">
            <v>1839537.01</v>
          </cell>
          <cell r="K139">
            <v>1842231.8</v>
          </cell>
          <cell r="L139">
            <v>1851451.81</v>
          </cell>
          <cell r="M139">
            <v>1850103.58</v>
          </cell>
          <cell r="N139">
            <v>1850103.58</v>
          </cell>
          <cell r="O139">
            <v>2151345.6800000002</v>
          </cell>
          <cell r="Q139">
            <v>22679590.269999996</v>
          </cell>
        </row>
        <row r="140">
          <cell r="A140" t="str">
            <v>F40830G</v>
          </cell>
          <cell r="B140" t="str">
            <v>TAXES OTHER THAN INCOME TAXES-PROPERTY GAS</v>
          </cell>
          <cell r="D140">
            <v>568949.78</v>
          </cell>
          <cell r="E140">
            <v>570892.17000000004</v>
          </cell>
          <cell r="F140">
            <v>570892.17000000004</v>
          </cell>
          <cell r="G140">
            <v>574658.16</v>
          </cell>
          <cell r="H140">
            <v>572737.47</v>
          </cell>
          <cell r="I140">
            <v>574658.56999999995</v>
          </cell>
          <cell r="J140">
            <v>581668.05000000005</v>
          </cell>
          <cell r="K140">
            <v>583058</v>
          </cell>
          <cell r="L140">
            <v>583300.04</v>
          </cell>
          <cell r="M140">
            <v>583058</v>
          </cell>
          <cell r="N140">
            <v>583058</v>
          </cell>
          <cell r="O140">
            <v>401497.4</v>
          </cell>
          <cell r="Q140">
            <v>6748427.8100000005</v>
          </cell>
        </row>
        <row r="141">
          <cell r="A141" t="str">
            <v>F40840E</v>
          </cell>
          <cell r="B141" t="str">
            <v>TAXES OTHER THAN INCOME TAXES-OTHER ELE</v>
          </cell>
          <cell r="G141">
            <v>0</v>
          </cell>
          <cell r="H141">
            <v>0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F40840G</v>
          </cell>
          <cell r="B142" t="str">
            <v>TAXES OTHER THAN INCOME TAXES-OTHER GAS</v>
          </cell>
          <cell r="G142">
            <v>0</v>
          </cell>
          <cell r="H142">
            <v>0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F40910E</v>
          </cell>
          <cell r="B143" t="str">
            <v>INCOME TAXES-FEDERAL (409.1)</v>
          </cell>
          <cell r="D143">
            <v>21373000</v>
          </cell>
          <cell r="E143">
            <v>21058000</v>
          </cell>
          <cell r="F143">
            <v>-5605000</v>
          </cell>
          <cell r="G143">
            <v>27976000</v>
          </cell>
          <cell r="H143">
            <v>11472000</v>
          </cell>
          <cell r="I143">
            <v>-15674000</v>
          </cell>
          <cell r="J143">
            <v>6346000</v>
          </cell>
          <cell r="K143">
            <v>14311000</v>
          </cell>
          <cell r="L143">
            <v>36762000</v>
          </cell>
          <cell r="M143">
            <v>6860000</v>
          </cell>
          <cell r="N143">
            <v>10448000</v>
          </cell>
          <cell r="O143">
            <v>-9992400.1699999999</v>
          </cell>
          <cell r="Q143">
            <v>125334599.83</v>
          </cell>
        </row>
        <row r="144">
          <cell r="A144" t="str">
            <v>F40910G</v>
          </cell>
          <cell r="B144" t="str">
            <v>INCOME TAXES-FEDERAL (409.1)</v>
          </cell>
          <cell r="D144">
            <v>2799000</v>
          </cell>
          <cell r="E144">
            <v>2949000</v>
          </cell>
          <cell r="F144">
            <v>-914000</v>
          </cell>
          <cell r="G144">
            <v>3777000</v>
          </cell>
          <cell r="H144">
            <v>163000</v>
          </cell>
          <cell r="I144">
            <v>-2468000</v>
          </cell>
          <cell r="J144">
            <v>2471000</v>
          </cell>
          <cell r="K144">
            <v>1260000</v>
          </cell>
          <cell r="L144">
            <v>1565000</v>
          </cell>
          <cell r="M144">
            <v>1167000</v>
          </cell>
          <cell r="N144">
            <v>788000</v>
          </cell>
          <cell r="O144">
            <v>-17201000</v>
          </cell>
          <cell r="Q144">
            <v>-3644000</v>
          </cell>
        </row>
        <row r="145">
          <cell r="A145" t="str">
            <v>F40911E</v>
          </cell>
          <cell r="B145" t="str">
            <v>STATE INCOME TAXES ELEC</v>
          </cell>
          <cell r="D145">
            <v>5081000</v>
          </cell>
          <cell r="E145">
            <v>5353000</v>
          </cell>
          <cell r="F145">
            <v>1237000</v>
          </cell>
          <cell r="G145">
            <v>7417000</v>
          </cell>
          <cell r="H145">
            <v>4431000</v>
          </cell>
          <cell r="I145">
            <v>-3667000</v>
          </cell>
          <cell r="J145">
            <v>3909000</v>
          </cell>
          <cell r="K145">
            <v>2965000</v>
          </cell>
          <cell r="L145">
            <v>8512000</v>
          </cell>
          <cell r="M145">
            <v>1846000</v>
          </cell>
          <cell r="N145">
            <v>1246000</v>
          </cell>
          <cell r="O145">
            <v>-8437.4599999999991</v>
          </cell>
          <cell r="Q145">
            <v>38321562.539999999</v>
          </cell>
        </row>
        <row r="146">
          <cell r="A146" t="str">
            <v>F40911G</v>
          </cell>
          <cell r="B146" t="str">
            <v>STATE INCOME TAXES GAS</v>
          </cell>
          <cell r="D146">
            <v>623000</v>
          </cell>
          <cell r="E146">
            <v>657000</v>
          </cell>
          <cell r="F146">
            <v>-95000</v>
          </cell>
          <cell r="G146">
            <v>1092000</v>
          </cell>
          <cell r="H146">
            <v>68000</v>
          </cell>
          <cell r="I146">
            <v>-648000</v>
          </cell>
          <cell r="J146">
            <v>560000</v>
          </cell>
          <cell r="K146">
            <v>286000</v>
          </cell>
          <cell r="L146">
            <v>355000</v>
          </cell>
          <cell r="M146">
            <v>264000</v>
          </cell>
          <cell r="N146">
            <v>179000</v>
          </cell>
          <cell r="O146">
            <v>-2495000</v>
          </cell>
          <cell r="Q146">
            <v>846000</v>
          </cell>
        </row>
        <row r="147">
          <cell r="A147" t="str">
            <v>F40920C</v>
          </cell>
          <cell r="B147" t="str">
            <v>TAXES ON NON OPERATING INCOME</v>
          </cell>
          <cell r="D147">
            <v>24000</v>
          </cell>
          <cell r="E147">
            <v>34000</v>
          </cell>
          <cell r="F147">
            <v>-3406000</v>
          </cell>
          <cell r="G147">
            <v>943000</v>
          </cell>
          <cell r="H147">
            <v>-1617000</v>
          </cell>
          <cell r="I147">
            <v>1302000</v>
          </cell>
          <cell r="J147">
            <v>1053000</v>
          </cell>
          <cell r="K147">
            <v>784000</v>
          </cell>
          <cell r="L147">
            <v>991000</v>
          </cell>
          <cell r="M147">
            <v>587000</v>
          </cell>
          <cell r="N147">
            <v>7597000</v>
          </cell>
          <cell r="O147">
            <v>4409000</v>
          </cell>
          <cell r="Q147">
            <v>12701000</v>
          </cell>
        </row>
        <row r="148">
          <cell r="A148" t="str">
            <v>F41010E</v>
          </cell>
          <cell r="B148" t="str">
            <v>PROVISION FOR DEFERRED INCOME TAXES FED ELECTRIC</v>
          </cell>
          <cell r="D148">
            <v>3122000</v>
          </cell>
          <cell r="E148">
            <v>3291000</v>
          </cell>
          <cell r="F148">
            <v>22302000</v>
          </cell>
          <cell r="G148">
            <v>17497000</v>
          </cell>
          <cell r="H148">
            <v>4223000</v>
          </cell>
          <cell r="I148">
            <v>58251000</v>
          </cell>
          <cell r="J148">
            <v>2611000</v>
          </cell>
          <cell r="K148">
            <v>-2519000</v>
          </cell>
          <cell r="L148">
            <v>-22245000</v>
          </cell>
          <cell r="M148">
            <v>1233000</v>
          </cell>
          <cell r="N148">
            <v>833000</v>
          </cell>
          <cell r="O148">
            <v>92408400.170000002</v>
          </cell>
          <cell r="Q148">
            <v>181007400.17000002</v>
          </cell>
        </row>
        <row r="149">
          <cell r="A149" t="str">
            <v>F41010G</v>
          </cell>
          <cell r="B149" t="str">
            <v>PROVISION FOR DEFERRED INCOME TAXES FED  GAS</v>
          </cell>
          <cell r="D149">
            <v>51000</v>
          </cell>
          <cell r="E149">
            <v>54000</v>
          </cell>
          <cell r="F149">
            <v>3260000</v>
          </cell>
          <cell r="G149">
            <v>12000</v>
          </cell>
          <cell r="H149">
            <v>113000</v>
          </cell>
          <cell r="I149">
            <v>3024000</v>
          </cell>
          <cell r="J149">
            <v>16000</v>
          </cell>
          <cell r="K149">
            <v>8000</v>
          </cell>
          <cell r="L149">
            <v>10000</v>
          </cell>
          <cell r="M149">
            <v>7000</v>
          </cell>
          <cell r="N149">
            <v>5000</v>
          </cell>
          <cell r="O149">
            <v>21791000</v>
          </cell>
          <cell r="Q149">
            <v>28351000</v>
          </cell>
        </row>
        <row r="150">
          <cell r="A150" t="str">
            <v>F41011E</v>
          </cell>
          <cell r="B150" t="str">
            <v>PROVISION FOR DEFERRED INCOME TAXES STATE ELECTRIC</v>
          </cell>
          <cell r="D150">
            <v>0</v>
          </cell>
          <cell r="E150">
            <v>0</v>
          </cell>
          <cell r="F150">
            <v>4330000</v>
          </cell>
          <cell r="G150">
            <v>2840000</v>
          </cell>
          <cell r="H150">
            <v>0</v>
          </cell>
          <cell r="I150">
            <v>14634000</v>
          </cell>
          <cell r="K150">
            <v>-972000</v>
          </cell>
          <cell r="L150">
            <v>-6036000</v>
          </cell>
          <cell r="N150">
            <v>0</v>
          </cell>
          <cell r="O150">
            <v>16472437.460000001</v>
          </cell>
          <cell r="Q150">
            <v>31268437.460000001</v>
          </cell>
        </row>
        <row r="151">
          <cell r="A151" t="str">
            <v>F41011G</v>
          </cell>
          <cell r="B151" t="str">
            <v>PROVISION FOR DEFERRED INCOME TAXES STA</v>
          </cell>
          <cell r="D151">
            <v>40000</v>
          </cell>
          <cell r="E151">
            <v>42000</v>
          </cell>
          <cell r="F151">
            <v>677000</v>
          </cell>
          <cell r="G151">
            <v>0</v>
          </cell>
          <cell r="H151">
            <v>2000</v>
          </cell>
          <cell r="I151">
            <v>792000</v>
          </cell>
          <cell r="N151">
            <v>0</v>
          </cell>
          <cell r="O151">
            <v>2843000</v>
          </cell>
          <cell r="Q151">
            <v>4396000</v>
          </cell>
        </row>
        <row r="152">
          <cell r="A152" t="str">
            <v>F41020C</v>
          </cell>
          <cell r="B152" t="str">
            <v>PROVISION FOR DEFERRED INC. TAXES NON OPERATING IN</v>
          </cell>
          <cell r="D152">
            <v>326000</v>
          </cell>
          <cell r="E152">
            <v>342000</v>
          </cell>
          <cell r="F152">
            <v>345000</v>
          </cell>
          <cell r="G152">
            <v>142000</v>
          </cell>
          <cell r="H152">
            <v>148000</v>
          </cell>
          <cell r="I152">
            <v>1113000</v>
          </cell>
          <cell r="J152">
            <v>105000</v>
          </cell>
          <cell r="K152">
            <v>53000</v>
          </cell>
          <cell r="L152">
            <v>66000</v>
          </cell>
          <cell r="M152">
            <v>49000</v>
          </cell>
          <cell r="N152">
            <v>33000</v>
          </cell>
          <cell r="O152">
            <v>14481000</v>
          </cell>
          <cell r="Q152">
            <v>17203000</v>
          </cell>
        </row>
        <row r="153">
          <cell r="A153" t="str">
            <v>F41110E</v>
          </cell>
          <cell r="B153" t="str">
            <v>(LESS) PROVISION FOR DEFERRED INCOME TAXES-FED ELE</v>
          </cell>
          <cell r="D153">
            <v>-10002000</v>
          </cell>
          <cell r="E153">
            <v>-10538000</v>
          </cell>
          <cell r="F153">
            <v>-12936000</v>
          </cell>
          <cell r="G153">
            <v>-39863000</v>
          </cell>
          <cell r="H153">
            <v>-9134000</v>
          </cell>
          <cell r="I153">
            <v>-61225000</v>
          </cell>
          <cell r="J153">
            <v>-3148000</v>
          </cell>
          <cell r="K153">
            <v>-1604000</v>
          </cell>
          <cell r="L153">
            <v>-1996000</v>
          </cell>
          <cell r="M153">
            <v>-1487000</v>
          </cell>
          <cell r="N153">
            <v>-1003000</v>
          </cell>
          <cell r="O153">
            <v>-93418000</v>
          </cell>
          <cell r="Q153">
            <v>-246354000</v>
          </cell>
        </row>
        <row r="154">
          <cell r="A154" t="str">
            <v>F41110G</v>
          </cell>
          <cell r="B154" t="str">
            <v>(LESS) PROVISION FOR DEFERRED INCOME TAXES-FED GAS</v>
          </cell>
          <cell r="D154">
            <v>-645000</v>
          </cell>
          <cell r="E154">
            <v>-679000</v>
          </cell>
          <cell r="F154">
            <v>-33000</v>
          </cell>
          <cell r="G154">
            <v>-3135000</v>
          </cell>
          <cell r="H154">
            <v>-397000</v>
          </cell>
          <cell r="I154">
            <v>-79000</v>
          </cell>
          <cell r="J154">
            <v>-459000</v>
          </cell>
          <cell r="K154">
            <v>-235000</v>
          </cell>
          <cell r="L154">
            <v>-290000</v>
          </cell>
          <cell r="M154">
            <v>-219000</v>
          </cell>
          <cell r="N154">
            <v>-147000</v>
          </cell>
          <cell r="O154">
            <v>-4907000</v>
          </cell>
          <cell r="Q154">
            <v>-11225000</v>
          </cell>
        </row>
        <row r="155">
          <cell r="A155" t="str">
            <v>F41112E</v>
          </cell>
          <cell r="B155" t="str">
            <v>(LESS) PROVISION FOR DEFERRED INCOME TAXES-STATE E</v>
          </cell>
          <cell r="D155">
            <v>-2504000</v>
          </cell>
          <cell r="E155">
            <v>-2636000</v>
          </cell>
          <cell r="F155">
            <v>-2850000</v>
          </cell>
          <cell r="G155">
            <v>-10453000</v>
          </cell>
          <cell r="H155">
            <v>-2363000</v>
          </cell>
          <cell r="I155">
            <v>-9127000</v>
          </cell>
          <cell r="J155">
            <v>-908000</v>
          </cell>
          <cell r="K155">
            <v>-463000</v>
          </cell>
          <cell r="L155">
            <v>-576000</v>
          </cell>
          <cell r="M155">
            <v>-428000</v>
          </cell>
          <cell r="N155">
            <v>-290000</v>
          </cell>
          <cell r="O155">
            <v>-24502000</v>
          </cell>
          <cell r="Q155">
            <v>-57100000</v>
          </cell>
        </row>
        <row r="156">
          <cell r="A156" t="str">
            <v>F41112G</v>
          </cell>
          <cell r="B156" t="str">
            <v>(LESS) PROVISION FOR DEFERRED INCOME TAXES-STATE G</v>
          </cell>
          <cell r="D156">
            <v>-114000</v>
          </cell>
          <cell r="E156">
            <v>-120000</v>
          </cell>
          <cell r="F156">
            <v>-3000</v>
          </cell>
          <cell r="G156">
            <v>-918000</v>
          </cell>
          <cell r="H156">
            <v>-103000</v>
          </cell>
          <cell r="I156">
            <v>-24000</v>
          </cell>
          <cell r="J156">
            <v>-108000</v>
          </cell>
          <cell r="K156">
            <v>-55000</v>
          </cell>
          <cell r="L156">
            <v>-69000</v>
          </cell>
          <cell r="M156">
            <v>-51000</v>
          </cell>
          <cell r="N156">
            <v>-35000</v>
          </cell>
          <cell r="O156">
            <v>-1010000</v>
          </cell>
          <cell r="Q156">
            <v>-2610000</v>
          </cell>
        </row>
        <row r="157">
          <cell r="A157" t="str">
            <v>F41120C</v>
          </cell>
          <cell r="B157" t="str">
            <v>(LESS) PROVISION FOR DEFERRED INCOME TAXES-NON OP</v>
          </cell>
          <cell r="G157">
            <v>0</v>
          </cell>
          <cell r="H157">
            <v>-351000</v>
          </cell>
          <cell r="I157">
            <v>0</v>
          </cell>
          <cell r="J157">
            <v>-161000</v>
          </cell>
          <cell r="K157">
            <v>-82000</v>
          </cell>
          <cell r="L157">
            <v>-102000</v>
          </cell>
          <cell r="M157">
            <v>-77000</v>
          </cell>
          <cell r="N157">
            <v>-10466000</v>
          </cell>
          <cell r="O157">
            <v>-5677000</v>
          </cell>
          <cell r="Q157">
            <v>-16916000</v>
          </cell>
        </row>
        <row r="158">
          <cell r="A158" t="str">
            <v>F41140E</v>
          </cell>
          <cell r="B158" t="str">
            <v>INVESTMENT TAX CREDIT ADJ.-FED ELECTRIC</v>
          </cell>
          <cell r="D158">
            <v>-215000</v>
          </cell>
          <cell r="E158">
            <v>-226000</v>
          </cell>
          <cell r="F158">
            <v>-226000</v>
          </cell>
          <cell r="G158">
            <v>-55000</v>
          </cell>
          <cell r="H158">
            <v>-184000</v>
          </cell>
          <cell r="I158">
            <v>-59000</v>
          </cell>
          <cell r="J158">
            <v>-327000</v>
          </cell>
          <cell r="K158">
            <v>-167000</v>
          </cell>
          <cell r="L158">
            <v>-207000</v>
          </cell>
          <cell r="M158">
            <v>-154000</v>
          </cell>
          <cell r="N158">
            <v>-104000</v>
          </cell>
          <cell r="O158">
            <v>-211000</v>
          </cell>
          <cell r="Q158">
            <v>-2135000</v>
          </cell>
        </row>
        <row r="159">
          <cell r="A159" t="str">
            <v>F41140G</v>
          </cell>
          <cell r="B159" t="str">
            <v>INVESTMENT TAX CREDIT ADJ.-FED GAS</v>
          </cell>
          <cell r="D159">
            <v>-59000</v>
          </cell>
          <cell r="E159">
            <v>-61000</v>
          </cell>
          <cell r="F159">
            <v>-62000</v>
          </cell>
          <cell r="G159">
            <v>-15000</v>
          </cell>
          <cell r="H159">
            <v>-50000</v>
          </cell>
          <cell r="I159">
            <v>-16000</v>
          </cell>
          <cell r="J159">
            <v>-89000</v>
          </cell>
          <cell r="K159">
            <v>-46000</v>
          </cell>
          <cell r="L159">
            <v>-56000</v>
          </cell>
          <cell r="M159">
            <v>-42000</v>
          </cell>
          <cell r="N159">
            <v>-28000</v>
          </cell>
          <cell r="O159">
            <v>-58000</v>
          </cell>
          <cell r="Q159">
            <v>-582000</v>
          </cell>
        </row>
        <row r="160">
          <cell r="A160" t="str">
            <v>F41160E</v>
          </cell>
          <cell r="B160" t="str">
            <v>GAIN FROM DISP UT PLANT</v>
          </cell>
          <cell r="D160">
            <v>-15510.39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N160">
            <v>-3062665</v>
          </cell>
          <cell r="O160">
            <v>-32030.21</v>
          </cell>
          <cell r="Q160">
            <v>-3110205.6</v>
          </cell>
        </row>
        <row r="161">
          <cell r="A161" t="str">
            <v>F41170E</v>
          </cell>
          <cell r="B161" t="str">
            <v>LOSSES FROM DISP UT PLANT</v>
          </cell>
          <cell r="G161">
            <v>0</v>
          </cell>
          <cell r="H161">
            <v>0</v>
          </cell>
          <cell r="I161">
            <v>0</v>
          </cell>
          <cell r="N161">
            <v>0</v>
          </cell>
          <cell r="O161">
            <v>0</v>
          </cell>
          <cell r="Q161">
            <v>0</v>
          </cell>
        </row>
        <row r="162">
          <cell r="A162" t="str">
            <v>F41700C</v>
          </cell>
          <cell r="B162" t="str">
            <v>REVENUES FROM NONUTILITY OPERATIONS</v>
          </cell>
          <cell r="D162">
            <v>-155</v>
          </cell>
          <cell r="E162">
            <v>0</v>
          </cell>
          <cell r="F162">
            <v>0</v>
          </cell>
          <cell r="G162">
            <v>0</v>
          </cell>
          <cell r="H162">
            <v>440.7</v>
          </cell>
          <cell r="I162">
            <v>0</v>
          </cell>
          <cell r="K162">
            <v>19166.61</v>
          </cell>
          <cell r="N162">
            <v>0</v>
          </cell>
          <cell r="O162">
            <v>155</v>
          </cell>
          <cell r="Q162">
            <v>19607.310000000001</v>
          </cell>
        </row>
        <row r="163">
          <cell r="A163" t="str">
            <v>F41710C</v>
          </cell>
          <cell r="B163" t="str">
            <v>EXPENSES OF NONUTILITY OPERATIONS</v>
          </cell>
          <cell r="D163">
            <v>34002.68</v>
          </cell>
          <cell r="E163">
            <v>39763.57</v>
          </cell>
          <cell r="F163">
            <v>-135752.07999999999</v>
          </cell>
          <cell r="G163">
            <v>39763.57</v>
          </cell>
          <cell r="H163">
            <v>34002.68</v>
          </cell>
          <cell r="I163">
            <v>39763.57</v>
          </cell>
          <cell r="J163">
            <v>34475.79</v>
          </cell>
          <cell r="K163">
            <v>40243.730000000003</v>
          </cell>
          <cell r="L163">
            <v>40243.74</v>
          </cell>
          <cell r="M163">
            <v>40243.730000000003</v>
          </cell>
          <cell r="N163">
            <v>40243.74</v>
          </cell>
          <cell r="O163">
            <v>37363.57</v>
          </cell>
          <cell r="Q163">
            <v>284358.28999999998</v>
          </cell>
        </row>
        <row r="164">
          <cell r="A164" t="str">
            <v>F41800C</v>
          </cell>
          <cell r="B164" t="str">
            <v>NONOPERATING RENTAL INCOME</v>
          </cell>
          <cell r="D164">
            <v>-17001.990000000002</v>
          </cell>
          <cell r="E164">
            <v>-22625.99</v>
          </cell>
          <cell r="F164">
            <v>-17081.990000000002</v>
          </cell>
          <cell r="G164">
            <v>-17683.810000000001</v>
          </cell>
          <cell r="H164">
            <v>-17382.900000000001</v>
          </cell>
          <cell r="I164">
            <v>-17382.900000000001</v>
          </cell>
          <cell r="J164">
            <v>-335774.79</v>
          </cell>
          <cell r="K164">
            <v>-17781.990000000002</v>
          </cell>
          <cell r="L164">
            <v>-19181.990000000002</v>
          </cell>
          <cell r="M164">
            <v>39274.74</v>
          </cell>
          <cell r="N164">
            <v>129403.33</v>
          </cell>
          <cell r="O164">
            <v>-17081.990000000002</v>
          </cell>
          <cell r="Q164">
            <v>-330302.26999999996</v>
          </cell>
        </row>
        <row r="165">
          <cell r="A165" t="str">
            <v>F41900C</v>
          </cell>
          <cell r="B165" t="str">
            <v>INTEREST AND DIVIDEND INCOME</v>
          </cell>
          <cell r="D165">
            <v>-1401813.07</v>
          </cell>
          <cell r="E165">
            <v>-1283190.23</v>
          </cell>
          <cell r="F165">
            <v>-1456315.8</v>
          </cell>
          <cell r="G165">
            <v>-1374488.4</v>
          </cell>
          <cell r="H165">
            <v>-1434604.14</v>
          </cell>
          <cell r="I165">
            <v>-1470165.77</v>
          </cell>
          <cell r="J165">
            <v>-3283195.11</v>
          </cell>
          <cell r="K165">
            <v>-3336708.96</v>
          </cell>
          <cell r="L165">
            <v>-3348927.22</v>
          </cell>
          <cell r="M165">
            <v>-2788382.15</v>
          </cell>
          <cell r="N165">
            <v>-2723470.78</v>
          </cell>
          <cell r="O165">
            <v>-1748371.08</v>
          </cell>
          <cell r="Q165">
            <v>-25649632.710000001</v>
          </cell>
        </row>
        <row r="166">
          <cell r="A166" t="str">
            <v>F41910C</v>
          </cell>
          <cell r="B166" t="str">
            <v>ALLOWANCE FOR OTHER FUNDS USED DURING CONSTRUCTION</v>
          </cell>
          <cell r="D166">
            <v>-645506.14</v>
          </cell>
          <cell r="E166">
            <v>-760065.82</v>
          </cell>
          <cell r="F166">
            <v>-700394.49</v>
          </cell>
          <cell r="G166">
            <v>-775414.04</v>
          </cell>
          <cell r="H166">
            <v>-1071137.1499999999</v>
          </cell>
          <cell r="I166">
            <v>-1094149.1100000001</v>
          </cell>
          <cell r="J166">
            <v>-614436.31999999995</v>
          </cell>
          <cell r="K166">
            <v>-637927.13</v>
          </cell>
          <cell r="L166">
            <v>-606674.64</v>
          </cell>
          <cell r="M166">
            <v>-682010.36</v>
          </cell>
          <cell r="N166">
            <v>-713615.7</v>
          </cell>
          <cell r="O166">
            <v>-576703.68999999994</v>
          </cell>
          <cell r="Q166">
            <v>-8878034.5899999999</v>
          </cell>
        </row>
        <row r="167">
          <cell r="A167" t="str">
            <v>F42100C</v>
          </cell>
          <cell r="B167" t="str">
            <v>MISCELLANEOUS NONOPERATING INCOME</v>
          </cell>
          <cell r="D167">
            <v>-122841.84</v>
          </cell>
          <cell r="E167">
            <v>-175005.3</v>
          </cell>
          <cell r="F167">
            <v>-388810.38</v>
          </cell>
          <cell r="G167">
            <v>-427637.93</v>
          </cell>
          <cell r="H167">
            <v>-227773.76</v>
          </cell>
          <cell r="I167">
            <v>-195128.64</v>
          </cell>
          <cell r="J167">
            <v>-17121.8</v>
          </cell>
          <cell r="K167">
            <v>-55079.4</v>
          </cell>
          <cell r="L167">
            <v>83242.600000000006</v>
          </cell>
          <cell r="M167">
            <v>-389693.05</v>
          </cell>
          <cell r="N167">
            <v>-133399.87</v>
          </cell>
          <cell r="O167">
            <v>-5626255.29</v>
          </cell>
          <cell r="Q167">
            <v>-7675504.6600000001</v>
          </cell>
        </row>
        <row r="168">
          <cell r="A168" t="str">
            <v>F42110C</v>
          </cell>
          <cell r="B168" t="str">
            <v>GAIN ON DISPOSITION OF PROPERTY</v>
          </cell>
          <cell r="D168">
            <v>941.35</v>
          </cell>
          <cell r="E168">
            <v>0</v>
          </cell>
          <cell r="F168">
            <v>2751.62</v>
          </cell>
          <cell r="G168">
            <v>0</v>
          </cell>
          <cell r="H168">
            <v>-15615.97</v>
          </cell>
          <cell r="I168">
            <v>0</v>
          </cell>
          <cell r="J168">
            <v>3304.4</v>
          </cell>
          <cell r="N168">
            <v>-18803398.059999999</v>
          </cell>
          <cell r="O168">
            <v>-32677.279999999999</v>
          </cell>
          <cell r="Q168">
            <v>-18844693.940000001</v>
          </cell>
        </row>
        <row r="169">
          <cell r="A169" t="str">
            <v>F42120C</v>
          </cell>
          <cell r="B169" t="str">
            <v>LOSS ON DISPOSITION OF PROPERTY</v>
          </cell>
          <cell r="G169">
            <v>0</v>
          </cell>
          <cell r="H169">
            <v>0</v>
          </cell>
          <cell r="I169">
            <v>0</v>
          </cell>
          <cell r="N169">
            <v>0</v>
          </cell>
          <cell r="O169">
            <v>16966.900000000001</v>
          </cell>
          <cell r="Q169">
            <v>16966.900000000001</v>
          </cell>
        </row>
        <row r="170">
          <cell r="A170" t="str">
            <v>F42610C</v>
          </cell>
          <cell r="B170" t="str">
            <v>DONATIONS</v>
          </cell>
          <cell r="D170">
            <v>258951.5</v>
          </cell>
          <cell r="E170">
            <v>115353.65</v>
          </cell>
          <cell r="F170">
            <v>269401.45</v>
          </cell>
          <cell r="G170">
            <v>149404.79999999999</v>
          </cell>
          <cell r="H170">
            <v>164772.06</v>
          </cell>
          <cell r="I170">
            <v>102153.91</v>
          </cell>
          <cell r="J170">
            <v>17522.39</v>
          </cell>
          <cell r="K170">
            <v>17901.37</v>
          </cell>
          <cell r="L170">
            <v>146070.35999999999</v>
          </cell>
          <cell r="M170">
            <v>17169.98</v>
          </cell>
          <cell r="N170">
            <v>573592</v>
          </cell>
          <cell r="O170">
            <v>590650.01</v>
          </cell>
          <cell r="Q170">
            <v>2422943.4800000004</v>
          </cell>
        </row>
        <row r="171">
          <cell r="A171" t="str">
            <v>F42620C</v>
          </cell>
          <cell r="B171" t="str">
            <v>LIFE INSURANCE</v>
          </cell>
          <cell r="D171">
            <v>-129031</v>
          </cell>
          <cell r="E171">
            <v>-129031</v>
          </cell>
          <cell r="F171">
            <v>-129031</v>
          </cell>
          <cell r="G171">
            <v>-129031</v>
          </cell>
          <cell r="H171">
            <v>-129031</v>
          </cell>
          <cell r="I171">
            <v>-151000</v>
          </cell>
          <cell r="J171">
            <v>-129031</v>
          </cell>
          <cell r="K171">
            <v>-129031</v>
          </cell>
          <cell r="L171">
            <v>-129031</v>
          </cell>
          <cell r="M171">
            <v>-129031</v>
          </cell>
          <cell r="N171">
            <v>-129031</v>
          </cell>
          <cell r="O171">
            <v>-129031</v>
          </cell>
          <cell r="Q171">
            <v>-1570341</v>
          </cell>
        </row>
        <row r="172">
          <cell r="A172" t="str">
            <v>F42630C</v>
          </cell>
          <cell r="B172" t="str">
            <v>PENALTIES</v>
          </cell>
          <cell r="D172">
            <v>0</v>
          </cell>
          <cell r="E172">
            <v>0</v>
          </cell>
          <cell r="F172">
            <v>12930.37</v>
          </cell>
          <cell r="G172">
            <v>226.13</v>
          </cell>
          <cell r="H172">
            <v>0</v>
          </cell>
          <cell r="I172">
            <v>108.87</v>
          </cell>
          <cell r="K172">
            <v>18218.64</v>
          </cell>
          <cell r="N172">
            <v>0</v>
          </cell>
          <cell r="O172">
            <v>623.61</v>
          </cell>
          <cell r="Q172">
            <v>32107.620000000003</v>
          </cell>
        </row>
        <row r="173">
          <cell r="A173" t="str">
            <v>F42640C</v>
          </cell>
          <cell r="B173" t="str">
            <v>EXPENDITURES FOR CIVIC  POLITICAL AND R</v>
          </cell>
          <cell r="D173">
            <v>67101.100000000006</v>
          </cell>
          <cell r="E173">
            <v>55414.31</v>
          </cell>
          <cell r="F173">
            <v>61581.53</v>
          </cell>
          <cell r="G173">
            <v>13763.45</v>
          </cell>
          <cell r="H173">
            <v>12026.3</v>
          </cell>
          <cell r="I173">
            <v>-16.54</v>
          </cell>
          <cell r="N173">
            <v>0</v>
          </cell>
          <cell r="O173">
            <v>47305.55</v>
          </cell>
          <cell r="Q173">
            <v>257175.7</v>
          </cell>
        </row>
        <row r="174">
          <cell r="A174" t="str">
            <v>F42650C</v>
          </cell>
          <cell r="B174" t="str">
            <v>OTHER DEDUCTIONS</v>
          </cell>
          <cell r="D174">
            <v>0</v>
          </cell>
          <cell r="E174">
            <v>0</v>
          </cell>
          <cell r="F174">
            <v>-103290</v>
          </cell>
          <cell r="G174">
            <v>0</v>
          </cell>
          <cell r="H174">
            <v>0</v>
          </cell>
          <cell r="I174">
            <v>0</v>
          </cell>
          <cell r="L174">
            <v>-109300</v>
          </cell>
          <cell r="M174">
            <v>2300</v>
          </cell>
          <cell r="N174">
            <v>1651951</v>
          </cell>
          <cell r="O174">
            <v>-24162000</v>
          </cell>
          <cell r="Q174">
            <v>-22720339</v>
          </cell>
        </row>
        <row r="175">
          <cell r="A175" t="str">
            <v>F42700C</v>
          </cell>
          <cell r="B175" t="str">
            <v>INTEREST ON LONG-TERM DEBT</v>
          </cell>
          <cell r="D175">
            <v>4323270.25</v>
          </cell>
          <cell r="E175">
            <v>4731833.1900000004</v>
          </cell>
          <cell r="F175">
            <v>4450273.7</v>
          </cell>
          <cell r="G175">
            <v>4452923.16</v>
          </cell>
          <cell r="H175">
            <v>4709084.67</v>
          </cell>
          <cell r="I175">
            <v>4222953.0199999996</v>
          </cell>
          <cell r="J175">
            <v>4561376.0599999996</v>
          </cell>
          <cell r="K175">
            <v>4564323.29</v>
          </cell>
          <cell r="L175">
            <v>4779948</v>
          </cell>
          <cell r="M175">
            <v>4825871.6900000004</v>
          </cell>
          <cell r="N175">
            <v>4754688.08</v>
          </cell>
          <cell r="O175">
            <v>4647211.68</v>
          </cell>
          <cell r="Q175">
            <v>55023756.789999992</v>
          </cell>
        </row>
        <row r="176">
          <cell r="A176" t="str">
            <v>F42800C</v>
          </cell>
          <cell r="B176" t="str">
            <v>AMORTIZATION OF DEBT DISC. AND EXPENSE</v>
          </cell>
          <cell r="D176">
            <v>58221.49</v>
          </cell>
          <cell r="E176">
            <v>58221.49</v>
          </cell>
          <cell r="F176">
            <v>58221.49</v>
          </cell>
          <cell r="G176">
            <v>58221.49</v>
          </cell>
          <cell r="H176">
            <v>58221.49</v>
          </cell>
          <cell r="I176">
            <v>55739.71</v>
          </cell>
          <cell r="J176">
            <v>58221.49</v>
          </cell>
          <cell r="K176">
            <v>58221.49</v>
          </cell>
          <cell r="L176">
            <v>58221.49</v>
          </cell>
          <cell r="M176">
            <v>58221.49</v>
          </cell>
          <cell r="N176">
            <v>58221.49</v>
          </cell>
          <cell r="O176">
            <v>58221.49</v>
          </cell>
          <cell r="Q176">
            <v>696176.1</v>
          </cell>
        </row>
        <row r="177">
          <cell r="A177" t="str">
            <v>F42810C</v>
          </cell>
          <cell r="B177" t="str">
            <v>AMORTIZATION OF LOSS ON REACQUIRED DEBT</v>
          </cell>
          <cell r="D177">
            <v>363294.65</v>
          </cell>
          <cell r="E177">
            <v>363294.65</v>
          </cell>
          <cell r="F177">
            <v>363294.65</v>
          </cell>
          <cell r="G177">
            <v>363294.65</v>
          </cell>
          <cell r="H177">
            <v>363294.65</v>
          </cell>
          <cell r="I177">
            <v>363294.64</v>
          </cell>
          <cell r="J177">
            <v>374872.7</v>
          </cell>
          <cell r="K177">
            <v>374872.71</v>
          </cell>
          <cell r="L177">
            <v>363294.65</v>
          </cell>
          <cell r="M177">
            <v>363294.65</v>
          </cell>
          <cell r="N177">
            <v>363294.65</v>
          </cell>
          <cell r="O177">
            <v>363294.65</v>
          </cell>
          <cell r="Q177">
            <v>4382691.9000000004</v>
          </cell>
        </row>
        <row r="178">
          <cell r="A178" t="str">
            <v>F42900C</v>
          </cell>
          <cell r="B178" t="str">
            <v>(LESS) AMORT. OF PREMIUM ON DEBT-CREDIT</v>
          </cell>
          <cell r="D178">
            <v>-2106.09</v>
          </cell>
          <cell r="E178">
            <v>-2106.09</v>
          </cell>
          <cell r="F178">
            <v>-2106.09</v>
          </cell>
          <cell r="G178">
            <v>-2106.09</v>
          </cell>
          <cell r="H178">
            <v>-2106.09</v>
          </cell>
          <cell r="I178">
            <v>-2106.09</v>
          </cell>
          <cell r="J178">
            <v>-2106.09</v>
          </cell>
          <cell r="K178">
            <v>-2106.09</v>
          </cell>
          <cell r="L178">
            <v>-2106.09</v>
          </cell>
          <cell r="M178">
            <v>-2106.09</v>
          </cell>
          <cell r="N178">
            <v>-2106.09</v>
          </cell>
          <cell r="O178">
            <v>-2106.09</v>
          </cell>
          <cell r="Q178">
            <v>-25273.08</v>
          </cell>
        </row>
        <row r="179">
          <cell r="A179" t="str">
            <v>F43000C</v>
          </cell>
          <cell r="B179" t="str">
            <v>INTEREST ON DEBT TO ASSOC. COMPANIES</v>
          </cell>
          <cell r="D179">
            <v>2031579.24</v>
          </cell>
          <cell r="E179">
            <v>2031579.24</v>
          </cell>
          <cell r="F179">
            <v>2013939.77</v>
          </cell>
          <cell r="G179">
            <v>1943692.17</v>
          </cell>
          <cell r="H179">
            <v>1943692.17</v>
          </cell>
          <cell r="I179">
            <v>1867386.92</v>
          </cell>
          <cell r="J179">
            <v>2204539.1</v>
          </cell>
          <cell r="K179">
            <v>2204539.1</v>
          </cell>
          <cell r="L179">
            <v>2191011.6</v>
          </cell>
          <cell r="M179">
            <v>2123664.89</v>
          </cell>
          <cell r="N179">
            <v>2123664.89</v>
          </cell>
          <cell r="O179">
            <v>2174773.65</v>
          </cell>
          <cell r="Q179">
            <v>24854062.739999998</v>
          </cell>
        </row>
        <row r="180">
          <cell r="A180" t="str">
            <v>F43100C</v>
          </cell>
          <cell r="B180" t="str">
            <v>OTHER INTEREST EXPENSE</v>
          </cell>
          <cell r="D180">
            <v>919556.13</v>
          </cell>
          <cell r="E180">
            <v>1105837</v>
          </cell>
          <cell r="F180">
            <v>1088325.6399999999</v>
          </cell>
          <cell r="G180">
            <v>1064199.67</v>
          </cell>
          <cell r="H180">
            <v>1058272</v>
          </cell>
          <cell r="I180">
            <v>848060.09</v>
          </cell>
          <cell r="J180">
            <v>1724847.1</v>
          </cell>
          <cell r="K180">
            <v>1765600</v>
          </cell>
          <cell r="L180">
            <v>1736945</v>
          </cell>
          <cell r="M180">
            <v>2287400.8199999998</v>
          </cell>
          <cell r="N180">
            <v>1220998.3400000001</v>
          </cell>
          <cell r="O180">
            <v>1110021.29</v>
          </cell>
          <cell r="Q180">
            <v>15930063.079999998</v>
          </cell>
        </row>
        <row r="181">
          <cell r="A181" t="str">
            <v>F43200C</v>
          </cell>
          <cell r="B181" t="str">
            <v>(LESS) ALLOW FOR BORROWED FUNDS USED DURING CON-CR</v>
          </cell>
          <cell r="D181">
            <v>-288209.3</v>
          </cell>
          <cell r="E181">
            <v>-331669.06</v>
          </cell>
          <cell r="F181">
            <v>-309246.84999999998</v>
          </cell>
          <cell r="G181">
            <v>-338107.33</v>
          </cell>
          <cell r="H181">
            <v>-436020.79</v>
          </cell>
          <cell r="I181">
            <v>-443008.96</v>
          </cell>
          <cell r="J181">
            <v>-272188.82</v>
          </cell>
          <cell r="K181">
            <v>-277550.56</v>
          </cell>
          <cell r="L181">
            <v>-257627.19</v>
          </cell>
          <cell r="M181">
            <v>-285647.67</v>
          </cell>
          <cell r="N181">
            <v>-263973.86</v>
          </cell>
          <cell r="O181">
            <v>-258872.66</v>
          </cell>
          <cell r="Q181">
            <v>-3762123.05</v>
          </cell>
        </row>
        <row r="182">
          <cell r="A182" t="str">
            <v>F43700C</v>
          </cell>
          <cell r="B182" t="str">
            <v>DIVIDENDS DECLARED-PREFERRED STOCK (ACCOUNT 437)</v>
          </cell>
          <cell r="D182">
            <v>548514.03</v>
          </cell>
          <cell r="E182">
            <v>548514.03</v>
          </cell>
          <cell r="F182">
            <v>548514.03</v>
          </cell>
          <cell r="G182">
            <v>548514.03</v>
          </cell>
          <cell r="H182">
            <v>548514.03</v>
          </cell>
          <cell r="I182">
            <v>548514.03</v>
          </cell>
          <cell r="J182">
            <v>548514.03</v>
          </cell>
          <cell r="K182">
            <v>548514.03</v>
          </cell>
          <cell r="L182">
            <v>548514.03</v>
          </cell>
          <cell r="M182">
            <v>548514.03</v>
          </cell>
          <cell r="N182">
            <v>548514.03</v>
          </cell>
          <cell r="O182">
            <v>548514.03</v>
          </cell>
          <cell r="Q182">
            <v>6582168.3600000022</v>
          </cell>
        </row>
        <row r="183">
          <cell r="A183" t="str">
            <v>F43701C</v>
          </cell>
          <cell r="B183" t="str">
            <v>DIVIDENDS DECLARED - PREFERRED STOCK (A</v>
          </cell>
          <cell r="G183">
            <v>0</v>
          </cell>
          <cell r="H183">
            <v>0</v>
          </cell>
          <cell r="I183">
            <v>0</v>
          </cell>
          <cell r="N183">
            <v>0</v>
          </cell>
          <cell r="O183">
            <v>0</v>
          </cell>
          <cell r="Q183">
            <v>0</v>
          </cell>
        </row>
        <row r="184">
          <cell r="A184" t="str">
            <v>F43800C</v>
          </cell>
          <cell r="B184" t="str">
            <v>DIVIDENDS DECLARED-COMMON STOCK (ACCOUN</v>
          </cell>
          <cell r="G184">
            <v>0</v>
          </cell>
          <cell r="H184">
            <v>0</v>
          </cell>
          <cell r="I184">
            <v>0</v>
          </cell>
          <cell r="N184">
            <v>150000000</v>
          </cell>
          <cell r="O184">
            <v>-150000000</v>
          </cell>
          <cell r="Q184">
            <v>0</v>
          </cell>
        </row>
        <row r="185">
          <cell r="A185" t="str">
            <v>F44000C</v>
          </cell>
          <cell r="B185" t="str">
            <v>RESIDENTIAL SALES</v>
          </cell>
          <cell r="D185">
            <v>-64009940</v>
          </cell>
          <cell r="E185">
            <v>-57450870</v>
          </cell>
          <cell r="F185">
            <v>-52456587</v>
          </cell>
          <cell r="G185">
            <v>-51821412</v>
          </cell>
          <cell r="H185">
            <v>-48278020</v>
          </cell>
          <cell r="I185">
            <v>-49426135</v>
          </cell>
          <cell r="J185">
            <v>-64173785</v>
          </cell>
          <cell r="K185">
            <v>-65206747</v>
          </cell>
          <cell r="L185">
            <v>-72273351</v>
          </cell>
          <cell r="M185">
            <v>-58749670</v>
          </cell>
          <cell r="N185">
            <v>-48479232</v>
          </cell>
          <cell r="O185">
            <v>-61282106</v>
          </cell>
          <cell r="Q185">
            <v>-693607855</v>
          </cell>
        </row>
        <row r="186">
          <cell r="A186" t="str">
            <v>F44200C</v>
          </cell>
          <cell r="B186" t="str">
            <v>COMMERCIAL AND INDUSTRIAL SALES</v>
          </cell>
          <cell r="D186">
            <v>-58835844</v>
          </cell>
          <cell r="E186">
            <v>-58049521</v>
          </cell>
          <cell r="F186">
            <v>-54854590</v>
          </cell>
          <cell r="G186">
            <v>-60518152</v>
          </cell>
          <cell r="H186">
            <v>-63424614</v>
          </cell>
          <cell r="I186">
            <v>-73331718</v>
          </cell>
          <cell r="J186">
            <v>-89092225</v>
          </cell>
          <cell r="K186">
            <v>-88738948</v>
          </cell>
          <cell r="L186">
            <v>-94834624</v>
          </cell>
          <cell r="M186">
            <v>48215631</v>
          </cell>
          <cell r="N186">
            <v>-56923152</v>
          </cell>
          <cell r="O186">
            <v>-62959946</v>
          </cell>
          <cell r="Q186">
            <v>-713347703</v>
          </cell>
        </row>
        <row r="187">
          <cell r="A187" t="str">
            <v>F44400C</v>
          </cell>
          <cell r="B187" t="str">
            <v>PUBLIC STREET AND HIGHWAY LIGHTING</v>
          </cell>
          <cell r="D187">
            <v>-526980</v>
          </cell>
          <cell r="E187">
            <v>-1041057</v>
          </cell>
          <cell r="F187">
            <v>-744045</v>
          </cell>
          <cell r="G187">
            <v>-798948</v>
          </cell>
          <cell r="H187">
            <v>-546582</v>
          </cell>
          <cell r="I187">
            <v>-813354</v>
          </cell>
          <cell r="J187">
            <v>-856512</v>
          </cell>
          <cell r="K187">
            <v>-842887</v>
          </cell>
          <cell r="L187">
            <v>-863340</v>
          </cell>
          <cell r="M187">
            <v>-862771</v>
          </cell>
          <cell r="N187">
            <v>-755279</v>
          </cell>
          <cell r="O187">
            <v>-1036909</v>
          </cell>
          <cell r="Q187">
            <v>-9688664</v>
          </cell>
        </row>
        <row r="188">
          <cell r="A188" t="str">
            <v>F44700C</v>
          </cell>
          <cell r="B188" t="str">
            <v>SALES FOR RESALE</v>
          </cell>
          <cell r="D188">
            <v>-620</v>
          </cell>
          <cell r="E188">
            <v>-659</v>
          </cell>
          <cell r="F188">
            <v>-11353</v>
          </cell>
          <cell r="G188">
            <v>-5037</v>
          </cell>
          <cell r="H188">
            <v>-1161</v>
          </cell>
          <cell r="I188">
            <v>-1899</v>
          </cell>
          <cell r="J188">
            <v>-41596094</v>
          </cell>
          <cell r="K188">
            <v>-40655694</v>
          </cell>
          <cell r="L188">
            <v>-35156626</v>
          </cell>
          <cell r="M188">
            <v>-12996147.5</v>
          </cell>
          <cell r="N188">
            <v>-12493737</v>
          </cell>
          <cell r="O188">
            <v>317477859</v>
          </cell>
          <cell r="Q188">
            <v>174558831.5</v>
          </cell>
        </row>
        <row r="189">
          <cell r="A189" t="str">
            <v>F44701C</v>
          </cell>
          <cell r="B189" t="str">
            <v>COST RECOVERY FROM ISO/PX</v>
          </cell>
          <cell r="G189">
            <v>0</v>
          </cell>
          <cell r="H189">
            <v>0</v>
          </cell>
          <cell r="I189">
            <v>0</v>
          </cell>
          <cell r="N189">
            <v>0</v>
          </cell>
          <cell r="O189">
            <v>0</v>
          </cell>
          <cell r="Q189">
            <v>0</v>
          </cell>
        </row>
        <row r="190">
          <cell r="A190" t="str">
            <v>F45100C</v>
          </cell>
          <cell r="B190" t="str">
            <v>MISCELLANEOUS SERVICE REVENUES</v>
          </cell>
          <cell r="D190">
            <v>-1809807.91</v>
          </cell>
          <cell r="E190">
            <v>-1842843.54</v>
          </cell>
          <cell r="F190">
            <v>-1698428.57</v>
          </cell>
          <cell r="G190">
            <v>-1792789</v>
          </cell>
          <cell r="H190">
            <v>-1815963</v>
          </cell>
          <cell r="I190">
            <v>-1982247</v>
          </cell>
          <cell r="J190">
            <v>-2181326.7599999998</v>
          </cell>
          <cell r="K190">
            <v>-2532794.7200000002</v>
          </cell>
          <cell r="L190">
            <v>-2339788.91</v>
          </cell>
          <cell r="M190">
            <v>-574593</v>
          </cell>
          <cell r="N190">
            <v>-1669477.96</v>
          </cell>
          <cell r="O190">
            <v>-1971335.77</v>
          </cell>
          <cell r="Q190">
            <v>-22211396.140000001</v>
          </cell>
        </row>
        <row r="191">
          <cell r="A191" t="str">
            <v>F45400C</v>
          </cell>
          <cell r="B191" t="str">
            <v>RENT FROM ELECTRIC PROPERTY</v>
          </cell>
          <cell r="D191">
            <v>-123880.91</v>
          </cell>
          <cell r="E191">
            <v>-290800.49</v>
          </cell>
          <cell r="F191">
            <v>-133732.75</v>
          </cell>
          <cell r="G191">
            <v>-125894.15</v>
          </cell>
          <cell r="H191">
            <v>-100401.99</v>
          </cell>
          <cell r="I191">
            <v>-126498.35</v>
          </cell>
          <cell r="J191">
            <v>-118069.84</v>
          </cell>
          <cell r="K191">
            <v>-138152.46</v>
          </cell>
          <cell r="L191">
            <v>-105645.48</v>
          </cell>
          <cell r="M191">
            <v>-215596.09</v>
          </cell>
          <cell r="N191">
            <v>-105807.64</v>
          </cell>
          <cell r="O191">
            <v>-194093.61</v>
          </cell>
          <cell r="Q191">
            <v>-1778573.7599999998</v>
          </cell>
        </row>
        <row r="192">
          <cell r="A192" t="str">
            <v>F45400E</v>
          </cell>
          <cell r="B192" t="str">
            <v>RENT FROM ELECTRIC PROPERTY</v>
          </cell>
          <cell r="D192">
            <v>-737084.85</v>
          </cell>
          <cell r="E192">
            <v>-33836.6</v>
          </cell>
          <cell r="F192">
            <v>-67964.070000000007</v>
          </cell>
          <cell r="G192">
            <v>-27930.06</v>
          </cell>
          <cell r="H192">
            <v>-262687.05</v>
          </cell>
          <cell r="I192">
            <v>-24717.279999999999</v>
          </cell>
          <cell r="J192">
            <v>-74433.11</v>
          </cell>
          <cell r="K192">
            <v>-269552.71000000002</v>
          </cell>
          <cell r="L192">
            <v>-210646.65</v>
          </cell>
          <cell r="M192">
            <v>-160173.04999999999</v>
          </cell>
          <cell r="N192">
            <v>-46609.31</v>
          </cell>
          <cell r="O192">
            <v>-69304.820000000007</v>
          </cell>
          <cell r="Q192">
            <v>-1984939.5600000003</v>
          </cell>
        </row>
        <row r="193">
          <cell r="A193" t="str">
            <v>F45600C</v>
          </cell>
          <cell r="B193" t="str">
            <v>OTHER ELECTRIC REVENUES</v>
          </cell>
          <cell r="D193">
            <v>30858730.800000001</v>
          </cell>
          <cell r="E193">
            <v>28613177.559999999</v>
          </cell>
          <cell r="F193">
            <v>17870263.399999999</v>
          </cell>
          <cell r="G193">
            <v>8546681.8399999999</v>
          </cell>
          <cell r="H193">
            <v>2784936.52</v>
          </cell>
          <cell r="I193">
            <v>570484.53</v>
          </cell>
          <cell r="J193">
            <v>40261644.729999997</v>
          </cell>
          <cell r="K193">
            <v>100617418.01000001</v>
          </cell>
          <cell r="L193">
            <v>62607869.810000002</v>
          </cell>
          <cell r="M193">
            <v>-89597248.420000002</v>
          </cell>
          <cell r="N193">
            <v>12267632.630000001</v>
          </cell>
          <cell r="O193">
            <v>44523186.18</v>
          </cell>
          <cell r="Q193">
            <v>259924777.58999997</v>
          </cell>
        </row>
        <row r="194">
          <cell r="A194" t="str">
            <v>F45600E</v>
          </cell>
          <cell r="B194" t="str">
            <v>OTHER ELECTRIC REVENUES</v>
          </cell>
          <cell r="D194">
            <v>0</v>
          </cell>
          <cell r="E194">
            <v>0</v>
          </cell>
          <cell r="F194">
            <v>-14612.54</v>
          </cell>
          <cell r="G194">
            <v>0</v>
          </cell>
          <cell r="H194">
            <v>0</v>
          </cell>
          <cell r="I194">
            <v>0</v>
          </cell>
          <cell r="N194">
            <v>0</v>
          </cell>
          <cell r="O194">
            <v>0</v>
          </cell>
          <cell r="Q194">
            <v>-14612.54</v>
          </cell>
        </row>
        <row r="195">
          <cell r="A195" t="str">
            <v>F45601C</v>
          </cell>
          <cell r="B195" t="str">
            <v>OTHER ELECTRIC REVENUES</v>
          </cell>
          <cell r="D195">
            <v>89543.28</v>
          </cell>
          <cell r="E195">
            <v>-314266.48</v>
          </cell>
          <cell r="F195">
            <v>92151.97</v>
          </cell>
          <cell r="G195">
            <v>107766.69</v>
          </cell>
          <cell r="H195">
            <v>69145.14</v>
          </cell>
          <cell r="I195">
            <v>39187.449999999997</v>
          </cell>
          <cell r="J195">
            <v>1439.1</v>
          </cell>
          <cell r="K195">
            <v>166.3</v>
          </cell>
          <cell r="L195">
            <v>-963148.43</v>
          </cell>
          <cell r="M195">
            <v>-670715.86</v>
          </cell>
          <cell r="N195">
            <v>409950.69</v>
          </cell>
          <cell r="O195">
            <v>-322709.92</v>
          </cell>
          <cell r="Q195">
            <v>-1461490.0699999998</v>
          </cell>
        </row>
        <row r="196">
          <cell r="A196" t="str">
            <v>F48000C</v>
          </cell>
          <cell r="B196" t="str">
            <v>RESIDENTIAL SALES</v>
          </cell>
          <cell r="D196">
            <v>-36681621</v>
          </cell>
          <cell r="E196">
            <v>-37273428</v>
          </cell>
          <cell r="F196">
            <v>-25436262</v>
          </cell>
          <cell r="G196">
            <v>-21717529</v>
          </cell>
          <cell r="H196">
            <v>-18346852</v>
          </cell>
          <cell r="I196">
            <v>-15235272</v>
          </cell>
          <cell r="J196">
            <v>-23131893</v>
          </cell>
          <cell r="K196">
            <v>-12125024</v>
          </cell>
          <cell r="L196">
            <v>-11963411</v>
          </cell>
          <cell r="M196">
            <v>-12542886</v>
          </cell>
          <cell r="N196">
            <v>-15904654</v>
          </cell>
          <cell r="O196">
            <v>-33736806</v>
          </cell>
          <cell r="Q196">
            <v>-264095638</v>
          </cell>
        </row>
        <row r="197">
          <cell r="A197" t="str">
            <v>F48100C</v>
          </cell>
          <cell r="B197" t="str">
            <v>COMMERCIAL AND INDUSTRIAL SALES</v>
          </cell>
          <cell r="D197">
            <v>-10697531</v>
          </cell>
          <cell r="E197">
            <v>-10369535</v>
          </cell>
          <cell r="F197">
            <v>-9181270</v>
          </cell>
          <cell r="G197">
            <v>-9261276</v>
          </cell>
          <cell r="H197">
            <v>-7463588</v>
          </cell>
          <cell r="I197">
            <v>-5837038</v>
          </cell>
          <cell r="J197">
            <v>-14676316</v>
          </cell>
          <cell r="K197">
            <v>-8061351</v>
          </cell>
          <cell r="L197">
            <v>-9495623</v>
          </cell>
          <cell r="M197">
            <v>-7810869</v>
          </cell>
          <cell r="N197">
            <v>-8279085</v>
          </cell>
          <cell r="O197">
            <v>-11602145</v>
          </cell>
          <cell r="Q197">
            <v>-112735627</v>
          </cell>
        </row>
        <row r="198">
          <cell r="A198" t="str">
            <v>F48300C</v>
          </cell>
          <cell r="B198" t="str">
            <v>SALES FOR RESALE</v>
          </cell>
          <cell r="G198">
            <v>0</v>
          </cell>
          <cell r="H198">
            <v>0</v>
          </cell>
          <cell r="I198">
            <v>0</v>
          </cell>
          <cell r="N198">
            <v>0</v>
          </cell>
          <cell r="O198">
            <v>0</v>
          </cell>
          <cell r="Q198">
            <v>0</v>
          </cell>
        </row>
        <row r="199">
          <cell r="A199" t="str">
            <v>F48400C</v>
          </cell>
          <cell r="B199" t="str">
            <v>INTERDEPARTMENTAL SALES</v>
          </cell>
          <cell r="D199">
            <v>-3801383</v>
          </cell>
          <cell r="E199">
            <v>-2757610</v>
          </cell>
          <cell r="F199">
            <v>-2607004</v>
          </cell>
          <cell r="G199">
            <v>0</v>
          </cell>
          <cell r="H199">
            <v>0</v>
          </cell>
          <cell r="I199">
            <v>0</v>
          </cell>
          <cell r="J199">
            <v>-2626938</v>
          </cell>
          <cell r="K199">
            <v>-3721110</v>
          </cell>
          <cell r="L199">
            <v>-3753127</v>
          </cell>
          <cell r="M199">
            <v>-3312023</v>
          </cell>
          <cell r="N199">
            <v>-3278445</v>
          </cell>
          <cell r="O199">
            <v>-3339838</v>
          </cell>
          <cell r="Q199">
            <v>-29197478</v>
          </cell>
        </row>
        <row r="200">
          <cell r="A200" t="str">
            <v>F48401C</v>
          </cell>
          <cell r="B200" t="str">
            <v>GAS FUEL</v>
          </cell>
          <cell r="G200">
            <v>0</v>
          </cell>
          <cell r="H200">
            <v>0</v>
          </cell>
          <cell r="I200">
            <v>0</v>
          </cell>
          <cell r="N200">
            <v>0</v>
          </cell>
          <cell r="O200">
            <v>0</v>
          </cell>
          <cell r="Q200">
            <v>0</v>
          </cell>
        </row>
        <row r="201">
          <cell r="A201" t="str">
            <v>F48800C</v>
          </cell>
          <cell r="B201" t="str">
            <v>MISCELLANEOUS SERVICE REVENUES</v>
          </cell>
          <cell r="D201">
            <v>-403530</v>
          </cell>
          <cell r="E201">
            <v>-416504</v>
          </cell>
          <cell r="F201">
            <v>-357549</v>
          </cell>
          <cell r="G201">
            <v>-344291</v>
          </cell>
          <cell r="H201">
            <v>-314375</v>
          </cell>
          <cell r="I201">
            <v>-308254</v>
          </cell>
          <cell r="J201">
            <v>-423423</v>
          </cell>
          <cell r="K201">
            <v>-335052</v>
          </cell>
          <cell r="L201">
            <v>-310474</v>
          </cell>
          <cell r="M201">
            <v>-300809</v>
          </cell>
          <cell r="N201">
            <v>-291539</v>
          </cell>
          <cell r="O201">
            <v>-396597</v>
          </cell>
          <cell r="Q201">
            <v>-4202397</v>
          </cell>
        </row>
        <row r="202">
          <cell r="A202" t="str">
            <v>F48900C</v>
          </cell>
          <cell r="B202" t="str">
            <v>REV. FROM TRANS. OF GAS OF OTHERS</v>
          </cell>
          <cell r="G202">
            <v>0</v>
          </cell>
          <cell r="H202">
            <v>0</v>
          </cell>
          <cell r="I202">
            <v>0</v>
          </cell>
          <cell r="N202">
            <v>0</v>
          </cell>
          <cell r="O202">
            <v>0</v>
          </cell>
          <cell r="Q202">
            <v>0</v>
          </cell>
        </row>
        <row r="203">
          <cell r="A203" t="str">
            <v>F48930C</v>
          </cell>
          <cell r="G203">
            <v>-3171491</v>
          </cell>
          <cell r="H203">
            <v>-2251552</v>
          </cell>
          <cell r="I203">
            <v>-2057217</v>
          </cell>
          <cell r="Q203">
            <v>-7480260</v>
          </cell>
        </row>
        <row r="204">
          <cell r="A204" t="str">
            <v>F49300C</v>
          </cell>
          <cell r="B204" t="str">
            <v>RENT FROM GAS PROPERTY</v>
          </cell>
          <cell r="D204">
            <v>-2304.08</v>
          </cell>
          <cell r="E204">
            <v>-4838.97</v>
          </cell>
          <cell r="F204">
            <v>-21233.66</v>
          </cell>
          <cell r="G204">
            <v>-4125.33</v>
          </cell>
          <cell r="H204">
            <v>-3569.76</v>
          </cell>
          <cell r="I204">
            <v>-3569.76</v>
          </cell>
          <cell r="J204">
            <v>-2158.06</v>
          </cell>
          <cell r="K204">
            <v>-2158.06</v>
          </cell>
          <cell r="L204">
            <v>-2158.06</v>
          </cell>
          <cell r="M204">
            <v>-2158.06</v>
          </cell>
          <cell r="N204">
            <v>-2158.06</v>
          </cell>
          <cell r="O204">
            <v>-35531.339999999997</v>
          </cell>
          <cell r="Q204">
            <v>-85963.199999999983</v>
          </cell>
        </row>
        <row r="205">
          <cell r="A205" t="str">
            <v>F49500C</v>
          </cell>
          <cell r="B205" t="str">
            <v>OTHER GAS REVENUES</v>
          </cell>
          <cell r="D205">
            <v>1087043.22</v>
          </cell>
          <cell r="E205">
            <v>-13173498.970000001</v>
          </cell>
          <cell r="F205">
            <v>2582318.9900000002</v>
          </cell>
          <cell r="G205">
            <v>-3765416.23</v>
          </cell>
          <cell r="H205">
            <v>584608.31000000006</v>
          </cell>
          <cell r="I205">
            <v>758471.19</v>
          </cell>
          <cell r="J205">
            <v>24201596.969999999</v>
          </cell>
          <cell r="K205">
            <v>8876657.75</v>
          </cell>
          <cell r="L205">
            <v>6944439.7599999998</v>
          </cell>
          <cell r="M205">
            <v>3388981.32</v>
          </cell>
          <cell r="N205">
            <v>-13431311.039999999</v>
          </cell>
          <cell r="O205">
            <v>5833653.4900000002</v>
          </cell>
          <cell r="Q205">
            <v>23887544.759999998</v>
          </cell>
        </row>
        <row r="206">
          <cell r="A206" t="str">
            <v>F49500G</v>
          </cell>
          <cell r="B206" t="str">
            <v>OTHER GAS REVENUES</v>
          </cell>
          <cell r="G206">
            <v>-4057.44</v>
          </cell>
          <cell r="H206">
            <v>-295.82</v>
          </cell>
          <cell r="I206">
            <v>0</v>
          </cell>
          <cell r="K206">
            <v>-14476.5</v>
          </cell>
          <cell r="M206">
            <v>-135.51</v>
          </cell>
          <cell r="N206">
            <v>0</v>
          </cell>
          <cell r="O206">
            <v>-1283.92</v>
          </cell>
          <cell r="Q206">
            <v>-20249.190000000002</v>
          </cell>
        </row>
        <row r="207">
          <cell r="A207" t="str">
            <v>F50000E</v>
          </cell>
          <cell r="B207" t="str">
            <v>OPERATION SUPERVISION AND ENGINEERING</v>
          </cell>
          <cell r="D207">
            <v>3261.26</v>
          </cell>
          <cell r="E207">
            <v>1993.41</v>
          </cell>
          <cell r="F207">
            <v>870.31</v>
          </cell>
          <cell r="G207">
            <v>7408.52</v>
          </cell>
          <cell r="H207">
            <v>3040.8</v>
          </cell>
          <cell r="I207">
            <v>5663.38</v>
          </cell>
          <cell r="J207">
            <v>715.87</v>
          </cell>
          <cell r="K207">
            <v>693.89</v>
          </cell>
          <cell r="L207">
            <v>3611.71</v>
          </cell>
          <cell r="M207">
            <v>13209.86</v>
          </cell>
          <cell r="N207">
            <v>714.01</v>
          </cell>
          <cell r="O207">
            <v>26504.99</v>
          </cell>
          <cell r="Q207">
            <v>67688.009999999995</v>
          </cell>
        </row>
        <row r="208">
          <cell r="A208" t="str">
            <v>F50010E</v>
          </cell>
          <cell r="B208" t="str">
            <v>OPERATION SUPERVISION AND ENGINEERING</v>
          </cell>
          <cell r="G208">
            <v>0</v>
          </cell>
          <cell r="H208">
            <v>0</v>
          </cell>
          <cell r="I208">
            <v>0</v>
          </cell>
          <cell r="N208">
            <v>0</v>
          </cell>
          <cell r="O208">
            <v>0</v>
          </cell>
          <cell r="Q208">
            <v>0</v>
          </cell>
        </row>
        <row r="209">
          <cell r="A209" t="str">
            <v>F50020E</v>
          </cell>
          <cell r="B209" t="str">
            <v>OPERATION SUPERVISION AND ENGINEERING</v>
          </cell>
          <cell r="G209">
            <v>0</v>
          </cell>
          <cell r="H209">
            <v>0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F50040E</v>
          </cell>
          <cell r="B210" t="str">
            <v>OPERATION SUPERVISION AND ENGINEERING</v>
          </cell>
          <cell r="D210">
            <v>0</v>
          </cell>
          <cell r="E210">
            <v>0</v>
          </cell>
          <cell r="F210">
            <v>197.09</v>
          </cell>
          <cell r="G210">
            <v>0</v>
          </cell>
          <cell r="H210">
            <v>0</v>
          </cell>
          <cell r="I210">
            <v>0</v>
          </cell>
          <cell r="N210">
            <v>0</v>
          </cell>
          <cell r="O210">
            <v>0</v>
          </cell>
          <cell r="Q210">
            <v>197.09</v>
          </cell>
        </row>
        <row r="211">
          <cell r="A211" t="str">
            <v>F50060E</v>
          </cell>
          <cell r="B211" t="str">
            <v>OPERATION SUPERVISION AND ENGINEERING</v>
          </cell>
          <cell r="G211">
            <v>0</v>
          </cell>
          <cell r="H211">
            <v>0</v>
          </cell>
          <cell r="I211">
            <v>0</v>
          </cell>
          <cell r="J211">
            <v>-15742.53</v>
          </cell>
          <cell r="K211">
            <v>503.96</v>
          </cell>
          <cell r="L211">
            <v>1003.98</v>
          </cell>
          <cell r="M211">
            <v>1203.6099999999999</v>
          </cell>
          <cell r="N211">
            <v>392.72</v>
          </cell>
          <cell r="O211">
            <v>0</v>
          </cell>
          <cell r="Q211">
            <v>-12638.260000000002</v>
          </cell>
        </row>
        <row r="212">
          <cell r="A212" t="str">
            <v>F50070E</v>
          </cell>
          <cell r="B212" t="str">
            <v>OPERATION SUPERVISION AND ENGINEERING</v>
          </cell>
          <cell r="G212">
            <v>0</v>
          </cell>
          <cell r="H212">
            <v>0</v>
          </cell>
          <cell r="I212">
            <v>0</v>
          </cell>
          <cell r="J212">
            <v>2950.86</v>
          </cell>
          <cell r="K212">
            <v>1569.99</v>
          </cell>
          <cell r="L212">
            <v>2413.56</v>
          </cell>
          <cell r="M212">
            <v>3131.82</v>
          </cell>
          <cell r="N212">
            <v>969.47</v>
          </cell>
          <cell r="O212">
            <v>0</v>
          </cell>
          <cell r="Q212">
            <v>11035.699999999999</v>
          </cell>
        </row>
        <row r="213">
          <cell r="A213" t="str">
            <v>F50100E</v>
          </cell>
          <cell r="B213" t="str">
            <v>FUEL</v>
          </cell>
          <cell r="G213">
            <v>0</v>
          </cell>
          <cell r="H213">
            <v>0</v>
          </cell>
          <cell r="I213">
            <v>0</v>
          </cell>
          <cell r="N213">
            <v>0</v>
          </cell>
          <cell r="O213">
            <v>0</v>
          </cell>
          <cell r="Q213">
            <v>0</v>
          </cell>
        </row>
        <row r="214">
          <cell r="A214" t="str">
            <v>F50140E</v>
          </cell>
          <cell r="B214" t="str">
            <v>FUEL</v>
          </cell>
          <cell r="G214">
            <v>0</v>
          </cell>
          <cell r="H214">
            <v>0</v>
          </cell>
          <cell r="I214">
            <v>0</v>
          </cell>
          <cell r="N214">
            <v>0</v>
          </cell>
          <cell r="O214">
            <v>0</v>
          </cell>
          <cell r="Q214">
            <v>0</v>
          </cell>
        </row>
        <row r="215">
          <cell r="A215" t="str">
            <v>F50140E</v>
          </cell>
          <cell r="B215" t="str">
            <v>FUEL</v>
          </cell>
          <cell r="G215">
            <v>0</v>
          </cell>
          <cell r="H215">
            <v>0</v>
          </cell>
          <cell r="I215">
            <v>0</v>
          </cell>
          <cell r="N215">
            <v>0</v>
          </cell>
          <cell r="O215">
            <v>0</v>
          </cell>
          <cell r="Q215">
            <v>0</v>
          </cell>
        </row>
        <row r="216">
          <cell r="A216" t="str">
            <v>F50200E</v>
          </cell>
          <cell r="B216" t="str">
            <v>STEAM EXPENSES</v>
          </cell>
          <cell r="G216">
            <v>0</v>
          </cell>
          <cell r="H216">
            <v>0</v>
          </cell>
          <cell r="I216">
            <v>0</v>
          </cell>
          <cell r="J216">
            <v>102.33</v>
          </cell>
          <cell r="L216">
            <v>-142.34</v>
          </cell>
          <cell r="N216">
            <v>0</v>
          </cell>
          <cell r="O216">
            <v>0</v>
          </cell>
          <cell r="Q216">
            <v>-40.010000000000005</v>
          </cell>
        </row>
        <row r="217">
          <cell r="A217" t="str">
            <v>F50210E</v>
          </cell>
          <cell r="B217" t="str">
            <v>STEAM EXPENSES</v>
          </cell>
          <cell r="G217">
            <v>0</v>
          </cell>
          <cell r="H217">
            <v>0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F50500E</v>
          </cell>
          <cell r="B218" t="str">
            <v>ELECTRIC EXPENSES</v>
          </cell>
          <cell r="G218">
            <v>195.98</v>
          </cell>
          <cell r="H218">
            <v>0</v>
          </cell>
          <cell r="I218">
            <v>0</v>
          </cell>
          <cell r="J218">
            <v>1081.05</v>
          </cell>
          <cell r="K218">
            <v>1192.32</v>
          </cell>
          <cell r="L218">
            <v>1293.92</v>
          </cell>
          <cell r="M218">
            <v>1566.32</v>
          </cell>
          <cell r="N218">
            <v>422.14</v>
          </cell>
          <cell r="O218">
            <v>0</v>
          </cell>
          <cell r="Q218">
            <v>5751.7300000000005</v>
          </cell>
        </row>
        <row r="219">
          <cell r="A219" t="str">
            <v>F50510E</v>
          </cell>
          <cell r="B219" t="str">
            <v>ELECTRIC EXPENSES</v>
          </cell>
          <cell r="G219">
            <v>0</v>
          </cell>
          <cell r="H219">
            <v>0</v>
          </cell>
          <cell r="I219">
            <v>0</v>
          </cell>
          <cell r="J219">
            <v>3210.77</v>
          </cell>
          <cell r="K219">
            <v>205.27</v>
          </cell>
          <cell r="L219">
            <v>398.78</v>
          </cell>
          <cell r="M219">
            <v>478.8</v>
          </cell>
          <cell r="N219">
            <v>147.19999999999999</v>
          </cell>
          <cell r="O219">
            <v>0</v>
          </cell>
          <cell r="Q219">
            <v>4440.82</v>
          </cell>
        </row>
        <row r="220">
          <cell r="A220" t="str">
            <v>F50530E</v>
          </cell>
          <cell r="B220" t="str">
            <v>ELECTRIC EXPENSES</v>
          </cell>
          <cell r="G220">
            <v>0</v>
          </cell>
          <cell r="H220">
            <v>0</v>
          </cell>
          <cell r="I220">
            <v>0</v>
          </cell>
          <cell r="N220">
            <v>0</v>
          </cell>
          <cell r="O220">
            <v>0</v>
          </cell>
          <cell r="Q220">
            <v>0</v>
          </cell>
        </row>
        <row r="221">
          <cell r="A221" t="str">
            <v>F50540E</v>
          </cell>
          <cell r="B221" t="str">
            <v>ELECTRIC EXPENSES</v>
          </cell>
          <cell r="G221">
            <v>0</v>
          </cell>
          <cell r="H221">
            <v>0</v>
          </cell>
          <cell r="I221">
            <v>0</v>
          </cell>
          <cell r="J221">
            <v>2325</v>
          </cell>
          <cell r="K221">
            <v>1669.27</v>
          </cell>
          <cell r="L221">
            <v>1958.35</v>
          </cell>
          <cell r="M221">
            <v>2667.9</v>
          </cell>
          <cell r="N221">
            <v>784.33</v>
          </cell>
          <cell r="O221">
            <v>0</v>
          </cell>
          <cell r="Q221">
            <v>9404.85</v>
          </cell>
        </row>
        <row r="222">
          <cell r="A222" t="str">
            <v>F50560E</v>
          </cell>
          <cell r="B222" t="str">
            <v>ELECTRIC EXPENSES</v>
          </cell>
          <cell r="G222">
            <v>0</v>
          </cell>
          <cell r="H222">
            <v>0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F50570E</v>
          </cell>
          <cell r="B223" t="str">
            <v>ELECTRIC EXPENSES</v>
          </cell>
          <cell r="G223">
            <v>0</v>
          </cell>
          <cell r="H223">
            <v>0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F50600E</v>
          </cell>
          <cell r="B224" t="str">
            <v>MISCELLANEOUS STEAM POWER EXPENSES</v>
          </cell>
          <cell r="D224">
            <v>2.5299999999999998</v>
          </cell>
          <cell r="E224">
            <v>13.09</v>
          </cell>
          <cell r="F224">
            <v>5065.71</v>
          </cell>
          <cell r="G224">
            <v>905.04</v>
          </cell>
          <cell r="H224">
            <v>45746.95</v>
          </cell>
          <cell r="I224">
            <v>903.51</v>
          </cell>
          <cell r="J224">
            <v>4705.76</v>
          </cell>
          <cell r="K224">
            <v>147223.54</v>
          </cell>
          <cell r="L224">
            <v>4143.75</v>
          </cell>
          <cell r="M224">
            <v>57954.63</v>
          </cell>
          <cell r="N224">
            <v>567.84</v>
          </cell>
          <cell r="O224">
            <v>4220</v>
          </cell>
          <cell r="Q224">
            <v>271452.35000000003</v>
          </cell>
        </row>
        <row r="225">
          <cell r="A225" t="str">
            <v>F50700E</v>
          </cell>
          <cell r="B225" t="str">
            <v>RENTS</v>
          </cell>
          <cell r="D225">
            <v>76263.91</v>
          </cell>
          <cell r="E225">
            <v>14668.51</v>
          </cell>
          <cell r="F225">
            <v>15021.47</v>
          </cell>
          <cell r="G225">
            <v>12149.24</v>
          </cell>
          <cell r="H225">
            <v>14670.08</v>
          </cell>
          <cell r="I225">
            <v>14871.17</v>
          </cell>
          <cell r="J225">
            <v>13009</v>
          </cell>
          <cell r="K225">
            <v>13009</v>
          </cell>
          <cell r="L225">
            <v>13009</v>
          </cell>
          <cell r="M225">
            <v>12149</v>
          </cell>
          <cell r="N225">
            <v>12453</v>
          </cell>
          <cell r="O225">
            <v>11845</v>
          </cell>
          <cell r="Q225">
            <v>223118.38</v>
          </cell>
        </row>
        <row r="226">
          <cell r="A226" t="str">
            <v>F51000E</v>
          </cell>
          <cell r="B226" t="str">
            <v>MAINTENANCE SUPERVISION AND ENGINEERING</v>
          </cell>
          <cell r="D226">
            <v>14.57</v>
          </cell>
          <cell r="E226">
            <v>0</v>
          </cell>
          <cell r="F226">
            <v>0</v>
          </cell>
          <cell r="G226">
            <v>14.57</v>
          </cell>
          <cell r="H226">
            <v>0</v>
          </cell>
          <cell r="I226">
            <v>0</v>
          </cell>
          <cell r="L226">
            <v>-106.86</v>
          </cell>
          <cell r="M226">
            <v>1.6</v>
          </cell>
          <cell r="N226">
            <v>0</v>
          </cell>
          <cell r="O226">
            <v>1.6</v>
          </cell>
          <cell r="Q226">
            <v>-74.52000000000001</v>
          </cell>
        </row>
        <row r="227">
          <cell r="A227" t="str">
            <v>F51010E</v>
          </cell>
          <cell r="B227" t="str">
            <v>MAINTENANCE SUPERVISION AND ENGINEERING</v>
          </cell>
          <cell r="G227">
            <v>0</v>
          </cell>
          <cell r="H227">
            <v>0</v>
          </cell>
          <cell r="I227">
            <v>0</v>
          </cell>
          <cell r="K227">
            <v>1200.48</v>
          </cell>
          <cell r="N227">
            <v>0</v>
          </cell>
          <cell r="O227">
            <v>0</v>
          </cell>
          <cell r="Q227">
            <v>1200.48</v>
          </cell>
        </row>
        <row r="228">
          <cell r="A228" t="str">
            <v>F51020E</v>
          </cell>
          <cell r="B228" t="str">
            <v>MAINTENANCE SUPERVISION AND ENGINEERING</v>
          </cell>
          <cell r="D228">
            <v>144.47999999999999</v>
          </cell>
          <cell r="E228">
            <v>130.72</v>
          </cell>
          <cell r="F228">
            <v>137.6</v>
          </cell>
          <cell r="G228">
            <v>172</v>
          </cell>
          <cell r="H228">
            <v>133.30000000000001</v>
          </cell>
          <cell r="I228">
            <v>130.72</v>
          </cell>
          <cell r="J228">
            <v>193.92</v>
          </cell>
          <cell r="K228">
            <v>646.4</v>
          </cell>
          <cell r="L228">
            <v>-177.76</v>
          </cell>
          <cell r="M228">
            <v>18.48</v>
          </cell>
          <cell r="N228">
            <v>123.84</v>
          </cell>
          <cell r="O228">
            <v>137.6</v>
          </cell>
          <cell r="Q228">
            <v>1791.2999999999997</v>
          </cell>
        </row>
        <row r="229">
          <cell r="A229" t="str">
            <v>F51030E</v>
          </cell>
          <cell r="B229" t="str">
            <v>MAINTENANCE SUPERVISION AND ENGINEERING</v>
          </cell>
          <cell r="G229">
            <v>0</v>
          </cell>
          <cell r="H229">
            <v>0</v>
          </cell>
          <cell r="I229">
            <v>0</v>
          </cell>
          <cell r="N229">
            <v>0</v>
          </cell>
          <cell r="O229">
            <v>0</v>
          </cell>
          <cell r="Q229">
            <v>0</v>
          </cell>
        </row>
        <row r="230">
          <cell r="A230" t="str">
            <v>F51100E</v>
          </cell>
          <cell r="B230" t="str">
            <v>MAINTENANCE OF STRUCTURES</v>
          </cell>
          <cell r="D230">
            <v>1259.19</v>
          </cell>
          <cell r="E230">
            <v>1132.4000000000001</v>
          </cell>
          <cell r="F230">
            <v>1212</v>
          </cell>
          <cell r="G230">
            <v>1497.59</v>
          </cell>
          <cell r="H230">
            <v>0</v>
          </cell>
          <cell r="I230">
            <v>0</v>
          </cell>
          <cell r="J230">
            <v>1431.02</v>
          </cell>
          <cell r="K230">
            <v>11297.6</v>
          </cell>
          <cell r="L230">
            <v>-4187</v>
          </cell>
          <cell r="M230">
            <v>357.6</v>
          </cell>
          <cell r="N230">
            <v>1072.8</v>
          </cell>
          <cell r="O230">
            <v>1192</v>
          </cell>
          <cell r="Q230">
            <v>16265.200000000003</v>
          </cell>
        </row>
        <row r="231">
          <cell r="A231" t="str">
            <v>F51200E</v>
          </cell>
          <cell r="B231" t="str">
            <v>MAINTENANCE OF BOILER PLANT</v>
          </cell>
          <cell r="G231">
            <v>0</v>
          </cell>
          <cell r="H231">
            <v>0</v>
          </cell>
          <cell r="I231">
            <v>0</v>
          </cell>
          <cell r="L231">
            <v>837.34</v>
          </cell>
          <cell r="N231">
            <v>0</v>
          </cell>
          <cell r="O231">
            <v>0</v>
          </cell>
          <cell r="Q231">
            <v>837.34</v>
          </cell>
        </row>
        <row r="232">
          <cell r="A232" t="str">
            <v>F51220E</v>
          </cell>
          <cell r="B232" t="str">
            <v>MAINTENANCE OF BOILER PLANT</v>
          </cell>
          <cell r="G232">
            <v>0</v>
          </cell>
          <cell r="H232">
            <v>0</v>
          </cell>
          <cell r="I232">
            <v>0</v>
          </cell>
          <cell r="L232">
            <v>4396.49</v>
          </cell>
          <cell r="N232">
            <v>0</v>
          </cell>
          <cell r="O232">
            <v>0</v>
          </cell>
          <cell r="Q232">
            <v>4396.49</v>
          </cell>
        </row>
        <row r="233">
          <cell r="A233" t="str">
            <v>F51300E</v>
          </cell>
          <cell r="B233" t="str">
            <v>MAINTENANCE OF ELECTRIC PLANT</v>
          </cell>
          <cell r="D233">
            <v>705.6</v>
          </cell>
          <cell r="E233">
            <v>638.4</v>
          </cell>
          <cell r="F233">
            <v>672</v>
          </cell>
          <cell r="G233">
            <v>840</v>
          </cell>
          <cell r="H233">
            <v>0</v>
          </cell>
          <cell r="I233">
            <v>672</v>
          </cell>
          <cell r="J233">
            <v>1737.6</v>
          </cell>
          <cell r="K233">
            <v>2688</v>
          </cell>
          <cell r="L233">
            <v>18378.93</v>
          </cell>
          <cell r="M233">
            <v>201.6</v>
          </cell>
          <cell r="N233">
            <v>604.79999999999995</v>
          </cell>
          <cell r="O233">
            <v>672</v>
          </cell>
          <cell r="Q233">
            <v>27810.929999999997</v>
          </cell>
        </row>
        <row r="234">
          <cell r="A234" t="str">
            <v>F51320E</v>
          </cell>
          <cell r="B234" t="str">
            <v>MAINTENANCE OF ELECTRIC PLANT</v>
          </cell>
          <cell r="G234">
            <v>0</v>
          </cell>
          <cell r="H234">
            <v>0</v>
          </cell>
          <cell r="I234">
            <v>0</v>
          </cell>
          <cell r="L234">
            <v>13684.53</v>
          </cell>
          <cell r="N234">
            <v>0</v>
          </cell>
          <cell r="O234">
            <v>0</v>
          </cell>
          <cell r="Q234">
            <v>13684.53</v>
          </cell>
        </row>
        <row r="235">
          <cell r="A235" t="str">
            <v>F51400E</v>
          </cell>
          <cell r="B235" t="str">
            <v>MAINTENANCE OF MISCELLANEOUS STEAM PLANT</v>
          </cell>
          <cell r="D235">
            <v>5.0599999999999996</v>
          </cell>
          <cell r="E235">
            <v>0</v>
          </cell>
          <cell r="F235">
            <v>0</v>
          </cell>
          <cell r="G235">
            <v>5.0599999999999996</v>
          </cell>
          <cell r="H235">
            <v>0</v>
          </cell>
          <cell r="I235">
            <v>0</v>
          </cell>
          <cell r="L235">
            <v>913.69</v>
          </cell>
          <cell r="N235">
            <v>0</v>
          </cell>
          <cell r="O235">
            <v>18.97</v>
          </cell>
          <cell r="Q235">
            <v>942.78000000000009</v>
          </cell>
        </row>
        <row r="236">
          <cell r="A236" t="str">
            <v>F51420E</v>
          </cell>
          <cell r="B236" t="str">
            <v>MAINTENANCE OF MISCELLANEOUS STEAM PLAN</v>
          </cell>
          <cell r="G236">
            <v>0</v>
          </cell>
          <cell r="H236">
            <v>0</v>
          </cell>
          <cell r="I236">
            <v>0</v>
          </cell>
          <cell r="N236">
            <v>0</v>
          </cell>
          <cell r="O236">
            <v>0</v>
          </cell>
          <cell r="Q236">
            <v>0</v>
          </cell>
        </row>
        <row r="237">
          <cell r="A237" t="str">
            <v>F51700E</v>
          </cell>
          <cell r="B237" t="str">
            <v>OPERATION SUPERVISION AND ENGINEERING</v>
          </cell>
          <cell r="D237">
            <v>1556946.27</v>
          </cell>
          <cell r="E237">
            <v>1391763.87</v>
          </cell>
          <cell r="F237">
            <v>883980.57</v>
          </cell>
          <cell r="G237">
            <v>1397439.53</v>
          </cell>
          <cell r="H237">
            <v>1414203.85</v>
          </cell>
          <cell r="I237">
            <v>1076661.78</v>
          </cell>
          <cell r="J237">
            <v>1087357.8899999999</v>
          </cell>
          <cell r="K237">
            <v>-481198.06</v>
          </cell>
          <cell r="L237">
            <v>1026766.15</v>
          </cell>
          <cell r="M237">
            <v>1144985.49</v>
          </cell>
          <cell r="N237">
            <v>1211908.3700000001</v>
          </cell>
          <cell r="O237">
            <v>849832.4</v>
          </cell>
          <cell r="Q237">
            <v>12560648.110000001</v>
          </cell>
        </row>
        <row r="238">
          <cell r="A238" t="str">
            <v>F51800E</v>
          </cell>
          <cell r="B238" t="str">
            <v>FUEL</v>
          </cell>
          <cell r="D238">
            <v>1439997.19</v>
          </cell>
          <cell r="E238">
            <v>1280895.67</v>
          </cell>
          <cell r="F238">
            <v>1383240.81</v>
          </cell>
          <cell r="G238">
            <v>1398509.27</v>
          </cell>
          <cell r="H238">
            <v>1186603.3999999999</v>
          </cell>
          <cell r="I238">
            <v>819257.39</v>
          </cell>
          <cell r="J238">
            <v>1365727.95</v>
          </cell>
          <cell r="K238">
            <v>1412353.19</v>
          </cell>
          <cell r="L238">
            <v>1106615.9099999999</v>
          </cell>
          <cell r="M238">
            <v>1196675.8999999999</v>
          </cell>
          <cell r="N238">
            <v>1386021.71</v>
          </cell>
          <cell r="O238">
            <v>1435090.18</v>
          </cell>
          <cell r="Q238">
            <v>15410988.57</v>
          </cell>
        </row>
        <row r="239">
          <cell r="A239" t="str">
            <v>F51900E</v>
          </cell>
          <cell r="B239" t="str">
            <v>COOLANTS AND WATER</v>
          </cell>
          <cell r="D239">
            <v>22884.66</v>
          </cell>
          <cell r="E239">
            <v>24767.18</v>
          </cell>
          <cell r="F239">
            <v>18540.37</v>
          </cell>
          <cell r="G239">
            <v>2711042.28</v>
          </cell>
          <cell r="H239">
            <v>-2683616.0299999998</v>
          </cell>
          <cell r="I239">
            <v>6514.88</v>
          </cell>
          <cell r="J239">
            <v>8744.93</v>
          </cell>
          <cell r="K239">
            <v>13015.65</v>
          </cell>
          <cell r="L239">
            <v>20078.63</v>
          </cell>
          <cell r="M239">
            <v>11790.94</v>
          </cell>
          <cell r="N239">
            <v>8112.87</v>
          </cell>
          <cell r="O239">
            <v>21477.05</v>
          </cell>
          <cell r="Q239">
            <v>183353.40999999995</v>
          </cell>
        </row>
        <row r="240">
          <cell r="A240" t="str">
            <v>F52000E</v>
          </cell>
          <cell r="B240" t="str">
            <v>STEAM EXPENSES</v>
          </cell>
          <cell r="D240">
            <v>746058.17</v>
          </cell>
          <cell r="E240">
            <v>793669.27</v>
          </cell>
          <cell r="F240">
            <v>495758.91</v>
          </cell>
          <cell r="G240">
            <v>575828.19999999995</v>
          </cell>
          <cell r="H240">
            <v>1258113.1100000001</v>
          </cell>
          <cell r="I240">
            <v>913193.82</v>
          </cell>
          <cell r="J240">
            <v>483800.43</v>
          </cell>
          <cell r="K240">
            <v>473206.24</v>
          </cell>
          <cell r="L240">
            <v>547789.84</v>
          </cell>
          <cell r="M240">
            <v>578756.80000000005</v>
          </cell>
          <cell r="N240">
            <v>267909.71000000002</v>
          </cell>
          <cell r="O240">
            <v>453119.58</v>
          </cell>
          <cell r="Q240">
            <v>7587204.0800000001</v>
          </cell>
        </row>
        <row r="241">
          <cell r="A241" t="str">
            <v>F52300E</v>
          </cell>
          <cell r="B241" t="str">
            <v>ELECTRIC EXPENSES</v>
          </cell>
          <cell r="D241">
            <v>232946.94</v>
          </cell>
          <cell r="E241">
            <v>175601.64</v>
          </cell>
          <cell r="F241">
            <v>133975.96</v>
          </cell>
          <cell r="G241">
            <v>169027.33</v>
          </cell>
          <cell r="H241">
            <v>212887.78</v>
          </cell>
          <cell r="I241">
            <v>193600.53</v>
          </cell>
          <cell r="J241">
            <v>160230.43</v>
          </cell>
          <cell r="K241">
            <v>194031.26</v>
          </cell>
          <cell r="L241">
            <v>167440.54</v>
          </cell>
          <cell r="M241">
            <v>157492.28</v>
          </cell>
          <cell r="N241">
            <v>83598.19</v>
          </cell>
          <cell r="O241">
            <v>94585.34</v>
          </cell>
          <cell r="Q241">
            <v>1975418.22</v>
          </cell>
        </row>
        <row r="242">
          <cell r="A242" t="str">
            <v>F52400E</v>
          </cell>
          <cell r="B242" t="str">
            <v>MISCELLANEOUS NUCLEAR POWER EXPENSES</v>
          </cell>
          <cell r="D242">
            <v>1642819.59</v>
          </cell>
          <cell r="E242">
            <v>1097877.8999999999</v>
          </cell>
          <cell r="F242">
            <v>1031167.18</v>
          </cell>
          <cell r="G242">
            <v>1466312.22</v>
          </cell>
          <cell r="H242">
            <v>4101372.03</v>
          </cell>
          <cell r="I242">
            <v>1740903.26</v>
          </cell>
          <cell r="J242">
            <v>1626972.57</v>
          </cell>
          <cell r="K242">
            <v>713161.04</v>
          </cell>
          <cell r="L242">
            <v>1058608.94</v>
          </cell>
          <cell r="M242">
            <v>1429023.22</v>
          </cell>
          <cell r="N242">
            <v>806837.16</v>
          </cell>
          <cell r="O242">
            <v>1395544.36</v>
          </cell>
          <cell r="Q242">
            <v>18110599.469999999</v>
          </cell>
        </row>
        <row r="243">
          <cell r="A243" t="str">
            <v>F52500E</v>
          </cell>
          <cell r="B243" t="str">
            <v>RENTS</v>
          </cell>
          <cell r="D243">
            <v>0</v>
          </cell>
          <cell r="E243">
            <v>19877.13</v>
          </cell>
          <cell r="F243">
            <v>40132.47</v>
          </cell>
          <cell r="G243">
            <v>18269.55</v>
          </cell>
          <cell r="H243">
            <v>20.25</v>
          </cell>
          <cell r="I243">
            <v>40113.360000000001</v>
          </cell>
          <cell r="J243">
            <v>20.2</v>
          </cell>
          <cell r="K243">
            <v>-8486.5499999999993</v>
          </cell>
          <cell r="L243">
            <v>34878.07</v>
          </cell>
          <cell r="M243">
            <v>526.46</v>
          </cell>
          <cell r="N243">
            <v>141.13999999999999</v>
          </cell>
          <cell r="O243">
            <v>42845.94</v>
          </cell>
          <cell r="Q243">
            <v>188338.02000000002</v>
          </cell>
        </row>
        <row r="244">
          <cell r="A244" t="str">
            <v>F52800E</v>
          </cell>
          <cell r="B244" t="str">
            <v>MAINTENANCE SUPERVISION AND ENGINEERING</v>
          </cell>
          <cell r="D244">
            <v>627810.78</v>
          </cell>
          <cell r="E244">
            <v>-1169412.6100000001</v>
          </cell>
          <cell r="F244">
            <v>1260716.8999999999</v>
          </cell>
          <cell r="G244">
            <v>252883.17</v>
          </cell>
          <cell r="H244">
            <v>415619.04</v>
          </cell>
          <cell r="I244">
            <v>356851.51</v>
          </cell>
          <cell r="J244">
            <v>302002.3</v>
          </cell>
          <cell r="K244">
            <v>279639.25</v>
          </cell>
          <cell r="L244">
            <v>2801719.89</v>
          </cell>
          <cell r="M244">
            <v>328553.65000000002</v>
          </cell>
          <cell r="N244">
            <v>-2302186.5299999998</v>
          </cell>
          <cell r="O244">
            <v>1442046.1</v>
          </cell>
          <cell r="Q244">
            <v>4596243.4500000011</v>
          </cell>
        </row>
        <row r="245">
          <cell r="A245" t="str">
            <v>F52900E</v>
          </cell>
          <cell r="B245" t="str">
            <v>MAINTENANCE OF STRUCTURES</v>
          </cell>
          <cell r="D245">
            <v>173685.83</v>
          </cell>
          <cell r="E245">
            <v>348210.62</v>
          </cell>
          <cell r="F245">
            <v>185722.4</v>
          </cell>
          <cell r="G245">
            <v>276877.42</v>
          </cell>
          <cell r="H245">
            <v>188768.13</v>
          </cell>
          <cell r="I245">
            <v>225083.48</v>
          </cell>
          <cell r="J245">
            <v>263051.03999999998</v>
          </cell>
          <cell r="K245">
            <v>170793.72</v>
          </cell>
          <cell r="L245">
            <v>20838.12</v>
          </cell>
          <cell r="M245">
            <v>198850.22</v>
          </cell>
          <cell r="N245">
            <v>59210.33</v>
          </cell>
          <cell r="O245">
            <v>365554.66</v>
          </cell>
          <cell r="Q245">
            <v>2476645.9700000002</v>
          </cell>
        </row>
        <row r="246">
          <cell r="A246" t="str">
            <v>F53000E</v>
          </cell>
          <cell r="B246" t="str">
            <v>MAINTENANCE OF REACTOR PLANT EQUIPMENT</v>
          </cell>
          <cell r="D246">
            <v>477106.07</v>
          </cell>
          <cell r="E246">
            <v>259748.78</v>
          </cell>
          <cell r="F246">
            <v>360757.96</v>
          </cell>
          <cell r="G246">
            <v>915729.45</v>
          </cell>
          <cell r="H246">
            <v>2137860.4700000002</v>
          </cell>
          <cell r="I246">
            <v>3190400.89</v>
          </cell>
          <cell r="J246">
            <v>244960.32</v>
          </cell>
          <cell r="K246">
            <v>342912.34</v>
          </cell>
          <cell r="L246">
            <v>295509.96999999997</v>
          </cell>
          <cell r="M246">
            <v>386945.03</v>
          </cell>
          <cell r="N246">
            <v>40804.61</v>
          </cell>
          <cell r="O246">
            <v>344864.82</v>
          </cell>
          <cell r="Q246">
            <v>8997600.7100000009</v>
          </cell>
        </row>
        <row r="247">
          <cell r="A247" t="str">
            <v>F53100E</v>
          </cell>
          <cell r="B247" t="str">
            <v>MAINTENANCE OF ELECTRIC PLANT</v>
          </cell>
          <cell r="D247">
            <v>307929.36</v>
          </cell>
          <cell r="E247">
            <v>68778.16</v>
          </cell>
          <cell r="F247">
            <v>279436.78999999998</v>
          </cell>
          <cell r="G247">
            <v>170681.61</v>
          </cell>
          <cell r="H247">
            <v>292587.49</v>
          </cell>
          <cell r="I247">
            <v>185216.8</v>
          </cell>
          <cell r="J247">
            <v>244634.07</v>
          </cell>
          <cell r="K247">
            <v>241803.55</v>
          </cell>
          <cell r="L247">
            <v>247223.59</v>
          </cell>
          <cell r="M247">
            <v>204167.38</v>
          </cell>
          <cell r="N247">
            <v>83984.89</v>
          </cell>
          <cell r="O247">
            <v>269498.51</v>
          </cell>
          <cell r="Q247">
            <v>2595942.2000000002</v>
          </cell>
        </row>
        <row r="248">
          <cell r="A248" t="str">
            <v>F53200E</v>
          </cell>
          <cell r="B248" t="str">
            <v>MAINTENANCE OF MISCELLANEOUS NUCLEAR PLANT</v>
          </cell>
          <cell r="D248">
            <v>605459.24</v>
          </cell>
          <cell r="E248">
            <v>1156497.1200000001</v>
          </cell>
          <cell r="F248">
            <v>401352.47</v>
          </cell>
          <cell r="G248">
            <v>1101178.5900000001</v>
          </cell>
          <cell r="H248">
            <v>1991447.32</v>
          </cell>
          <cell r="I248">
            <v>2530848.92</v>
          </cell>
          <cell r="J248">
            <v>592050.81000000006</v>
          </cell>
          <cell r="K248">
            <v>597001.82999999996</v>
          </cell>
          <cell r="L248">
            <v>515817.39</v>
          </cell>
          <cell r="M248">
            <v>378047.17</v>
          </cell>
          <cell r="N248">
            <v>317077.53000000003</v>
          </cell>
          <cell r="O248">
            <v>664755.23</v>
          </cell>
          <cell r="Q248">
            <v>10851533.620000001</v>
          </cell>
        </row>
        <row r="249">
          <cell r="A249" t="str">
            <v>F54600E</v>
          </cell>
          <cell r="B249" t="str">
            <v>OPERATION SUPERVISION AND ENGINEERING</v>
          </cell>
          <cell r="D249">
            <v>507.31</v>
          </cell>
          <cell r="E249">
            <v>552.75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N249">
            <v>0</v>
          </cell>
          <cell r="O249">
            <v>0</v>
          </cell>
          <cell r="Q249">
            <v>1060.06</v>
          </cell>
        </row>
        <row r="250">
          <cell r="A250" t="str">
            <v>F54610E</v>
          </cell>
          <cell r="B250" t="str">
            <v>OPERATION SUPERVISION AND ENGINEERING</v>
          </cell>
          <cell r="G250">
            <v>0</v>
          </cell>
          <cell r="H250">
            <v>0</v>
          </cell>
          <cell r="I250">
            <v>0</v>
          </cell>
          <cell r="N250">
            <v>0</v>
          </cell>
          <cell r="O250">
            <v>0</v>
          </cell>
          <cell r="Q250">
            <v>0</v>
          </cell>
        </row>
        <row r="251">
          <cell r="A251" t="str">
            <v>F54700E</v>
          </cell>
          <cell r="B251" t="str">
            <v>FUEL</v>
          </cell>
          <cell r="G251">
            <v>0</v>
          </cell>
          <cell r="H251">
            <v>0</v>
          </cell>
          <cell r="I251">
            <v>0</v>
          </cell>
          <cell r="N251">
            <v>0</v>
          </cell>
          <cell r="O251">
            <v>0</v>
          </cell>
          <cell r="Q251">
            <v>0</v>
          </cell>
        </row>
        <row r="252">
          <cell r="A252" t="str">
            <v>F54800E</v>
          </cell>
          <cell r="B252" t="str">
            <v>GENERATION EXPENSES</v>
          </cell>
          <cell r="G252">
            <v>0</v>
          </cell>
          <cell r="H252">
            <v>0</v>
          </cell>
          <cell r="I252">
            <v>0</v>
          </cell>
          <cell r="L252">
            <v>6902.48</v>
          </cell>
          <cell r="N252">
            <v>0</v>
          </cell>
          <cell r="O252">
            <v>0</v>
          </cell>
          <cell r="Q252">
            <v>6902.48</v>
          </cell>
        </row>
        <row r="253">
          <cell r="A253" t="str">
            <v>F54900E</v>
          </cell>
          <cell r="B253" t="str">
            <v>MISCELLANEOUS OTHER POWER GENERATION EXPENSES</v>
          </cell>
          <cell r="D253">
            <v>0</v>
          </cell>
          <cell r="E253">
            <v>4.72</v>
          </cell>
          <cell r="F253">
            <v>2284.1799999999998</v>
          </cell>
          <cell r="G253">
            <v>6539.66</v>
          </cell>
          <cell r="H253">
            <v>18358.64</v>
          </cell>
          <cell r="I253">
            <v>1945.72</v>
          </cell>
          <cell r="J253">
            <v>4798.68</v>
          </cell>
          <cell r="K253">
            <v>115788.14</v>
          </cell>
          <cell r="L253">
            <v>7256.6</v>
          </cell>
          <cell r="M253">
            <v>109152.84</v>
          </cell>
          <cell r="N253">
            <v>0</v>
          </cell>
          <cell r="O253">
            <v>31763.03</v>
          </cell>
          <cell r="Q253">
            <v>297892.20999999996</v>
          </cell>
        </row>
        <row r="254">
          <cell r="A254" t="str">
            <v>F55000E</v>
          </cell>
          <cell r="B254" t="str">
            <v>RENTS</v>
          </cell>
          <cell r="G254">
            <v>0</v>
          </cell>
          <cell r="H254">
            <v>0</v>
          </cell>
          <cell r="I254">
            <v>0</v>
          </cell>
          <cell r="N254">
            <v>0</v>
          </cell>
          <cell r="O254">
            <v>0</v>
          </cell>
          <cell r="Q254">
            <v>0</v>
          </cell>
        </row>
        <row r="255">
          <cell r="A255" t="str">
            <v>F55100E</v>
          </cell>
          <cell r="B255" t="str">
            <v>MAINTENANCE SUPERVISION AND ENGINEERING</v>
          </cell>
          <cell r="G255">
            <v>0</v>
          </cell>
          <cell r="H255">
            <v>0</v>
          </cell>
          <cell r="I255">
            <v>0</v>
          </cell>
          <cell r="K255">
            <v>48.24</v>
          </cell>
          <cell r="N255">
            <v>0</v>
          </cell>
          <cell r="O255">
            <v>0</v>
          </cell>
          <cell r="Q255">
            <v>48.24</v>
          </cell>
        </row>
        <row r="256">
          <cell r="A256" t="str">
            <v>F55200E</v>
          </cell>
          <cell r="B256" t="str">
            <v>MAINTENANCE OF STRUCTURES</v>
          </cell>
          <cell r="G256">
            <v>0</v>
          </cell>
          <cell r="H256">
            <v>0</v>
          </cell>
          <cell r="I256">
            <v>0</v>
          </cell>
          <cell r="L256">
            <v>994.1</v>
          </cell>
          <cell r="N256">
            <v>0</v>
          </cell>
          <cell r="O256">
            <v>0</v>
          </cell>
          <cell r="Q256">
            <v>994.1</v>
          </cell>
        </row>
        <row r="257">
          <cell r="A257" t="str">
            <v>F55300E</v>
          </cell>
          <cell r="B257" t="str">
            <v>MAINTENANCE OF GENERATING AND ELECTRIC PLANT</v>
          </cell>
          <cell r="D257">
            <v>4.53</v>
          </cell>
          <cell r="E257">
            <v>0</v>
          </cell>
          <cell r="F257">
            <v>0</v>
          </cell>
          <cell r="G257">
            <v>4.53</v>
          </cell>
          <cell r="H257">
            <v>0</v>
          </cell>
          <cell r="I257">
            <v>0</v>
          </cell>
          <cell r="J257">
            <v>32.950000000000003</v>
          </cell>
          <cell r="L257">
            <v>1873.26</v>
          </cell>
          <cell r="N257">
            <v>0</v>
          </cell>
          <cell r="O257">
            <v>0</v>
          </cell>
          <cell r="Q257">
            <v>1915.27</v>
          </cell>
        </row>
        <row r="258">
          <cell r="A258" t="str">
            <v>F55400E</v>
          </cell>
          <cell r="B258" t="str">
            <v>MAINT OF MISCELLANEOUS OTHER POWER GENE</v>
          </cell>
          <cell r="G258">
            <v>0</v>
          </cell>
          <cell r="H258">
            <v>0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F55500E</v>
          </cell>
          <cell r="B259" t="str">
            <v>PURCHASED POWER</v>
          </cell>
          <cell r="D259">
            <v>17780449.489999998</v>
          </cell>
          <cell r="E259">
            <v>12236311.43</v>
          </cell>
          <cell r="F259">
            <v>18212760.670000002</v>
          </cell>
          <cell r="G259">
            <v>16772407.66</v>
          </cell>
          <cell r="H259">
            <v>22023194.289999999</v>
          </cell>
          <cell r="I259">
            <v>22385945.219999999</v>
          </cell>
          <cell r="J259">
            <v>55936272.039999999</v>
          </cell>
          <cell r="K259">
            <v>56208180.780000001</v>
          </cell>
          <cell r="L259">
            <v>48699163.689999998</v>
          </cell>
          <cell r="M259">
            <v>33886964.880000003</v>
          </cell>
          <cell r="N259">
            <v>33040051.350000001</v>
          </cell>
          <cell r="O259">
            <v>-293926063.20999998</v>
          </cell>
          <cell r="Q259">
            <v>43255638.290000021</v>
          </cell>
        </row>
        <row r="260">
          <cell r="A260" t="str">
            <v>F55501E</v>
          </cell>
          <cell r="B260" t="str">
            <v>PX POWER</v>
          </cell>
          <cell r="D260">
            <v>-918600.21</v>
          </cell>
          <cell r="E260">
            <v>-166756.17000000001</v>
          </cell>
          <cell r="F260">
            <v>-170881.51</v>
          </cell>
          <cell r="G260">
            <v>-39713.730000000003</v>
          </cell>
          <cell r="H260">
            <v>150236.34</v>
          </cell>
          <cell r="I260">
            <v>-438283.15</v>
          </cell>
          <cell r="J260">
            <v>15474703.26</v>
          </cell>
          <cell r="K260">
            <v>-42727600.109999999</v>
          </cell>
          <cell r="L260">
            <v>2395634.77</v>
          </cell>
          <cell r="M260">
            <v>-261317.81</v>
          </cell>
          <cell r="N260">
            <v>4987601.5599999996</v>
          </cell>
          <cell r="O260">
            <v>1597405.23</v>
          </cell>
          <cell r="Q260">
            <v>-20117571.530000001</v>
          </cell>
        </row>
        <row r="261">
          <cell r="A261" t="str">
            <v>F55600E</v>
          </cell>
          <cell r="B261" t="str">
            <v>SYSTEM CONTROL AND LOAD DISPATCHING</v>
          </cell>
          <cell r="D261">
            <v>63009.440000000002</v>
          </cell>
          <cell r="E261">
            <v>60648.46</v>
          </cell>
          <cell r="F261">
            <v>52427.38</v>
          </cell>
          <cell r="G261">
            <v>88229.37</v>
          </cell>
          <cell r="H261">
            <v>179418.03</v>
          </cell>
          <cell r="I261">
            <v>52751.23</v>
          </cell>
          <cell r="J261">
            <v>38020.04</v>
          </cell>
          <cell r="K261">
            <v>53232.4</v>
          </cell>
          <cell r="L261">
            <v>59571.6</v>
          </cell>
          <cell r="M261">
            <v>103261.16</v>
          </cell>
          <cell r="N261">
            <v>61430.05</v>
          </cell>
          <cell r="O261">
            <v>74692.92</v>
          </cell>
          <cell r="Q261">
            <v>886692.08000000019</v>
          </cell>
        </row>
        <row r="262">
          <cell r="A262" t="str">
            <v>F55700E</v>
          </cell>
          <cell r="B262" t="str">
            <v>OTHER EXPENSES</v>
          </cell>
          <cell r="D262">
            <v>18206.849999999999</v>
          </cell>
          <cell r="E262">
            <v>7184.04</v>
          </cell>
          <cell r="F262">
            <v>33481.18</v>
          </cell>
          <cell r="G262">
            <v>13455.45</v>
          </cell>
          <cell r="H262">
            <v>25923.07</v>
          </cell>
          <cell r="I262">
            <v>42706.46</v>
          </cell>
          <cell r="J262">
            <v>1632.91</v>
          </cell>
          <cell r="K262">
            <v>20732.37</v>
          </cell>
          <cell r="L262">
            <v>11581.57</v>
          </cell>
          <cell r="M262">
            <v>19620.43</v>
          </cell>
          <cell r="N262">
            <v>17892.060000000001</v>
          </cell>
          <cell r="O262">
            <v>108915.95</v>
          </cell>
          <cell r="Q262">
            <v>321332.33999999997</v>
          </cell>
        </row>
        <row r="263">
          <cell r="A263" t="str">
            <v>F55720E</v>
          </cell>
          <cell r="B263" t="str">
            <v>OTHER EXPENSES</v>
          </cell>
          <cell r="D263">
            <v>48934.7</v>
          </cell>
          <cell r="E263">
            <v>30174.17</v>
          </cell>
          <cell r="F263">
            <v>25368.02</v>
          </cell>
          <cell r="G263">
            <v>45649.72</v>
          </cell>
          <cell r="H263">
            <v>47858.16</v>
          </cell>
          <cell r="I263">
            <v>45747.76</v>
          </cell>
          <cell r="J263">
            <v>37144.58</v>
          </cell>
          <cell r="K263">
            <v>37984.33</v>
          </cell>
          <cell r="L263">
            <v>35714.910000000003</v>
          </cell>
          <cell r="M263">
            <v>46215.71</v>
          </cell>
          <cell r="N263">
            <v>38637.120000000003</v>
          </cell>
          <cell r="O263">
            <v>47717.17</v>
          </cell>
          <cell r="Q263">
            <v>487146.35</v>
          </cell>
        </row>
        <row r="264">
          <cell r="A264" t="str">
            <v>F55780E</v>
          </cell>
          <cell r="B264" t="str">
            <v>OTHER EXPENSES</v>
          </cell>
          <cell r="D264">
            <v>14787.23</v>
          </cell>
          <cell r="E264">
            <v>28458.66</v>
          </cell>
          <cell r="F264">
            <v>29428.2</v>
          </cell>
          <cell r="G264">
            <v>38898.769999999997</v>
          </cell>
          <cell r="H264">
            <v>29622.240000000002</v>
          </cell>
          <cell r="I264">
            <v>30142.63</v>
          </cell>
          <cell r="J264">
            <v>15701.98</v>
          </cell>
          <cell r="K264">
            <v>13481.98</v>
          </cell>
          <cell r="L264">
            <v>13981.59</v>
          </cell>
          <cell r="M264">
            <v>18401.59</v>
          </cell>
          <cell r="N264">
            <v>14130.6</v>
          </cell>
          <cell r="O264">
            <v>14899.46</v>
          </cell>
          <cell r="Q264">
            <v>261934.93</v>
          </cell>
        </row>
        <row r="265">
          <cell r="A265" t="str">
            <v>F55790E</v>
          </cell>
          <cell r="B265" t="str">
            <v>OTHER EXPENSES-PX ADMIN</v>
          </cell>
          <cell r="D265">
            <v>4057.11</v>
          </cell>
          <cell r="G265">
            <v>0</v>
          </cell>
          <cell r="H265">
            <v>0</v>
          </cell>
          <cell r="I265">
            <v>0</v>
          </cell>
          <cell r="J265">
            <v>14191.13</v>
          </cell>
          <cell r="K265">
            <v>8791.8700000000008</v>
          </cell>
          <cell r="L265">
            <v>10752.98</v>
          </cell>
          <cell r="M265">
            <v>5031.84</v>
          </cell>
          <cell r="N265">
            <v>8048.22</v>
          </cell>
          <cell r="O265">
            <v>9261.68</v>
          </cell>
          <cell r="Q265">
            <v>60134.829999999994</v>
          </cell>
        </row>
        <row r="266">
          <cell r="A266" t="str">
            <v>F56000E</v>
          </cell>
          <cell r="B266" t="str">
            <v>OPERATION SUPERVISION AND ENGINEERING</v>
          </cell>
          <cell r="D266">
            <v>93.12</v>
          </cell>
          <cell r="E266">
            <v>3415.19</v>
          </cell>
          <cell r="F266">
            <v>0</v>
          </cell>
          <cell r="G266">
            <v>93.12</v>
          </cell>
          <cell r="H266">
            <v>0</v>
          </cell>
          <cell r="I266">
            <v>1579.54</v>
          </cell>
          <cell r="J266">
            <v>115.95</v>
          </cell>
          <cell r="K266">
            <v>67.510000000000005</v>
          </cell>
          <cell r="L266">
            <v>2197.27</v>
          </cell>
          <cell r="M266">
            <v>108.7</v>
          </cell>
          <cell r="N266">
            <v>4875.83</v>
          </cell>
          <cell r="O266">
            <v>261.06</v>
          </cell>
          <cell r="Q266">
            <v>12807.289999999999</v>
          </cell>
        </row>
        <row r="267">
          <cell r="A267" t="str">
            <v>F56010E</v>
          </cell>
          <cell r="B267" t="str">
            <v>OPERATION SUPERVISION AND ENGINEERING</v>
          </cell>
          <cell r="D267">
            <v>155169.35999999999</v>
          </cell>
          <cell r="E267">
            <v>156263.69</v>
          </cell>
          <cell r="F267">
            <v>155305.70000000001</v>
          </cell>
          <cell r="G267">
            <v>209039.91</v>
          </cell>
          <cell r="H267">
            <v>182270.31</v>
          </cell>
          <cell r="I267">
            <v>171644.71</v>
          </cell>
          <cell r="J267">
            <v>198510.64</v>
          </cell>
          <cell r="K267">
            <v>177063.46</v>
          </cell>
          <cell r="L267">
            <v>153736.18</v>
          </cell>
          <cell r="M267">
            <v>189187.56</v>
          </cell>
          <cell r="N267">
            <v>154793.03</v>
          </cell>
          <cell r="O267">
            <v>156410.32</v>
          </cell>
          <cell r="Q267">
            <v>2059394.8699999999</v>
          </cell>
        </row>
        <row r="268">
          <cell r="A268" t="str">
            <v>F56020E</v>
          </cell>
          <cell r="B268" t="str">
            <v>OPERATION SUPERVISION AND ENGINEERING</v>
          </cell>
          <cell r="D268">
            <v>42863.7</v>
          </cell>
          <cell r="E268">
            <v>38453.08</v>
          </cell>
          <cell r="F268">
            <v>44012.56</v>
          </cell>
          <cell r="G268">
            <v>59098.7</v>
          </cell>
          <cell r="H268">
            <v>41506.120000000003</v>
          </cell>
          <cell r="I268">
            <v>35826.29</v>
          </cell>
          <cell r="J268">
            <v>35074.31</v>
          </cell>
          <cell r="K268">
            <v>42239.65</v>
          </cell>
          <cell r="L268">
            <v>44067.1</v>
          </cell>
          <cell r="M268">
            <v>46120.55</v>
          </cell>
          <cell r="N268">
            <v>38076.58</v>
          </cell>
          <cell r="O268">
            <v>36699.699999999997</v>
          </cell>
          <cell r="Q268">
            <v>504038.34</v>
          </cell>
        </row>
        <row r="269">
          <cell r="A269" t="str">
            <v>F56100E</v>
          </cell>
          <cell r="B269" t="str">
            <v>LOAD DISPATCHING</v>
          </cell>
          <cell r="D269">
            <v>218032.22</v>
          </cell>
          <cell r="E269">
            <v>209037.18</v>
          </cell>
          <cell r="F269">
            <v>217585.48</v>
          </cell>
          <cell r="G269">
            <v>271128.76</v>
          </cell>
          <cell r="H269">
            <v>207332.6</v>
          </cell>
          <cell r="I269">
            <v>215964.29</v>
          </cell>
          <cell r="J269">
            <v>230970.23</v>
          </cell>
          <cell r="K269">
            <v>206465.68</v>
          </cell>
          <cell r="L269">
            <v>196046.39</v>
          </cell>
          <cell r="M269">
            <v>229597.53</v>
          </cell>
          <cell r="N269">
            <v>194777.63</v>
          </cell>
          <cell r="O269">
            <v>202383.27</v>
          </cell>
          <cell r="Q269">
            <v>2599321.2599999998</v>
          </cell>
        </row>
        <row r="270">
          <cell r="A270" t="str">
            <v>F56200E</v>
          </cell>
          <cell r="B270" t="str">
            <v>STATION EXPENSES</v>
          </cell>
          <cell r="D270">
            <v>22436.69</v>
          </cell>
          <cell r="E270">
            <v>6569.38</v>
          </cell>
          <cell r="F270">
            <v>6619.01</v>
          </cell>
          <cell r="G270">
            <v>2617.11</v>
          </cell>
          <cell r="H270">
            <v>4522.0600000000004</v>
          </cell>
          <cell r="I270">
            <v>4429.96</v>
          </cell>
          <cell r="J270">
            <v>1067.3900000000001</v>
          </cell>
          <cell r="K270">
            <v>1530.54</v>
          </cell>
          <cell r="L270">
            <v>904.1</v>
          </cell>
          <cell r="M270">
            <v>14395.97</v>
          </cell>
          <cell r="N270">
            <v>10755.16</v>
          </cell>
          <cell r="O270">
            <v>22156.31</v>
          </cell>
          <cell r="Q270">
            <v>98003.68</v>
          </cell>
        </row>
        <row r="271">
          <cell r="A271" t="str">
            <v>F56210E</v>
          </cell>
          <cell r="B271" t="str">
            <v>STATION EXPENSES</v>
          </cell>
          <cell r="D271">
            <v>19197.14</v>
          </cell>
          <cell r="E271">
            <v>13079.14</v>
          </cell>
          <cell r="F271">
            <v>17059.54</v>
          </cell>
          <cell r="G271">
            <v>22923.78</v>
          </cell>
          <cell r="H271">
            <v>15065.98</v>
          </cell>
          <cell r="I271">
            <v>24224.53</v>
          </cell>
          <cell r="J271">
            <v>14886.07</v>
          </cell>
          <cell r="K271">
            <v>15303.6</v>
          </cell>
          <cell r="L271">
            <v>30644.99</v>
          </cell>
          <cell r="M271">
            <v>14397.87</v>
          </cell>
          <cell r="N271">
            <v>21103.07</v>
          </cell>
          <cell r="O271">
            <v>13226.76</v>
          </cell>
          <cell r="Q271">
            <v>221112.47</v>
          </cell>
        </row>
        <row r="272">
          <cell r="A272" t="str">
            <v>F56220E</v>
          </cell>
          <cell r="B272" t="str">
            <v>STATION EXPENSES</v>
          </cell>
          <cell r="D272">
            <v>0</v>
          </cell>
          <cell r="E272">
            <v>0</v>
          </cell>
          <cell r="F272">
            <v>88.48</v>
          </cell>
          <cell r="G272">
            <v>0</v>
          </cell>
          <cell r="H272">
            <v>0</v>
          </cell>
          <cell r="I272">
            <v>0</v>
          </cell>
          <cell r="M272">
            <v>32.93</v>
          </cell>
          <cell r="N272">
            <v>110.27</v>
          </cell>
          <cell r="O272">
            <v>0</v>
          </cell>
          <cell r="Q272">
            <v>231.68</v>
          </cell>
        </row>
        <row r="273">
          <cell r="A273" t="str">
            <v>F56300E</v>
          </cell>
          <cell r="B273" t="str">
            <v>OVERHEAD LINE EXPENSES</v>
          </cell>
          <cell r="D273">
            <v>9020.7000000000007</v>
          </cell>
          <cell r="E273">
            <v>13389.86</v>
          </cell>
          <cell r="F273">
            <v>601.76</v>
          </cell>
          <cell r="G273">
            <v>1208.9100000000001</v>
          </cell>
          <cell r="H273">
            <v>0</v>
          </cell>
          <cell r="I273">
            <v>0</v>
          </cell>
          <cell r="J273">
            <v>46743.29</v>
          </cell>
          <cell r="K273">
            <v>31901.72</v>
          </cell>
          <cell r="L273">
            <v>861.83</v>
          </cell>
          <cell r="M273">
            <v>2473.5300000000002</v>
          </cell>
          <cell r="N273">
            <v>44030</v>
          </cell>
          <cell r="O273">
            <v>41126.089999999997</v>
          </cell>
          <cell r="Q273">
            <v>191357.69</v>
          </cell>
        </row>
        <row r="274">
          <cell r="A274" t="str">
            <v>F56310E</v>
          </cell>
          <cell r="B274" t="str">
            <v>OVERHEAD LINE EXPENSES</v>
          </cell>
          <cell r="D274">
            <v>30898.27</v>
          </cell>
          <cell r="E274">
            <v>71032.710000000006</v>
          </cell>
          <cell r="F274">
            <v>15572.48</v>
          </cell>
          <cell r="G274">
            <v>72028.240000000005</v>
          </cell>
          <cell r="H274">
            <v>56698.6</v>
          </cell>
          <cell r="I274">
            <v>57811.42</v>
          </cell>
          <cell r="J274">
            <v>24062.66</v>
          </cell>
          <cell r="K274">
            <v>23417.07</v>
          </cell>
          <cell r="L274">
            <v>14803.81</v>
          </cell>
          <cell r="M274">
            <v>14321.92</v>
          </cell>
          <cell r="N274">
            <v>13233.82</v>
          </cell>
          <cell r="O274">
            <v>44227.95</v>
          </cell>
          <cell r="Q274">
            <v>438108.95</v>
          </cell>
        </row>
        <row r="275">
          <cell r="A275" t="str">
            <v>F56320E</v>
          </cell>
          <cell r="B275" t="str">
            <v>OVERHEAD LINE EXPENSES</v>
          </cell>
          <cell r="G275">
            <v>1741.52</v>
          </cell>
          <cell r="H275">
            <v>2524.65</v>
          </cell>
          <cell r="I275">
            <v>2092.14</v>
          </cell>
          <cell r="M275">
            <v>173.05</v>
          </cell>
          <cell r="N275">
            <v>0</v>
          </cell>
          <cell r="O275">
            <v>0</v>
          </cell>
          <cell r="Q275">
            <v>6531.36</v>
          </cell>
        </row>
        <row r="276">
          <cell r="A276" t="str">
            <v>F56400E</v>
          </cell>
          <cell r="B276" t="str">
            <v>UNDERGROUND LINE EXPENSES</v>
          </cell>
          <cell r="G276">
            <v>0</v>
          </cell>
          <cell r="H276">
            <v>0</v>
          </cell>
          <cell r="I276">
            <v>0</v>
          </cell>
          <cell r="N276">
            <v>0</v>
          </cell>
          <cell r="O276">
            <v>70.59</v>
          </cell>
          <cell r="Q276">
            <v>70.59</v>
          </cell>
        </row>
        <row r="277">
          <cell r="A277" t="str">
            <v>F56500E</v>
          </cell>
          <cell r="B277" t="str">
            <v>TRANSMISSION OF ELECTRICITY BY OTHERS</v>
          </cell>
          <cell r="D277">
            <v>642873.18000000005</v>
          </cell>
          <cell r="E277">
            <v>634748.43000000005</v>
          </cell>
          <cell r="F277">
            <v>624827.38</v>
          </cell>
          <cell r="G277">
            <v>491597.43</v>
          </cell>
          <cell r="H277">
            <v>559222.36</v>
          </cell>
          <cell r="I277">
            <v>658759.07999999996</v>
          </cell>
          <cell r="J277">
            <v>580183.82999999996</v>
          </cell>
          <cell r="K277">
            <v>599365.32999999996</v>
          </cell>
          <cell r="L277">
            <v>613064.82999999996</v>
          </cell>
          <cell r="M277">
            <v>645730.27</v>
          </cell>
          <cell r="N277">
            <v>621492.96</v>
          </cell>
          <cell r="O277">
            <v>645302.14</v>
          </cell>
          <cell r="Q277">
            <v>7317167.2200000007</v>
          </cell>
        </row>
        <row r="278">
          <cell r="A278" t="str">
            <v>F56600E</v>
          </cell>
          <cell r="B278" t="str">
            <v>MISCELLANEOUS TRANSMISSION EXPENSES</v>
          </cell>
          <cell r="D278">
            <v>352422.43</v>
          </cell>
          <cell r="E278">
            <v>348102.71</v>
          </cell>
          <cell r="F278">
            <v>537843.36</v>
          </cell>
          <cell r="G278">
            <v>594438.47</v>
          </cell>
          <cell r="H278">
            <v>665872.97</v>
          </cell>
          <cell r="I278">
            <v>687891.08</v>
          </cell>
          <cell r="J278">
            <v>4826362.1399999997</v>
          </cell>
          <cell r="K278">
            <v>4322801.8099999996</v>
          </cell>
          <cell r="L278">
            <v>3037577.89</v>
          </cell>
          <cell r="M278">
            <v>4548868.96</v>
          </cell>
          <cell r="N278">
            <v>4636277.9800000004</v>
          </cell>
          <cell r="O278">
            <v>4642711.8099999996</v>
          </cell>
          <cell r="Q278">
            <v>29201171.609999999</v>
          </cell>
        </row>
        <row r="279">
          <cell r="A279" t="str">
            <v>F56620E</v>
          </cell>
          <cell r="B279" t="str">
            <v>MISCELLANEOUS TRANSMISSION EXPENSES</v>
          </cell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N279">
            <v>0</v>
          </cell>
          <cell r="O279">
            <v>0</v>
          </cell>
          <cell r="Q279">
            <v>0</v>
          </cell>
        </row>
        <row r="280">
          <cell r="A280" t="str">
            <v>F56621E</v>
          </cell>
          <cell r="B280" t="str">
            <v>MISC TRANSMISSION EXPENSES-ISO GRID MANAGEMENT</v>
          </cell>
          <cell r="D280">
            <v>489474.81</v>
          </cell>
          <cell r="E280">
            <v>668756.04</v>
          </cell>
          <cell r="F280">
            <v>1327976.08</v>
          </cell>
          <cell r="G280">
            <v>1212741.8999999999</v>
          </cell>
          <cell r="H280">
            <v>907335.92</v>
          </cell>
          <cell r="I280">
            <v>1032922.54</v>
          </cell>
          <cell r="Q280">
            <v>5639207.29</v>
          </cell>
        </row>
        <row r="281">
          <cell r="A281" t="str">
            <v>F56622E</v>
          </cell>
          <cell r="B281" t="str">
            <v>MISC TRANSMISSION EXPENSES-ISO MUST RUN</v>
          </cell>
          <cell r="D281">
            <v>2278911.31</v>
          </cell>
          <cell r="E281">
            <v>3183548.64</v>
          </cell>
          <cell r="F281">
            <v>2366929.29</v>
          </cell>
          <cell r="G281">
            <v>4290813.51</v>
          </cell>
          <cell r="H281">
            <v>3351324.83</v>
          </cell>
          <cell r="I281">
            <v>3983644.67</v>
          </cell>
          <cell r="Q281">
            <v>19455172.25</v>
          </cell>
        </row>
        <row r="282">
          <cell r="A282" t="str">
            <v>F56623E</v>
          </cell>
          <cell r="B282" t="str">
            <v>MISC TRANSMISSION EXPENSES-ISO TRANSMISSION EXP</v>
          </cell>
          <cell r="D282">
            <v>-221354.18</v>
          </cell>
          <cell r="E282">
            <v>14525.95</v>
          </cell>
          <cell r="F282">
            <v>4379367.3099999996</v>
          </cell>
          <cell r="G282">
            <v>13871612.109999999</v>
          </cell>
          <cell r="H282">
            <v>4346448.5999999996</v>
          </cell>
          <cell r="I282">
            <v>4180007.6</v>
          </cell>
          <cell r="Q282">
            <v>26570607.390000001</v>
          </cell>
        </row>
        <row r="283">
          <cell r="A283" t="str">
            <v>F56624E</v>
          </cell>
          <cell r="B283" t="str">
            <v>MISC TRANSM EXP-ISO 3RD PARTY SCHEDULE COORDINATOR</v>
          </cell>
          <cell r="D283">
            <v>0</v>
          </cell>
          <cell r="E283">
            <v>334.85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Q283">
            <v>334.85</v>
          </cell>
        </row>
        <row r="284">
          <cell r="A284" t="str">
            <v>F56700E</v>
          </cell>
          <cell r="B284" t="str">
            <v>RENTS</v>
          </cell>
          <cell r="D284">
            <v>568426.71</v>
          </cell>
          <cell r="E284">
            <v>747.98</v>
          </cell>
          <cell r="F284">
            <v>609</v>
          </cell>
          <cell r="G284">
            <v>0</v>
          </cell>
          <cell r="H284">
            <v>383574.28</v>
          </cell>
          <cell r="I284">
            <v>4532.05</v>
          </cell>
          <cell r="J284">
            <v>402695.9</v>
          </cell>
          <cell r="K284">
            <v>12032</v>
          </cell>
          <cell r="M284">
            <v>37010</v>
          </cell>
          <cell r="N284">
            <v>14274.9</v>
          </cell>
          <cell r="O284">
            <v>27692</v>
          </cell>
          <cell r="Q284">
            <v>1451594.8199999998</v>
          </cell>
        </row>
        <row r="285">
          <cell r="A285" t="str">
            <v>F56800E</v>
          </cell>
          <cell r="B285" t="str">
            <v>MAINTENANCE SUPERVISION AND ENGINEERING</v>
          </cell>
          <cell r="D285">
            <v>8489.42</v>
          </cell>
          <cell r="E285">
            <v>3801.87</v>
          </cell>
          <cell r="F285">
            <v>7451.44</v>
          </cell>
          <cell r="G285">
            <v>860.41</v>
          </cell>
          <cell r="H285">
            <v>1343.26</v>
          </cell>
          <cell r="I285">
            <v>1167.46</v>
          </cell>
          <cell r="J285">
            <v>2252.85</v>
          </cell>
          <cell r="K285">
            <v>2202.71</v>
          </cell>
          <cell r="L285">
            <v>4754.16</v>
          </cell>
          <cell r="M285">
            <v>5965.99</v>
          </cell>
          <cell r="N285">
            <v>3203.06</v>
          </cell>
          <cell r="O285">
            <v>10077.799999999999</v>
          </cell>
          <cell r="Q285">
            <v>51570.429999999993</v>
          </cell>
        </row>
        <row r="286">
          <cell r="A286" t="str">
            <v>F56810E</v>
          </cell>
          <cell r="B286" t="str">
            <v>MAINTENANCE SUPERVISION AND ENGINEERING</v>
          </cell>
          <cell r="D286">
            <v>54200.86</v>
          </cell>
          <cell r="E286">
            <v>61369.61</v>
          </cell>
          <cell r="F286">
            <v>51784.78</v>
          </cell>
          <cell r="G286">
            <v>65025.23</v>
          </cell>
          <cell r="H286">
            <v>50496.35</v>
          </cell>
          <cell r="I286">
            <v>50036.66</v>
          </cell>
          <cell r="J286">
            <v>30392.639999999999</v>
          </cell>
          <cell r="K286">
            <v>137408.60999999999</v>
          </cell>
          <cell r="L286">
            <v>-55453.95</v>
          </cell>
          <cell r="M286">
            <v>39127.61</v>
          </cell>
          <cell r="N286">
            <v>24802.82</v>
          </cell>
          <cell r="O286">
            <v>39597.769999999997</v>
          </cell>
          <cell r="Q286">
            <v>548788.99</v>
          </cell>
        </row>
        <row r="287">
          <cell r="A287" t="str">
            <v>F56820E</v>
          </cell>
          <cell r="B287" t="str">
            <v>MAINTENANCE SUPERVISION AND ENGINEERING</v>
          </cell>
          <cell r="D287">
            <v>0</v>
          </cell>
          <cell r="G287">
            <v>0</v>
          </cell>
          <cell r="H287">
            <v>749.86</v>
          </cell>
          <cell r="I287">
            <v>1349.05</v>
          </cell>
          <cell r="N287">
            <v>0</v>
          </cell>
          <cell r="O287">
            <v>0</v>
          </cell>
          <cell r="Q287">
            <v>2098.91</v>
          </cell>
        </row>
        <row r="288">
          <cell r="A288" t="str">
            <v>F56900E</v>
          </cell>
          <cell r="B288" t="str">
            <v>MAINTENANCE OF STRUCTURES</v>
          </cell>
          <cell r="D288">
            <v>0</v>
          </cell>
          <cell r="E288">
            <v>43.22</v>
          </cell>
          <cell r="F288">
            <v>0</v>
          </cell>
          <cell r="G288">
            <v>14.07</v>
          </cell>
          <cell r="H288">
            <v>116.03</v>
          </cell>
          <cell r="I288">
            <v>118.59</v>
          </cell>
          <cell r="J288">
            <v>76.489999999999995</v>
          </cell>
          <cell r="N288">
            <v>140.5</v>
          </cell>
          <cell r="O288">
            <v>45.83</v>
          </cell>
          <cell r="Q288">
            <v>554.73</v>
          </cell>
        </row>
        <row r="289">
          <cell r="A289" t="str">
            <v>F57000E</v>
          </cell>
          <cell r="B289" t="str">
            <v>MAINTENANCE OF STATION EQUIPMENT</v>
          </cell>
          <cell r="D289">
            <v>3206.88</v>
          </cell>
          <cell r="E289">
            <v>40064.85</v>
          </cell>
          <cell r="F289">
            <v>22567.94</v>
          </cell>
          <cell r="G289">
            <v>44242.18</v>
          </cell>
          <cell r="H289">
            <v>47555.75</v>
          </cell>
          <cell r="I289">
            <v>52138.96</v>
          </cell>
          <cell r="J289">
            <v>21571.45</v>
          </cell>
          <cell r="K289">
            <v>23939.81</v>
          </cell>
          <cell r="L289">
            <v>34795.449999999997</v>
          </cell>
          <cell r="M289">
            <v>44196.15</v>
          </cell>
          <cell r="N289">
            <v>80368.960000000006</v>
          </cell>
          <cell r="O289">
            <v>21511.19</v>
          </cell>
          <cell r="Q289">
            <v>436159.57000000007</v>
          </cell>
        </row>
        <row r="290">
          <cell r="A290" t="str">
            <v>F57010E</v>
          </cell>
          <cell r="B290" t="str">
            <v>MAINTENANCE OF STATION EQUIPMENT</v>
          </cell>
          <cell r="D290">
            <v>144957.34</v>
          </cell>
          <cell r="E290">
            <v>165274.32</v>
          </cell>
          <cell r="F290">
            <v>122134.12</v>
          </cell>
          <cell r="G290">
            <v>176823.79</v>
          </cell>
          <cell r="H290">
            <v>142004.06</v>
          </cell>
          <cell r="I290">
            <v>116328.5</v>
          </cell>
          <cell r="J290">
            <v>108298.88</v>
          </cell>
          <cell r="K290">
            <v>134651.09</v>
          </cell>
          <cell r="L290">
            <v>161173.76000000001</v>
          </cell>
          <cell r="M290">
            <v>114093.25</v>
          </cell>
          <cell r="N290">
            <v>147763.68</v>
          </cell>
          <cell r="O290">
            <v>86560.38</v>
          </cell>
          <cell r="Q290">
            <v>1620063.17</v>
          </cell>
        </row>
        <row r="291">
          <cell r="A291" t="str">
            <v>F57020E</v>
          </cell>
          <cell r="B291" t="str">
            <v>MAINTENANCE OF STATION EQUIPMENT</v>
          </cell>
          <cell r="D291">
            <v>15323.49</v>
          </cell>
          <cell r="E291">
            <v>13111.54</v>
          </cell>
          <cell r="F291">
            <v>21004.19</v>
          </cell>
          <cell r="G291">
            <v>13675.12</v>
          </cell>
          <cell r="H291">
            <v>20670.61</v>
          </cell>
          <cell r="I291">
            <v>19034.669999999998</v>
          </cell>
          <cell r="J291">
            <v>11080.25</v>
          </cell>
          <cell r="K291">
            <v>22900.28</v>
          </cell>
          <cell r="L291">
            <v>15597.1</v>
          </cell>
          <cell r="M291">
            <v>17061.509999999998</v>
          </cell>
          <cell r="N291">
            <v>8836.94</v>
          </cell>
          <cell r="O291">
            <v>0</v>
          </cell>
          <cell r="Q291">
            <v>178295.70000000004</v>
          </cell>
        </row>
        <row r="292">
          <cell r="A292" t="str">
            <v>F57050E</v>
          </cell>
          <cell r="B292" t="str">
            <v>MAINTENANCE OF STATION EQUIPMENT</v>
          </cell>
          <cell r="D292">
            <v>923.02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K292">
            <v>2071.04</v>
          </cell>
          <cell r="L292">
            <v>2162.88</v>
          </cell>
          <cell r="M292">
            <v>2553.06</v>
          </cell>
          <cell r="N292">
            <v>4509.03</v>
          </cell>
          <cell r="O292">
            <v>1323</v>
          </cell>
          <cell r="Q292">
            <v>13542.029999999999</v>
          </cell>
        </row>
        <row r="293">
          <cell r="A293" t="str">
            <v>F57060E</v>
          </cell>
          <cell r="B293" t="str">
            <v>MAINTENANCE OF STATION EQUIPMENT</v>
          </cell>
          <cell r="D293">
            <v>8857.86</v>
          </cell>
          <cell r="E293">
            <v>1969.08</v>
          </cell>
          <cell r="F293">
            <v>5936.64</v>
          </cell>
          <cell r="G293">
            <v>19034.32</v>
          </cell>
          <cell r="H293">
            <v>2359.27</v>
          </cell>
          <cell r="I293">
            <v>7317.22</v>
          </cell>
          <cell r="J293">
            <v>1562.79</v>
          </cell>
          <cell r="L293">
            <v>1821.74</v>
          </cell>
          <cell r="M293">
            <v>19562.55</v>
          </cell>
          <cell r="N293">
            <v>24982.1</v>
          </cell>
          <cell r="O293">
            <v>902.35</v>
          </cell>
          <cell r="Q293">
            <v>94305.920000000013</v>
          </cell>
        </row>
        <row r="294">
          <cell r="A294" t="str">
            <v>F57070E</v>
          </cell>
          <cell r="B294" t="str">
            <v>MAINTENANCE OF STATION EQUIPMENT</v>
          </cell>
          <cell r="D294">
            <v>302.35000000000002</v>
          </cell>
          <cell r="E294">
            <v>2582.91</v>
          </cell>
          <cell r="F294">
            <v>1167.1600000000001</v>
          </cell>
          <cell r="G294">
            <v>1964.37</v>
          </cell>
          <cell r="H294">
            <v>681.13</v>
          </cell>
          <cell r="I294">
            <v>510.04</v>
          </cell>
          <cell r="J294">
            <v>23066.02</v>
          </cell>
          <cell r="K294">
            <v>10196.35</v>
          </cell>
          <cell r="L294">
            <v>11307.45</v>
          </cell>
          <cell r="M294">
            <v>10240.36</v>
          </cell>
          <cell r="N294">
            <v>3839.15</v>
          </cell>
          <cell r="O294">
            <v>5161.88</v>
          </cell>
          <cell r="Q294">
            <v>71019.17</v>
          </cell>
        </row>
        <row r="295">
          <cell r="A295" t="str">
            <v>F57100E</v>
          </cell>
          <cell r="B295" t="str">
            <v>MAINTENANCE OF OVERHEAD LINES</v>
          </cell>
          <cell r="D295">
            <v>61304.5</v>
          </cell>
          <cell r="E295">
            <v>83019.69</v>
          </cell>
          <cell r="F295">
            <v>60328.37</v>
          </cell>
          <cell r="G295">
            <v>86134.15</v>
          </cell>
          <cell r="H295">
            <v>132216.45000000001</v>
          </cell>
          <cell r="I295">
            <v>26041.759999999998</v>
          </cell>
          <cell r="J295">
            <v>165221.94</v>
          </cell>
          <cell r="K295">
            <v>166097.57999999999</v>
          </cell>
          <cell r="L295">
            <v>73238.42</v>
          </cell>
          <cell r="M295">
            <v>162613.9</v>
          </cell>
          <cell r="N295">
            <v>102311.9</v>
          </cell>
          <cell r="O295">
            <v>286587.56</v>
          </cell>
          <cell r="Q295">
            <v>1405116.22</v>
          </cell>
        </row>
        <row r="296">
          <cell r="A296" t="str">
            <v>F57110E</v>
          </cell>
          <cell r="B296" t="str">
            <v>MAINTENANCE OF OVERHEAD LINES</v>
          </cell>
          <cell r="D296">
            <v>18830.400000000001</v>
          </cell>
          <cell r="E296">
            <v>12425.24</v>
          </cell>
          <cell r="F296">
            <v>21268.7</v>
          </cell>
          <cell r="G296">
            <v>45276.29</v>
          </cell>
          <cell r="H296">
            <v>18928.330000000002</v>
          </cell>
          <cell r="I296">
            <v>25768.11</v>
          </cell>
          <cell r="J296">
            <v>25170.93</v>
          </cell>
          <cell r="K296">
            <v>21868.52</v>
          </cell>
          <cell r="L296">
            <v>22111.26</v>
          </cell>
          <cell r="M296">
            <v>19700.98</v>
          </cell>
          <cell r="N296">
            <v>43486.51</v>
          </cell>
          <cell r="O296">
            <v>33130.199999999997</v>
          </cell>
          <cell r="Q296">
            <v>307965.47000000003</v>
          </cell>
        </row>
        <row r="297">
          <cell r="A297" t="str">
            <v>F57120E</v>
          </cell>
          <cell r="B297" t="str">
            <v>MAINTENANCE OF OVERHEAD LINES</v>
          </cell>
          <cell r="D297">
            <v>74388.5</v>
          </cell>
          <cell r="E297">
            <v>37468.79</v>
          </cell>
          <cell r="F297">
            <v>39502.42</v>
          </cell>
          <cell r="G297">
            <v>5206.74</v>
          </cell>
          <cell r="H297">
            <v>110604.59</v>
          </cell>
          <cell r="I297">
            <v>102918.78</v>
          </cell>
          <cell r="J297">
            <v>11805.04</v>
          </cell>
          <cell r="K297">
            <v>71811.14</v>
          </cell>
          <cell r="L297">
            <v>13992.01</v>
          </cell>
          <cell r="M297">
            <v>70784.39</v>
          </cell>
          <cell r="N297">
            <v>81911.210000000006</v>
          </cell>
          <cell r="O297">
            <v>80175.48</v>
          </cell>
          <cell r="Q297">
            <v>700569.09</v>
          </cell>
        </row>
        <row r="298">
          <cell r="A298" t="str">
            <v>F57130E</v>
          </cell>
          <cell r="B298" t="str">
            <v>MAINTENANCE OF OVERHEAD LINES</v>
          </cell>
          <cell r="D298">
            <v>93888.639999999999</v>
          </cell>
          <cell r="E298">
            <v>73884.63</v>
          </cell>
          <cell r="F298">
            <v>96827.87</v>
          </cell>
          <cell r="G298">
            <v>105441.7</v>
          </cell>
          <cell r="H298">
            <v>81147.839999999997</v>
          </cell>
          <cell r="I298">
            <v>75958.649999999994</v>
          </cell>
          <cell r="J298">
            <v>86148.7</v>
          </cell>
          <cell r="K298">
            <v>94037.91</v>
          </cell>
          <cell r="L298">
            <v>71231.67</v>
          </cell>
          <cell r="M298">
            <v>102205.65</v>
          </cell>
          <cell r="N298">
            <v>63770.54</v>
          </cell>
          <cell r="O298">
            <v>78218.009999999995</v>
          </cell>
          <cell r="Q298">
            <v>1022761.8100000002</v>
          </cell>
        </row>
        <row r="299">
          <cell r="A299" t="str">
            <v>F57170E</v>
          </cell>
          <cell r="B299" t="str">
            <v>MAINTENANCE OF OVERHEAD LINES</v>
          </cell>
          <cell r="G299">
            <v>2187.6</v>
          </cell>
          <cell r="H299">
            <v>12697.84</v>
          </cell>
          <cell r="I299">
            <v>3225.22</v>
          </cell>
          <cell r="K299">
            <v>119.9</v>
          </cell>
          <cell r="N299">
            <v>0</v>
          </cell>
          <cell r="O299">
            <v>0</v>
          </cell>
          <cell r="Q299">
            <v>18230.560000000001</v>
          </cell>
        </row>
        <row r="300">
          <cell r="A300" t="str">
            <v>F57180E</v>
          </cell>
          <cell r="B300" t="str">
            <v>MAINTENANCE OF OVERHEAD LINES</v>
          </cell>
          <cell r="G300">
            <v>0</v>
          </cell>
          <cell r="H300">
            <v>0</v>
          </cell>
          <cell r="I300">
            <v>0</v>
          </cell>
          <cell r="N300">
            <v>685.47</v>
          </cell>
          <cell r="O300">
            <v>0</v>
          </cell>
          <cell r="Q300">
            <v>685.47</v>
          </cell>
        </row>
        <row r="301">
          <cell r="A301" t="str">
            <v>F57190E</v>
          </cell>
          <cell r="B301" t="str">
            <v>MAINTENANCE OF OVERHEAD LINES</v>
          </cell>
          <cell r="D301">
            <v>15795.38</v>
          </cell>
          <cell r="E301">
            <v>8972.91</v>
          </cell>
          <cell r="F301">
            <v>6122.83</v>
          </cell>
          <cell r="G301">
            <v>12135.86</v>
          </cell>
          <cell r="H301">
            <v>9148.7900000000009</v>
          </cell>
          <cell r="I301">
            <v>4128.41</v>
          </cell>
          <cell r="J301">
            <v>3643.1</v>
          </cell>
          <cell r="K301">
            <v>6766.16</v>
          </cell>
          <cell r="L301">
            <v>2321.5500000000002</v>
          </cell>
          <cell r="M301">
            <v>2587.81</v>
          </cell>
          <cell r="N301">
            <v>730.8</v>
          </cell>
          <cell r="O301">
            <v>4901.84</v>
          </cell>
          <cell r="Q301">
            <v>77255.44</v>
          </cell>
        </row>
        <row r="302">
          <cell r="A302" t="str">
            <v>F57200E</v>
          </cell>
          <cell r="B302" t="str">
            <v>MAINTENANCE OF UNDERGROUND LINES</v>
          </cell>
          <cell r="D302">
            <v>558.36</v>
          </cell>
          <cell r="E302">
            <v>1760.67</v>
          </cell>
          <cell r="F302">
            <v>515.78</v>
          </cell>
          <cell r="G302">
            <v>207.46</v>
          </cell>
          <cell r="H302">
            <v>3099.48</v>
          </cell>
          <cell r="I302">
            <v>306.14</v>
          </cell>
          <cell r="J302">
            <v>702.29</v>
          </cell>
          <cell r="K302">
            <v>296.14999999999998</v>
          </cell>
          <cell r="L302">
            <v>740.01</v>
          </cell>
          <cell r="M302">
            <v>448.3</v>
          </cell>
          <cell r="N302">
            <v>1392.25</v>
          </cell>
          <cell r="O302">
            <v>1374.52</v>
          </cell>
          <cell r="Q302">
            <v>11401.41</v>
          </cell>
        </row>
        <row r="303">
          <cell r="A303" t="str">
            <v>F57300E</v>
          </cell>
          <cell r="B303" t="str">
            <v>MAINTENANCE OF MISCELLANEOUS TRANSMISSION PLANT</v>
          </cell>
          <cell r="D303">
            <v>5.28</v>
          </cell>
          <cell r="E303">
            <v>3164.11</v>
          </cell>
          <cell r="F303">
            <v>-2214.5500000000002</v>
          </cell>
          <cell r="G303">
            <v>7455.2</v>
          </cell>
          <cell r="H303">
            <v>0</v>
          </cell>
          <cell r="I303">
            <v>2344.2399999999998</v>
          </cell>
          <cell r="J303">
            <v>8047.53</v>
          </cell>
          <cell r="K303">
            <v>890.58</v>
          </cell>
          <cell r="L303">
            <v>0.75</v>
          </cell>
          <cell r="M303">
            <v>50.07</v>
          </cell>
          <cell r="N303">
            <v>2386.9499999999998</v>
          </cell>
          <cell r="O303">
            <v>1303.6300000000001</v>
          </cell>
          <cell r="Q303">
            <v>23433.790000000005</v>
          </cell>
        </row>
        <row r="304">
          <cell r="A304" t="str">
            <v>F58000E</v>
          </cell>
          <cell r="B304" t="str">
            <v>OPERATION SUPERVISION AND ENGINEERING</v>
          </cell>
          <cell r="D304">
            <v>432950.61</v>
          </cell>
          <cell r="E304">
            <v>418197.34</v>
          </cell>
          <cell r="F304">
            <v>410276.64</v>
          </cell>
          <cell r="G304">
            <v>581805.32999999996</v>
          </cell>
          <cell r="H304">
            <v>375159.03</v>
          </cell>
          <cell r="I304">
            <v>376148.25</v>
          </cell>
          <cell r="J304">
            <v>489158.13</v>
          </cell>
          <cell r="K304">
            <v>558286.51</v>
          </cell>
          <cell r="L304">
            <v>345199.5</v>
          </cell>
          <cell r="M304">
            <v>552983.94999999995</v>
          </cell>
          <cell r="N304">
            <v>386959.55</v>
          </cell>
          <cell r="O304">
            <v>459415.3</v>
          </cell>
          <cell r="Q304">
            <v>5386540.1399999997</v>
          </cell>
        </row>
        <row r="305">
          <cell r="A305" t="str">
            <v>F58010E</v>
          </cell>
          <cell r="B305" t="str">
            <v>OPERATION SUPERVISION AND ENGINEERING</v>
          </cell>
          <cell r="D305">
            <v>158729.68</v>
          </cell>
          <cell r="E305">
            <v>134772.29</v>
          </cell>
          <cell r="F305">
            <v>131999.82999999999</v>
          </cell>
          <cell r="G305">
            <v>179769.8</v>
          </cell>
          <cell r="H305">
            <v>138038.37</v>
          </cell>
          <cell r="I305">
            <v>136704.43</v>
          </cell>
          <cell r="J305">
            <v>147213.54999999999</v>
          </cell>
          <cell r="K305">
            <v>190729.8</v>
          </cell>
          <cell r="L305">
            <v>104873.28</v>
          </cell>
          <cell r="M305">
            <v>152292.72</v>
          </cell>
          <cell r="N305">
            <v>136004.73000000001</v>
          </cell>
          <cell r="O305">
            <v>135153.06</v>
          </cell>
          <cell r="Q305">
            <v>1746281.54</v>
          </cell>
        </row>
        <row r="306">
          <cell r="A306" t="str">
            <v>F58020E</v>
          </cell>
          <cell r="B306" t="str">
            <v>OPERATION SUPERVISION AND ENGINEERING</v>
          </cell>
          <cell r="D306">
            <v>152680.75</v>
          </cell>
          <cell r="E306">
            <v>110139.51</v>
          </cell>
          <cell r="F306">
            <v>122089.37</v>
          </cell>
          <cell r="G306">
            <v>146212.07</v>
          </cell>
          <cell r="H306">
            <v>125533.97</v>
          </cell>
          <cell r="I306">
            <v>130680.32000000001</v>
          </cell>
          <cell r="J306">
            <v>95920.41</v>
          </cell>
          <cell r="K306">
            <v>96512.91</v>
          </cell>
          <cell r="L306">
            <v>79821.3</v>
          </cell>
          <cell r="M306">
            <v>99238.79</v>
          </cell>
          <cell r="N306">
            <v>84774.14</v>
          </cell>
          <cell r="O306">
            <v>106888.43</v>
          </cell>
          <cell r="Q306">
            <v>1350491.97</v>
          </cell>
        </row>
        <row r="307">
          <cell r="A307" t="str">
            <v>F58040E</v>
          </cell>
          <cell r="B307" t="str">
            <v>OPERATION SUPERVISION AND ENGINEERING</v>
          </cell>
          <cell r="D307">
            <v>2668.88</v>
          </cell>
          <cell r="E307">
            <v>3328.69</v>
          </cell>
          <cell r="F307">
            <v>2322.3000000000002</v>
          </cell>
          <cell r="G307">
            <v>2371.6799999999998</v>
          </cell>
          <cell r="H307">
            <v>2289.85</v>
          </cell>
          <cell r="I307">
            <v>2219.41</v>
          </cell>
          <cell r="J307">
            <v>2288.52</v>
          </cell>
          <cell r="K307">
            <v>2304.31</v>
          </cell>
          <cell r="L307">
            <v>2488.6799999999998</v>
          </cell>
          <cell r="M307">
            <v>3044.28</v>
          </cell>
          <cell r="N307">
            <v>1891.62</v>
          </cell>
          <cell r="O307">
            <v>2079.4</v>
          </cell>
          <cell r="Q307">
            <v>29297.62</v>
          </cell>
        </row>
        <row r="308">
          <cell r="A308" t="str">
            <v>F58100E</v>
          </cell>
          <cell r="B308" t="str">
            <v>LOAD DISPATCHING</v>
          </cell>
          <cell r="D308">
            <v>108165.21</v>
          </cell>
          <cell r="E308">
            <v>90910.47</v>
          </cell>
          <cell r="F308">
            <v>78381.31</v>
          </cell>
          <cell r="G308">
            <v>128821.8</v>
          </cell>
          <cell r="H308">
            <v>108772.57</v>
          </cell>
          <cell r="I308">
            <v>101376.43</v>
          </cell>
          <cell r="J308">
            <v>101759.5</v>
          </cell>
          <cell r="K308">
            <v>75224.63</v>
          </cell>
          <cell r="L308">
            <v>73871.09</v>
          </cell>
          <cell r="M308">
            <v>99375.82</v>
          </cell>
          <cell r="N308">
            <v>76204.710000000006</v>
          </cell>
          <cell r="O308">
            <v>89031.73</v>
          </cell>
          <cell r="Q308">
            <v>1131895.27</v>
          </cell>
        </row>
        <row r="309">
          <cell r="A309" t="str">
            <v>F58200E</v>
          </cell>
          <cell r="B309" t="str">
            <v>STATION EXPENSES</v>
          </cell>
          <cell r="D309">
            <v>47273.120000000003</v>
          </cell>
          <cell r="E309">
            <v>44128.53</v>
          </cell>
          <cell r="F309">
            <v>26719.47</v>
          </cell>
          <cell r="G309">
            <v>32654.1</v>
          </cell>
          <cell r="H309">
            <v>27467.07</v>
          </cell>
          <cell r="I309">
            <v>12284.59</v>
          </cell>
          <cell r="J309">
            <v>58375.79</v>
          </cell>
          <cell r="K309">
            <v>58254.94</v>
          </cell>
          <cell r="L309">
            <v>81114.83</v>
          </cell>
          <cell r="M309">
            <v>97302.86</v>
          </cell>
          <cell r="N309">
            <v>31886.06</v>
          </cell>
          <cell r="O309">
            <v>38410.46</v>
          </cell>
          <cell r="Q309">
            <v>555871.81999999995</v>
          </cell>
        </row>
        <row r="310">
          <cell r="A310" t="str">
            <v>F58210E</v>
          </cell>
          <cell r="B310" t="str">
            <v>STATION EXPENSES</v>
          </cell>
          <cell r="D310">
            <v>105110.64</v>
          </cell>
          <cell r="E310">
            <v>101674.2</v>
          </cell>
          <cell r="F310">
            <v>93146.2</v>
          </cell>
          <cell r="G310">
            <v>133677.99</v>
          </cell>
          <cell r="H310">
            <v>99373.37</v>
          </cell>
          <cell r="I310">
            <v>97668.95</v>
          </cell>
          <cell r="J310">
            <v>92985.94</v>
          </cell>
          <cell r="K310">
            <v>82405.98</v>
          </cell>
          <cell r="L310">
            <v>85169.23</v>
          </cell>
          <cell r="M310">
            <v>109724.61</v>
          </cell>
          <cell r="N310">
            <v>111702.59</v>
          </cell>
          <cell r="O310">
            <v>110306.73</v>
          </cell>
          <cell r="Q310">
            <v>1222946.4299999997</v>
          </cell>
        </row>
        <row r="311">
          <cell r="A311" t="str">
            <v>F58220E</v>
          </cell>
          <cell r="B311" t="str">
            <v>STATION EXPENSES</v>
          </cell>
          <cell r="D311">
            <v>138.34</v>
          </cell>
          <cell r="E311">
            <v>0</v>
          </cell>
          <cell r="F311">
            <v>699.94</v>
          </cell>
          <cell r="G311">
            <v>208.43</v>
          </cell>
          <cell r="H311">
            <v>614.71</v>
          </cell>
          <cell r="I311">
            <v>0</v>
          </cell>
          <cell r="J311">
            <v>23.55</v>
          </cell>
          <cell r="K311">
            <v>211.36</v>
          </cell>
          <cell r="L311">
            <v>815.77</v>
          </cell>
          <cell r="M311">
            <v>610.33000000000004</v>
          </cell>
          <cell r="N311">
            <v>836.2</v>
          </cell>
          <cell r="O311">
            <v>341.94</v>
          </cell>
          <cell r="Q311">
            <v>4500.57</v>
          </cell>
        </row>
        <row r="312">
          <cell r="A312" t="str">
            <v>F58230E</v>
          </cell>
          <cell r="B312" t="str">
            <v>STATION EXPENSES</v>
          </cell>
          <cell r="G312">
            <v>42.04</v>
          </cell>
          <cell r="H312">
            <v>0</v>
          </cell>
          <cell r="I312">
            <v>0</v>
          </cell>
          <cell r="N312">
            <v>0</v>
          </cell>
          <cell r="O312">
            <v>0</v>
          </cell>
          <cell r="Q312">
            <v>42.04</v>
          </cell>
        </row>
        <row r="313">
          <cell r="A313" t="str">
            <v>F58240E</v>
          </cell>
          <cell r="B313" t="str">
            <v>STATION EXPENSES</v>
          </cell>
          <cell r="G313">
            <v>0</v>
          </cell>
          <cell r="H313">
            <v>1042.44</v>
          </cell>
          <cell r="I313">
            <v>0</v>
          </cell>
          <cell r="K313">
            <v>140.16</v>
          </cell>
          <cell r="N313">
            <v>0</v>
          </cell>
          <cell r="O313">
            <v>0</v>
          </cell>
          <cell r="Q313">
            <v>1182.6000000000001</v>
          </cell>
        </row>
        <row r="314">
          <cell r="A314" t="str">
            <v>F58250E</v>
          </cell>
          <cell r="B314" t="str">
            <v>STATION EXPENSES</v>
          </cell>
          <cell r="D314">
            <v>871.89</v>
          </cell>
          <cell r="E314">
            <v>748.76</v>
          </cell>
          <cell r="F314">
            <v>787.45</v>
          </cell>
          <cell r="G314">
            <v>764.93</v>
          </cell>
          <cell r="H314">
            <v>1012.11</v>
          </cell>
          <cell r="I314">
            <v>713.07</v>
          </cell>
          <cell r="J314">
            <v>843.44</v>
          </cell>
          <cell r="K314">
            <v>781.83</v>
          </cell>
          <cell r="L314">
            <v>774.8</v>
          </cell>
          <cell r="M314">
            <v>987.57</v>
          </cell>
          <cell r="N314">
            <v>946.68</v>
          </cell>
          <cell r="O314">
            <v>706.81</v>
          </cell>
          <cell r="Q314">
            <v>9939.34</v>
          </cell>
        </row>
        <row r="315">
          <cell r="A315" t="str">
            <v>F58270E</v>
          </cell>
          <cell r="B315" t="str">
            <v>STATION EXPENSES</v>
          </cell>
          <cell r="D315">
            <v>147905.57999999999</v>
          </cell>
          <cell r="E315">
            <v>146476.41</v>
          </cell>
          <cell r="F315">
            <v>108904.34</v>
          </cell>
          <cell r="G315">
            <v>211918.37</v>
          </cell>
          <cell r="H315">
            <v>148365.17000000001</v>
          </cell>
          <cell r="I315">
            <v>130785.13</v>
          </cell>
          <cell r="J315">
            <v>150499.49</v>
          </cell>
          <cell r="K315">
            <v>136256.75</v>
          </cell>
          <cell r="L315">
            <v>199961.17</v>
          </cell>
          <cell r="M315">
            <v>152086.39999999999</v>
          </cell>
          <cell r="N315">
            <v>223747.07</v>
          </cell>
          <cell r="O315">
            <v>306788.93</v>
          </cell>
          <cell r="Q315">
            <v>2063694.8099999998</v>
          </cell>
        </row>
        <row r="316">
          <cell r="A316" t="str">
            <v>F58300E</v>
          </cell>
          <cell r="B316" t="str">
            <v>OVERHEAD LINE EXPENSES</v>
          </cell>
          <cell r="D316">
            <v>120312.25</v>
          </cell>
          <cell r="E316">
            <v>88013.35</v>
          </cell>
          <cell r="F316">
            <v>116977.34</v>
          </cell>
          <cell r="G316">
            <v>99825.23</v>
          </cell>
          <cell r="H316">
            <v>116002.59</v>
          </cell>
          <cell r="I316">
            <v>83735.81</v>
          </cell>
          <cell r="J316">
            <v>82367.38</v>
          </cell>
          <cell r="K316">
            <v>80341.509999999995</v>
          </cell>
          <cell r="L316">
            <v>81801.259999999995</v>
          </cell>
          <cell r="M316">
            <v>130130.78</v>
          </cell>
          <cell r="N316">
            <v>88290.76</v>
          </cell>
          <cell r="O316">
            <v>122710.65</v>
          </cell>
          <cell r="Q316">
            <v>1210508.9099999999</v>
          </cell>
        </row>
        <row r="317">
          <cell r="A317" t="str">
            <v>F58301E</v>
          </cell>
          <cell r="B317" t="str">
            <v>OVERHEAD LINE EXPENSES</v>
          </cell>
          <cell r="D317">
            <v>-4.4400000000000004</v>
          </cell>
          <cell r="E317">
            <v>7.0000000000000007E-2</v>
          </cell>
          <cell r="F317">
            <v>-0.64</v>
          </cell>
          <cell r="G317">
            <v>0</v>
          </cell>
          <cell r="H317">
            <v>-3.08</v>
          </cell>
          <cell r="I317">
            <v>-2.2599999999999998</v>
          </cell>
          <cell r="J317">
            <v>1.08</v>
          </cell>
          <cell r="K317">
            <v>-7.16</v>
          </cell>
          <cell r="L317">
            <v>-4.53</v>
          </cell>
          <cell r="M317">
            <v>0.01</v>
          </cell>
          <cell r="N317">
            <v>-4.74</v>
          </cell>
          <cell r="O317">
            <v>-3.36</v>
          </cell>
          <cell r="Q317">
            <v>-29.049999999999997</v>
          </cell>
        </row>
        <row r="318">
          <cell r="A318" t="str">
            <v>F58310E</v>
          </cell>
          <cell r="B318" t="str">
            <v>OVERHEAD LINE EXPENSES</v>
          </cell>
          <cell r="D318">
            <v>81762.86</v>
          </cell>
          <cell r="E318">
            <v>59503.97</v>
          </cell>
          <cell r="F318">
            <v>111664.08</v>
          </cell>
          <cell r="G318">
            <v>119003.18</v>
          </cell>
          <cell r="H318">
            <v>95052.78</v>
          </cell>
          <cell r="I318">
            <v>67966.53</v>
          </cell>
          <cell r="J318">
            <v>65652.25</v>
          </cell>
          <cell r="K318">
            <v>54902.3</v>
          </cell>
          <cell r="L318">
            <v>100760.36</v>
          </cell>
          <cell r="M318">
            <v>76644.17</v>
          </cell>
          <cell r="N318">
            <v>93313.919999999998</v>
          </cell>
          <cell r="O318">
            <v>65384.480000000003</v>
          </cell>
          <cell r="Q318">
            <v>991610.88000000012</v>
          </cell>
        </row>
        <row r="319">
          <cell r="A319" t="str">
            <v>F58330E</v>
          </cell>
          <cell r="B319" t="str">
            <v>OVERHEAD LINE EXPENSES</v>
          </cell>
          <cell r="D319">
            <v>-54317.36</v>
          </cell>
          <cell r="E319">
            <v>-52171.22</v>
          </cell>
          <cell r="F319">
            <v>-39718.83</v>
          </cell>
          <cell r="G319">
            <v>-55611.31</v>
          </cell>
          <cell r="H319">
            <v>-61423.5</v>
          </cell>
          <cell r="I319">
            <v>-71429.67</v>
          </cell>
          <cell r="J319">
            <v>-54381.95</v>
          </cell>
          <cell r="K319">
            <v>-36962.449999999997</v>
          </cell>
          <cell r="L319">
            <v>-42732.38</v>
          </cell>
          <cell r="M319">
            <v>-37168.54</v>
          </cell>
          <cell r="N319">
            <v>-73318.42</v>
          </cell>
          <cell r="O319">
            <v>-45152.52</v>
          </cell>
          <cell r="Q319">
            <v>-624388.15</v>
          </cell>
        </row>
        <row r="320">
          <cell r="A320" t="str">
            <v>F58340E</v>
          </cell>
          <cell r="B320" t="str">
            <v>OVERHEAD LINE EXPENSES</v>
          </cell>
          <cell r="G320">
            <v>0</v>
          </cell>
          <cell r="H320">
            <v>0</v>
          </cell>
          <cell r="I320">
            <v>72.430000000000007</v>
          </cell>
          <cell r="N320">
            <v>0</v>
          </cell>
          <cell r="O320">
            <v>0</v>
          </cell>
          <cell r="Q320">
            <v>72.430000000000007</v>
          </cell>
        </row>
        <row r="321">
          <cell r="A321" t="str">
            <v>F58350E</v>
          </cell>
          <cell r="B321" t="str">
            <v>OVERHEAD LINE EXPENSES</v>
          </cell>
          <cell r="D321">
            <v>824.58</v>
          </cell>
          <cell r="E321">
            <v>132.81</v>
          </cell>
          <cell r="F321">
            <v>0</v>
          </cell>
          <cell r="G321">
            <v>126.12</v>
          </cell>
          <cell r="H321">
            <v>0</v>
          </cell>
          <cell r="I321">
            <v>0</v>
          </cell>
          <cell r="J321">
            <v>76.22</v>
          </cell>
          <cell r="N321">
            <v>0</v>
          </cell>
          <cell r="O321">
            <v>0</v>
          </cell>
          <cell r="Q321">
            <v>1159.7300000000002</v>
          </cell>
        </row>
        <row r="322">
          <cell r="A322" t="str">
            <v>F58360E</v>
          </cell>
          <cell r="B322" t="str">
            <v>OVERHEAD LINE EXPENSES</v>
          </cell>
          <cell r="D322">
            <v>1040.19</v>
          </cell>
          <cell r="E322">
            <v>815.18</v>
          </cell>
          <cell r="F322">
            <v>852.36</v>
          </cell>
          <cell r="G322">
            <v>871</v>
          </cell>
          <cell r="H322">
            <v>1041.05</v>
          </cell>
          <cell r="I322">
            <v>756.1</v>
          </cell>
          <cell r="J322">
            <v>1109.1600000000001</v>
          </cell>
          <cell r="K322">
            <v>849.23</v>
          </cell>
          <cell r="L322">
            <v>1044.1600000000001</v>
          </cell>
          <cell r="M322">
            <v>1071.57</v>
          </cell>
          <cell r="N322">
            <v>766.67</v>
          </cell>
          <cell r="O322">
            <v>771.51</v>
          </cell>
          <cell r="Q322">
            <v>10988.18</v>
          </cell>
        </row>
        <row r="323">
          <cell r="A323" t="str">
            <v>F58400E</v>
          </cell>
          <cell r="B323" t="str">
            <v>UNDERGROUND LINE EXPENSES</v>
          </cell>
          <cell r="D323">
            <v>144306.64000000001</v>
          </cell>
          <cell r="E323">
            <v>226005.85</v>
          </cell>
          <cell r="F323">
            <v>232959.87</v>
          </cell>
          <cell r="G323">
            <v>249453.41</v>
          </cell>
          <cell r="H323">
            <v>226572.39</v>
          </cell>
          <cell r="I323">
            <v>206500.45</v>
          </cell>
          <cell r="J323">
            <v>227802.34</v>
          </cell>
          <cell r="K323">
            <v>198145.49</v>
          </cell>
          <cell r="L323">
            <v>220205.99</v>
          </cell>
          <cell r="M323">
            <v>248810.51</v>
          </cell>
          <cell r="N323">
            <v>245130.06</v>
          </cell>
          <cell r="O323">
            <v>224312.69</v>
          </cell>
          <cell r="Q323">
            <v>2650205.6900000004</v>
          </cell>
        </row>
        <row r="324">
          <cell r="A324" t="str">
            <v>F58401E</v>
          </cell>
          <cell r="B324" t="str">
            <v>UNDERGROUND LINE EXPENSES</v>
          </cell>
          <cell r="D324">
            <v>184.87</v>
          </cell>
          <cell r="E324">
            <v>-65.66</v>
          </cell>
          <cell r="F324">
            <v>-1921.89</v>
          </cell>
          <cell r="G324">
            <v>-507.24</v>
          </cell>
          <cell r="H324">
            <v>-3838.2</v>
          </cell>
          <cell r="I324">
            <v>-202.37</v>
          </cell>
          <cell r="J324">
            <v>113.71</v>
          </cell>
          <cell r="K324">
            <v>149.06</v>
          </cell>
          <cell r="L324">
            <v>331.34</v>
          </cell>
          <cell r="M324">
            <v>-321.63</v>
          </cell>
          <cell r="N324">
            <v>-1172.19</v>
          </cell>
          <cell r="O324">
            <v>38.229999999999997</v>
          </cell>
          <cell r="Q324">
            <v>-7211.9699999999993</v>
          </cell>
        </row>
        <row r="325">
          <cell r="A325" t="str">
            <v>F58410E</v>
          </cell>
          <cell r="B325" t="str">
            <v>UNDERGROUND LINE EXPENSES</v>
          </cell>
          <cell r="D325">
            <v>55550.36</v>
          </cell>
          <cell r="E325">
            <v>32567.61</v>
          </cell>
          <cell r="F325">
            <v>33952.269999999997</v>
          </cell>
          <cell r="G325">
            <v>46154.15</v>
          </cell>
          <cell r="H325">
            <v>29017.54</v>
          </cell>
          <cell r="I325">
            <v>29319.61</v>
          </cell>
          <cell r="J325">
            <v>28636.33</v>
          </cell>
          <cell r="K325">
            <v>26199.08</v>
          </cell>
          <cell r="L325">
            <v>65858.31</v>
          </cell>
          <cell r="M325">
            <v>44863.08</v>
          </cell>
          <cell r="N325">
            <v>41972.9</v>
          </cell>
          <cell r="O325">
            <v>38329.5</v>
          </cell>
          <cell r="Q325">
            <v>472420.74000000005</v>
          </cell>
        </row>
        <row r="326">
          <cell r="A326" t="str">
            <v>F58420E</v>
          </cell>
          <cell r="B326" t="str">
            <v>UNDERGROUND LINE EXPENSES</v>
          </cell>
          <cell r="D326">
            <v>-109629.91</v>
          </cell>
          <cell r="E326">
            <v>-106162.48</v>
          </cell>
          <cell r="F326">
            <v>-141335.85</v>
          </cell>
          <cell r="G326">
            <v>-159030.41</v>
          </cell>
          <cell r="H326">
            <v>-150703.43</v>
          </cell>
          <cell r="I326">
            <v>-158319.26999999999</v>
          </cell>
          <cell r="J326">
            <v>-113374.06</v>
          </cell>
          <cell r="K326">
            <v>-127698.48</v>
          </cell>
          <cell r="L326">
            <v>-121110.97</v>
          </cell>
          <cell r="M326">
            <v>-130714.87</v>
          </cell>
          <cell r="N326">
            <v>-153996.67000000001</v>
          </cell>
          <cell r="O326">
            <v>-128239.77</v>
          </cell>
          <cell r="Q326">
            <v>-1600316.17</v>
          </cell>
        </row>
        <row r="327">
          <cell r="A327" t="str">
            <v>F58430E</v>
          </cell>
          <cell r="B327" t="str">
            <v>UNDERGROUND LINE EXPENSES</v>
          </cell>
          <cell r="G327">
            <v>0</v>
          </cell>
          <cell r="H327">
            <v>0</v>
          </cell>
          <cell r="I327">
            <v>0</v>
          </cell>
          <cell r="N327">
            <v>0</v>
          </cell>
          <cell r="O327">
            <v>0</v>
          </cell>
          <cell r="Q327">
            <v>0</v>
          </cell>
        </row>
        <row r="328">
          <cell r="A328" t="str">
            <v>F58440E</v>
          </cell>
          <cell r="B328" t="str">
            <v>UNDERGROUND LINE EXPENSES</v>
          </cell>
          <cell r="D328">
            <v>1112.57</v>
          </cell>
          <cell r="E328">
            <v>0</v>
          </cell>
          <cell r="F328">
            <v>3.52</v>
          </cell>
          <cell r="G328">
            <v>135.1</v>
          </cell>
          <cell r="H328">
            <v>30411.86</v>
          </cell>
          <cell r="I328">
            <v>18135.04</v>
          </cell>
          <cell r="L328">
            <v>83.6</v>
          </cell>
          <cell r="N328">
            <v>0</v>
          </cell>
          <cell r="O328">
            <v>6062.69</v>
          </cell>
          <cell r="Q328">
            <v>55944.38</v>
          </cell>
        </row>
        <row r="329">
          <cell r="A329" t="str">
            <v>F58450E</v>
          </cell>
          <cell r="B329" t="str">
            <v>UNDERGROUND LINE EXPENSES</v>
          </cell>
          <cell r="D329">
            <v>1487.08</v>
          </cell>
          <cell r="E329">
            <v>1357.83</v>
          </cell>
          <cell r="F329">
            <v>1577.08</v>
          </cell>
          <cell r="G329">
            <v>1632.89</v>
          </cell>
          <cell r="H329">
            <v>1620.69</v>
          </cell>
          <cell r="I329">
            <v>1373.48</v>
          </cell>
          <cell r="J329">
            <v>1680.47</v>
          </cell>
          <cell r="K329">
            <v>1669.05</v>
          </cell>
          <cell r="L329">
            <v>1457.24</v>
          </cell>
          <cell r="M329">
            <v>1646.1</v>
          </cell>
          <cell r="N329">
            <v>1246.19</v>
          </cell>
          <cell r="O329">
            <v>1285.8</v>
          </cell>
          <cell r="Q329">
            <v>18033.899999999998</v>
          </cell>
        </row>
        <row r="330">
          <cell r="A330" t="str">
            <v>F58460E</v>
          </cell>
          <cell r="B330" t="str">
            <v>UNDERGROUND LINE EXPENSES</v>
          </cell>
          <cell r="D330">
            <v>141367.13</v>
          </cell>
          <cell r="E330">
            <v>118855.77</v>
          </cell>
          <cell r="F330">
            <v>98741.26</v>
          </cell>
          <cell r="G330">
            <v>103829.11</v>
          </cell>
          <cell r="H330">
            <v>107044.5</v>
          </cell>
          <cell r="I330">
            <v>86895.71</v>
          </cell>
          <cell r="J330">
            <v>131692.5</v>
          </cell>
          <cell r="K330">
            <v>101324.18</v>
          </cell>
          <cell r="L330">
            <v>78658.66</v>
          </cell>
          <cell r="M330">
            <v>149433.60000000001</v>
          </cell>
          <cell r="N330">
            <v>99543.64</v>
          </cell>
          <cell r="O330">
            <v>103841.73</v>
          </cell>
          <cell r="Q330">
            <v>1321227.7899999998</v>
          </cell>
        </row>
        <row r="331">
          <cell r="A331" t="str">
            <v>F58500E</v>
          </cell>
          <cell r="B331" t="str">
            <v>STREET LIGHTING AND SIGNAL SYSTEM EXPENSES</v>
          </cell>
          <cell r="D331">
            <v>238.38</v>
          </cell>
          <cell r="E331">
            <v>678.81</v>
          </cell>
          <cell r="F331">
            <v>9931.0300000000007</v>
          </cell>
          <cell r="G331">
            <v>-797.41</v>
          </cell>
          <cell r="H331">
            <v>868.35</v>
          </cell>
          <cell r="I331">
            <v>1666.85</v>
          </cell>
          <cell r="J331">
            <v>1461.86</v>
          </cell>
          <cell r="K331">
            <v>710.85</v>
          </cell>
          <cell r="L331">
            <v>266.97000000000003</v>
          </cell>
          <cell r="M331">
            <v>11784.37</v>
          </cell>
          <cell r="N331">
            <v>6518.93</v>
          </cell>
          <cell r="O331">
            <v>4497.8599999999997</v>
          </cell>
          <cell r="Q331">
            <v>37826.850000000006</v>
          </cell>
        </row>
        <row r="332">
          <cell r="A332" t="str">
            <v>F58510E</v>
          </cell>
          <cell r="B332" t="str">
            <v>STREET LIGHTING AND SIGNAL SYSTEM EXPENSES</v>
          </cell>
          <cell r="D332">
            <v>29711.77</v>
          </cell>
          <cell r="E332">
            <v>19371.310000000001</v>
          </cell>
          <cell r="F332">
            <v>44043.68</v>
          </cell>
          <cell r="G332">
            <v>37679.870000000003</v>
          </cell>
          <cell r="H332">
            <v>20486.63</v>
          </cell>
          <cell r="I332">
            <v>21389.71</v>
          </cell>
          <cell r="J332">
            <v>50415.91</v>
          </cell>
          <cell r="K332">
            <v>35640.83</v>
          </cell>
          <cell r="L332">
            <v>22638.46</v>
          </cell>
          <cell r="M332">
            <v>44744.63</v>
          </cell>
          <cell r="N332">
            <v>19289.349999999999</v>
          </cell>
          <cell r="O332">
            <v>53444.09</v>
          </cell>
          <cell r="Q332">
            <v>398856.24</v>
          </cell>
        </row>
        <row r="333">
          <cell r="A333" t="str">
            <v>F58540E</v>
          </cell>
          <cell r="B333" t="str">
            <v>STREET LIGHTING AND SIGNAL SYSTEM EXPENSES</v>
          </cell>
          <cell r="D333">
            <v>7061.71</v>
          </cell>
          <cell r="E333">
            <v>7200.86</v>
          </cell>
          <cell r="F333">
            <v>6507.01</v>
          </cell>
          <cell r="G333">
            <v>4674.3999999999996</v>
          </cell>
          <cell r="H333">
            <v>2375.71</v>
          </cell>
          <cell r="I333">
            <v>756.63</v>
          </cell>
          <cell r="J333">
            <v>7650.73</v>
          </cell>
          <cell r="K333">
            <v>3438.83</v>
          </cell>
          <cell r="L333">
            <v>6102.6</v>
          </cell>
          <cell r="M333">
            <v>5977.75</v>
          </cell>
          <cell r="N333">
            <v>5718.67</v>
          </cell>
          <cell r="O333">
            <v>4465.49</v>
          </cell>
          <cell r="Q333">
            <v>61930.39</v>
          </cell>
        </row>
        <row r="334">
          <cell r="A334" t="str">
            <v>F58560E</v>
          </cell>
          <cell r="B334" t="str">
            <v>STREET LIGHTING AND SIGNAL SYSTEM EXPENSES</v>
          </cell>
          <cell r="D334">
            <v>2760.95</v>
          </cell>
          <cell r="E334">
            <v>-2735.32</v>
          </cell>
          <cell r="F334">
            <v>-720.06</v>
          </cell>
          <cell r="G334">
            <v>1916.89</v>
          </cell>
          <cell r="H334">
            <v>-1226.8900000000001</v>
          </cell>
          <cell r="I334">
            <v>1763.92</v>
          </cell>
          <cell r="J334">
            <v>-977.97</v>
          </cell>
          <cell r="K334">
            <v>-10983.5</v>
          </cell>
          <cell r="L334">
            <v>-1395.05</v>
          </cell>
          <cell r="M334">
            <v>2068.6799999999998</v>
          </cell>
          <cell r="N334">
            <v>7725.36</v>
          </cell>
          <cell r="O334">
            <v>4342.66</v>
          </cell>
          <cell r="Q334">
            <v>2539.670000000001</v>
          </cell>
        </row>
        <row r="335">
          <cell r="A335" t="str">
            <v>F58600E</v>
          </cell>
          <cell r="B335" t="str">
            <v>METER EXPENSES</v>
          </cell>
          <cell r="D335">
            <v>125297.22</v>
          </cell>
          <cell r="E335">
            <v>433698.81</v>
          </cell>
          <cell r="F335">
            <v>127339.82</v>
          </cell>
          <cell r="G335">
            <v>273913.53000000003</v>
          </cell>
          <cell r="H335">
            <v>526555.88</v>
          </cell>
          <cell r="I335">
            <v>108894.46</v>
          </cell>
          <cell r="J335">
            <v>105679.09</v>
          </cell>
          <cell r="K335">
            <v>87342.77</v>
          </cell>
          <cell r="L335">
            <v>158139.32</v>
          </cell>
          <cell r="M335">
            <v>232826.11</v>
          </cell>
          <cell r="N335">
            <v>90874.37</v>
          </cell>
          <cell r="O335">
            <v>141175.34</v>
          </cell>
          <cell r="Q335">
            <v>2411736.7200000002</v>
          </cell>
        </row>
        <row r="336">
          <cell r="A336" t="str">
            <v>F58610E</v>
          </cell>
          <cell r="B336" t="str">
            <v>METER EXPENSES</v>
          </cell>
          <cell r="D336">
            <v>37762.17</v>
          </cell>
          <cell r="E336">
            <v>33444.22</v>
          </cell>
          <cell r="F336">
            <v>31363.82</v>
          </cell>
          <cell r="G336">
            <v>35031.97</v>
          </cell>
          <cell r="H336">
            <v>27913.42</v>
          </cell>
          <cell r="I336">
            <v>24653.67</v>
          </cell>
          <cell r="J336">
            <v>28788.68</v>
          </cell>
          <cell r="K336">
            <v>40280.65</v>
          </cell>
          <cell r="L336">
            <v>22136.57</v>
          </cell>
          <cell r="M336">
            <v>30836.57</v>
          </cell>
          <cell r="N336">
            <v>36680.379999999997</v>
          </cell>
          <cell r="O336">
            <v>35401.75</v>
          </cell>
          <cell r="Q336">
            <v>384293.86999999994</v>
          </cell>
        </row>
        <row r="337">
          <cell r="A337" t="str">
            <v>F58620E</v>
          </cell>
          <cell r="B337" t="str">
            <v>METER EXPENSES</v>
          </cell>
          <cell r="D337">
            <v>18111.64</v>
          </cell>
          <cell r="E337">
            <v>20119.48</v>
          </cell>
          <cell r="F337">
            <v>24561.06</v>
          </cell>
          <cell r="G337">
            <v>28206.32</v>
          </cell>
          <cell r="H337">
            <v>20628.21</v>
          </cell>
          <cell r="I337">
            <v>19455.939999999999</v>
          </cell>
          <cell r="J337">
            <v>15002.45</v>
          </cell>
          <cell r="K337">
            <v>11653.42</v>
          </cell>
          <cell r="L337">
            <v>11248.13</v>
          </cell>
          <cell r="M337">
            <v>17028.91</v>
          </cell>
          <cell r="N337">
            <v>15259.31</v>
          </cell>
          <cell r="O337">
            <v>28627.33</v>
          </cell>
          <cell r="Q337">
            <v>229902.2</v>
          </cell>
        </row>
        <row r="338">
          <cell r="A338" t="str">
            <v>F58630E</v>
          </cell>
          <cell r="B338" t="str">
            <v>METER EXPENSES</v>
          </cell>
          <cell r="G338">
            <v>0</v>
          </cell>
          <cell r="H338">
            <v>0</v>
          </cell>
          <cell r="I338">
            <v>0</v>
          </cell>
          <cell r="N338">
            <v>0</v>
          </cell>
          <cell r="O338">
            <v>0</v>
          </cell>
          <cell r="Q338">
            <v>0</v>
          </cell>
        </row>
        <row r="339">
          <cell r="A339" t="str">
            <v>F58640E</v>
          </cell>
          <cell r="B339" t="str">
            <v>METER EXPENSES</v>
          </cell>
          <cell r="D339">
            <v>184361.1</v>
          </cell>
          <cell r="E339">
            <v>153593.1</v>
          </cell>
          <cell r="F339">
            <v>155327.65</v>
          </cell>
          <cell r="G339">
            <v>206218.21</v>
          </cell>
          <cell r="H339">
            <v>175226.43</v>
          </cell>
          <cell r="I339">
            <v>166787.92000000001</v>
          </cell>
          <cell r="J339">
            <v>190528.44</v>
          </cell>
          <cell r="K339">
            <v>178642.75</v>
          </cell>
          <cell r="L339">
            <v>146988.34</v>
          </cell>
          <cell r="M339">
            <v>170382.53</v>
          </cell>
          <cell r="N339">
            <v>126895.92</v>
          </cell>
          <cell r="O339">
            <v>156178.26999999999</v>
          </cell>
          <cell r="Q339">
            <v>2011130.6600000001</v>
          </cell>
        </row>
        <row r="340">
          <cell r="A340" t="str">
            <v>F58650E</v>
          </cell>
          <cell r="B340" t="str">
            <v>METER EXPENSES</v>
          </cell>
          <cell r="D340">
            <v>0</v>
          </cell>
          <cell r="E340">
            <v>119.92</v>
          </cell>
          <cell r="F340">
            <v>167.86</v>
          </cell>
          <cell r="G340">
            <v>96.25</v>
          </cell>
          <cell r="H340">
            <v>428.45</v>
          </cell>
          <cell r="I340">
            <v>0</v>
          </cell>
          <cell r="J340">
            <v>106.58</v>
          </cell>
          <cell r="K340">
            <v>191.36</v>
          </cell>
          <cell r="L340">
            <v>76.89</v>
          </cell>
          <cell r="M340">
            <v>228.9</v>
          </cell>
          <cell r="N340">
            <v>78.31</v>
          </cell>
          <cell r="O340">
            <v>122.22</v>
          </cell>
          <cell r="Q340">
            <v>1616.7400000000002</v>
          </cell>
        </row>
        <row r="341">
          <cell r="A341" t="str">
            <v>F58700E</v>
          </cell>
          <cell r="B341" t="str">
            <v>CUSTOMER INSTALLATIONS EXPENSES</v>
          </cell>
          <cell r="D341">
            <v>65563.740000000005</v>
          </cell>
          <cell r="E341">
            <v>56984.39</v>
          </cell>
          <cell r="F341">
            <v>53313.31</v>
          </cell>
          <cell r="G341">
            <v>69848.539999999994</v>
          </cell>
          <cell r="H341">
            <v>51276.35</v>
          </cell>
          <cell r="I341">
            <v>50826.12</v>
          </cell>
          <cell r="J341">
            <v>72263.53</v>
          </cell>
          <cell r="K341">
            <v>60228.55</v>
          </cell>
          <cell r="L341">
            <v>71271.839999999997</v>
          </cell>
          <cell r="M341">
            <v>102588.59</v>
          </cell>
          <cell r="N341">
            <v>64599.82</v>
          </cell>
          <cell r="O341">
            <v>76393</v>
          </cell>
          <cell r="Q341">
            <v>795157.77999999991</v>
          </cell>
        </row>
        <row r="342">
          <cell r="A342" t="str">
            <v>F58710E</v>
          </cell>
          <cell r="B342" t="str">
            <v>CUSTOMER INSTALLATIONS EXPENSES</v>
          </cell>
          <cell r="D342">
            <v>5724.5</v>
          </cell>
          <cell r="E342">
            <v>4941.67</v>
          </cell>
          <cell r="F342">
            <v>908.71</v>
          </cell>
          <cell r="G342">
            <v>3156.94</v>
          </cell>
          <cell r="H342">
            <v>1536.51</v>
          </cell>
          <cell r="I342">
            <v>1124.76</v>
          </cell>
          <cell r="J342">
            <v>2202.6999999999998</v>
          </cell>
          <cell r="K342">
            <v>1554.61</v>
          </cell>
          <cell r="L342">
            <v>1093.56</v>
          </cell>
          <cell r="M342">
            <v>1729.68</v>
          </cell>
          <cell r="N342">
            <v>1723.42</v>
          </cell>
          <cell r="O342">
            <v>725.06</v>
          </cell>
          <cell r="Q342">
            <v>26422.120000000006</v>
          </cell>
        </row>
        <row r="343">
          <cell r="A343" t="str">
            <v>F58720E</v>
          </cell>
          <cell r="B343" t="str">
            <v>CUSTOMER INSTALLATIONS EXPENSES</v>
          </cell>
          <cell r="D343">
            <v>178952.05</v>
          </cell>
          <cell r="E343">
            <v>158429.82999999999</v>
          </cell>
          <cell r="F343">
            <v>139184.04</v>
          </cell>
          <cell r="G343">
            <v>175538.94</v>
          </cell>
          <cell r="H343">
            <v>149322.51</v>
          </cell>
          <cell r="I343">
            <v>140099.74</v>
          </cell>
          <cell r="J343">
            <v>146758.78</v>
          </cell>
          <cell r="K343">
            <v>137747.03</v>
          </cell>
          <cell r="L343">
            <v>141689.87</v>
          </cell>
          <cell r="M343">
            <v>145062.34</v>
          </cell>
          <cell r="N343">
            <v>139425.82</v>
          </cell>
          <cell r="O343">
            <v>157997.20000000001</v>
          </cell>
          <cell r="Q343">
            <v>1810208.1500000001</v>
          </cell>
        </row>
        <row r="344">
          <cell r="A344" t="str">
            <v>F58740E</v>
          </cell>
          <cell r="B344" t="str">
            <v>CUSTOMER INSTALLATIONS EXPENSES</v>
          </cell>
          <cell r="D344">
            <v>30154.78</v>
          </cell>
          <cell r="E344">
            <v>22509.34</v>
          </cell>
          <cell r="F344">
            <v>23965.09</v>
          </cell>
          <cell r="G344">
            <v>23811.96</v>
          </cell>
          <cell r="H344">
            <v>14833.92</v>
          </cell>
          <cell r="I344">
            <v>15635.8</v>
          </cell>
          <cell r="J344">
            <v>9501.2900000000009</v>
          </cell>
          <cell r="K344">
            <v>7423.93</v>
          </cell>
          <cell r="L344">
            <v>6024.83</v>
          </cell>
          <cell r="M344">
            <v>13557.69</v>
          </cell>
          <cell r="N344">
            <v>16504.21</v>
          </cell>
          <cell r="O344">
            <v>19228.900000000001</v>
          </cell>
          <cell r="Q344">
            <v>203151.73999999996</v>
          </cell>
        </row>
        <row r="345">
          <cell r="A345" t="str">
            <v>F58800E</v>
          </cell>
          <cell r="B345" t="str">
            <v>MISCELLANEOUS EXPENSES</v>
          </cell>
          <cell r="D345">
            <v>213460.19</v>
          </cell>
          <cell r="E345">
            <v>303737.88</v>
          </cell>
          <cell r="F345">
            <v>494309.45</v>
          </cell>
          <cell r="G345">
            <v>1153959.8899999999</v>
          </cell>
          <cell r="H345">
            <v>583091.13</v>
          </cell>
          <cell r="I345">
            <v>900109.07</v>
          </cell>
          <cell r="J345">
            <v>376106.06</v>
          </cell>
          <cell r="K345">
            <v>363697.93</v>
          </cell>
          <cell r="L345">
            <v>276902.3</v>
          </cell>
          <cell r="M345">
            <v>787943.37</v>
          </cell>
          <cell r="N345">
            <v>-32522.67</v>
          </cell>
          <cell r="O345">
            <v>153107.59</v>
          </cell>
          <cell r="Q345">
            <v>5573902.1899999995</v>
          </cell>
        </row>
        <row r="346">
          <cell r="A346" t="str">
            <v>F58801E</v>
          </cell>
          <cell r="B346" t="str">
            <v>MISCELLANEOUS EXPENSES-ADJ</v>
          </cell>
          <cell r="G346">
            <v>0</v>
          </cell>
          <cell r="H346">
            <v>0</v>
          </cell>
          <cell r="I346">
            <v>0</v>
          </cell>
          <cell r="N346">
            <v>0</v>
          </cell>
          <cell r="O346">
            <v>0</v>
          </cell>
          <cell r="Q346">
            <v>0</v>
          </cell>
        </row>
        <row r="347">
          <cell r="A347" t="str">
            <v>F58810E</v>
          </cell>
          <cell r="B347" t="str">
            <v>MISCELLANEOUS EXPENSES</v>
          </cell>
          <cell r="D347">
            <v>83495.98</v>
          </cell>
          <cell r="E347">
            <v>71364.17</v>
          </cell>
          <cell r="F347">
            <v>81750.53</v>
          </cell>
          <cell r="G347">
            <v>102254.39999999999</v>
          </cell>
          <cell r="H347">
            <v>86544.18</v>
          </cell>
          <cell r="I347">
            <v>83118.06</v>
          </cell>
          <cell r="J347">
            <v>84592.22</v>
          </cell>
          <cell r="K347">
            <v>67712.88</v>
          </cell>
          <cell r="L347">
            <v>78845.94</v>
          </cell>
          <cell r="M347">
            <v>92482.08</v>
          </cell>
          <cell r="N347">
            <v>68144.479999999996</v>
          </cell>
          <cell r="O347">
            <v>86682.34</v>
          </cell>
          <cell r="Q347">
            <v>986987.25999999978</v>
          </cell>
        </row>
        <row r="348">
          <cell r="A348" t="str">
            <v>F58840E</v>
          </cell>
          <cell r="B348" t="str">
            <v>MISCELLANEOUS EXPENSES</v>
          </cell>
          <cell r="D348">
            <v>38124.76</v>
          </cell>
          <cell r="E348">
            <v>60423</v>
          </cell>
          <cell r="F348">
            <v>72561.34</v>
          </cell>
          <cell r="G348">
            <v>69001.47</v>
          </cell>
          <cell r="H348">
            <v>84119.83</v>
          </cell>
          <cell r="I348">
            <v>94309.18</v>
          </cell>
          <cell r="J348">
            <v>39901.449999999997</v>
          </cell>
          <cell r="K348">
            <v>20176.57</v>
          </cell>
          <cell r="L348">
            <v>39656.47</v>
          </cell>
          <cell r="M348">
            <v>50034.26</v>
          </cell>
          <cell r="N348">
            <v>70206.429999999993</v>
          </cell>
          <cell r="O348">
            <v>63393.88</v>
          </cell>
          <cell r="Q348">
            <v>701908.64</v>
          </cell>
        </row>
        <row r="349">
          <cell r="A349" t="str">
            <v>F58900E</v>
          </cell>
          <cell r="B349" t="str">
            <v>RENTS</v>
          </cell>
          <cell r="D349">
            <v>28627.25</v>
          </cell>
          <cell r="E349">
            <v>1095.77</v>
          </cell>
          <cell r="F349">
            <v>3083.77</v>
          </cell>
          <cell r="G349">
            <v>1585.01</v>
          </cell>
          <cell r="H349">
            <v>700</v>
          </cell>
          <cell r="I349">
            <v>10007.11</v>
          </cell>
          <cell r="J349">
            <v>100</v>
          </cell>
          <cell r="L349">
            <v>2108.31</v>
          </cell>
          <cell r="M349">
            <v>292</v>
          </cell>
          <cell r="N349">
            <v>14351.79</v>
          </cell>
          <cell r="O349">
            <v>27510.54</v>
          </cell>
          <cell r="Q349">
            <v>89461.55</v>
          </cell>
        </row>
        <row r="350">
          <cell r="A350" t="str">
            <v>F59000E</v>
          </cell>
          <cell r="B350" t="str">
            <v>MAINTENANCE SUPERVISION AND ENGINEERING</v>
          </cell>
          <cell r="D350">
            <v>22222.95</v>
          </cell>
          <cell r="E350">
            <v>22975.43</v>
          </cell>
          <cell r="F350">
            <v>25855.59</v>
          </cell>
          <cell r="G350">
            <v>31792.42</v>
          </cell>
          <cell r="H350">
            <v>23794.53</v>
          </cell>
          <cell r="I350">
            <v>26560.21</v>
          </cell>
          <cell r="J350">
            <v>27411.32</v>
          </cell>
          <cell r="K350">
            <v>24361.32</v>
          </cell>
          <cell r="L350">
            <v>23407.279999999999</v>
          </cell>
          <cell r="M350">
            <v>22195.66</v>
          </cell>
          <cell r="N350">
            <v>23047.8</v>
          </cell>
          <cell r="O350">
            <v>42244.57</v>
          </cell>
          <cell r="Q350">
            <v>315869.08</v>
          </cell>
        </row>
        <row r="351">
          <cell r="A351" t="str">
            <v>F59010E</v>
          </cell>
          <cell r="B351" t="str">
            <v>MAINTENANCE SUPERVISION AND ENGINEERING</v>
          </cell>
          <cell r="D351">
            <v>7246.61</v>
          </cell>
          <cell r="E351">
            <v>4388.8599999999997</v>
          </cell>
          <cell r="F351">
            <v>32268.68</v>
          </cell>
          <cell r="G351">
            <v>115440.95</v>
          </cell>
          <cell r="H351">
            <v>98995.64</v>
          </cell>
          <cell r="I351">
            <v>46834.25</v>
          </cell>
          <cell r="J351">
            <v>57226.5</v>
          </cell>
          <cell r="K351">
            <v>8245.85</v>
          </cell>
          <cell r="L351">
            <v>4341.53</v>
          </cell>
          <cell r="M351">
            <v>4680.57</v>
          </cell>
          <cell r="N351">
            <v>4953.5200000000004</v>
          </cell>
          <cell r="O351">
            <v>3394.86</v>
          </cell>
          <cell r="Q351">
            <v>388017.82</v>
          </cell>
        </row>
        <row r="352">
          <cell r="A352" t="str">
            <v>F59020E</v>
          </cell>
          <cell r="B352" t="str">
            <v>MAINTENANCE SUPERVISION AND ENGINEERING</v>
          </cell>
          <cell r="G352">
            <v>0</v>
          </cell>
          <cell r="H352">
            <v>0</v>
          </cell>
          <cell r="I352">
            <v>0</v>
          </cell>
          <cell r="N352">
            <v>0</v>
          </cell>
          <cell r="O352">
            <v>0</v>
          </cell>
          <cell r="Q352">
            <v>0</v>
          </cell>
        </row>
        <row r="353">
          <cell r="A353" t="str">
            <v>F59100E</v>
          </cell>
          <cell r="B353" t="str">
            <v>MAINTENANCE OF STRUCTURES</v>
          </cell>
          <cell r="D353">
            <v>7625.77</v>
          </cell>
          <cell r="E353">
            <v>7371.13</v>
          </cell>
          <cell r="F353">
            <v>1609.07</v>
          </cell>
          <cell r="G353">
            <v>6357.43</v>
          </cell>
          <cell r="H353">
            <v>4446.79</v>
          </cell>
          <cell r="I353">
            <v>3878.67</v>
          </cell>
          <cell r="J353">
            <v>5572.92</v>
          </cell>
          <cell r="K353">
            <v>66368.100000000006</v>
          </cell>
          <cell r="L353">
            <v>22022.59</v>
          </cell>
          <cell r="M353">
            <v>-8789.48</v>
          </cell>
          <cell r="N353">
            <v>4949.1000000000004</v>
          </cell>
          <cell r="O353">
            <v>9825.51</v>
          </cell>
          <cell r="Q353">
            <v>131237.6</v>
          </cell>
        </row>
        <row r="354">
          <cell r="A354" t="str">
            <v>F59200E</v>
          </cell>
          <cell r="B354" t="str">
            <v>MAINTENANCE OF STATION EQUIPMENT</v>
          </cell>
          <cell r="D354">
            <v>106486.79</v>
          </cell>
          <cell r="E354">
            <v>127663.03999999999</v>
          </cell>
          <cell r="F354">
            <v>116879.84</v>
          </cell>
          <cell r="G354">
            <v>148993.34</v>
          </cell>
          <cell r="H354">
            <v>140280.31</v>
          </cell>
          <cell r="I354">
            <v>90612.3</v>
          </cell>
          <cell r="J354">
            <v>98326.18</v>
          </cell>
          <cell r="K354">
            <v>151668.41</v>
          </cell>
          <cell r="L354">
            <v>174457.82</v>
          </cell>
          <cell r="M354">
            <v>157585.26</v>
          </cell>
          <cell r="N354">
            <v>97243.77</v>
          </cell>
          <cell r="O354">
            <v>15889.17</v>
          </cell>
          <cell r="Q354">
            <v>1426086.23</v>
          </cell>
        </row>
        <row r="355">
          <cell r="A355" t="str">
            <v>F59210E</v>
          </cell>
          <cell r="B355" t="str">
            <v>MAINTENANCE OF STATION EQUIPMENT</v>
          </cell>
          <cell r="D355">
            <v>115272.67</v>
          </cell>
          <cell r="E355">
            <v>158926.98000000001</v>
          </cell>
          <cell r="F355">
            <v>187925.94</v>
          </cell>
          <cell r="G355">
            <v>297395.8</v>
          </cell>
          <cell r="H355">
            <v>233352.89</v>
          </cell>
          <cell r="I355">
            <v>180323.84</v>
          </cell>
          <cell r="J355">
            <v>132821.85999999999</v>
          </cell>
          <cell r="K355">
            <v>114195.47</v>
          </cell>
          <cell r="L355">
            <v>146297.34</v>
          </cell>
          <cell r="M355">
            <v>158615.92000000001</v>
          </cell>
          <cell r="N355">
            <v>129531.55</v>
          </cell>
          <cell r="O355">
            <v>95488.47</v>
          </cell>
          <cell r="Q355">
            <v>1950148.73</v>
          </cell>
        </row>
        <row r="356">
          <cell r="A356" t="str">
            <v>F59220E</v>
          </cell>
          <cell r="B356" t="str">
            <v>MAINTENANCE OF STATION EQUIPMENT</v>
          </cell>
          <cell r="D356">
            <v>9543.2099999999991</v>
          </cell>
          <cell r="E356">
            <v>5398.67</v>
          </cell>
          <cell r="F356">
            <v>6722.47</v>
          </cell>
          <cell r="G356">
            <v>5992.23</v>
          </cell>
          <cell r="H356">
            <v>9963.74</v>
          </cell>
          <cell r="I356">
            <v>13415.25</v>
          </cell>
          <cell r="J356">
            <v>4081.79</v>
          </cell>
          <cell r="K356">
            <v>8094.73</v>
          </cell>
          <cell r="L356">
            <v>8710.0499999999993</v>
          </cell>
          <cell r="M356">
            <v>7190.82</v>
          </cell>
          <cell r="N356">
            <v>4064.39</v>
          </cell>
          <cell r="O356">
            <v>2921.76</v>
          </cell>
          <cell r="Q356">
            <v>86099.109999999986</v>
          </cell>
        </row>
        <row r="357">
          <cell r="A357" t="str">
            <v>F59290E</v>
          </cell>
          <cell r="B357" t="str">
            <v>MAINTENANCE OF STATION EQUIPMENT</v>
          </cell>
          <cell r="G357">
            <v>0</v>
          </cell>
          <cell r="H357">
            <v>0</v>
          </cell>
          <cell r="I357">
            <v>0</v>
          </cell>
          <cell r="N357">
            <v>0</v>
          </cell>
          <cell r="O357">
            <v>0</v>
          </cell>
          <cell r="Q357">
            <v>0</v>
          </cell>
        </row>
        <row r="358">
          <cell r="A358" t="str">
            <v>F59300E</v>
          </cell>
          <cell r="B358" t="str">
            <v>MAINTENANCE OF OVERHEAD LINES</v>
          </cell>
          <cell r="D358">
            <v>217019.63</v>
          </cell>
          <cell r="E358">
            <v>343715.07</v>
          </cell>
          <cell r="F358">
            <v>657198.24</v>
          </cell>
          <cell r="G358">
            <v>323203.40000000002</v>
          </cell>
          <cell r="H358">
            <v>483005.35</v>
          </cell>
          <cell r="I358">
            <v>480013.7</v>
          </cell>
          <cell r="J358">
            <v>-21697.439999999999</v>
          </cell>
          <cell r="K358">
            <v>-75363.289999999994</v>
          </cell>
          <cell r="L358">
            <v>266881.81</v>
          </cell>
          <cell r="M358">
            <v>-448295.3</v>
          </cell>
          <cell r="N358">
            <v>565711.79</v>
          </cell>
          <cell r="O358">
            <v>483886.14</v>
          </cell>
          <cell r="Q358">
            <v>3275279.1000000006</v>
          </cell>
        </row>
        <row r="359">
          <cell r="A359" t="str">
            <v>F59310E</v>
          </cell>
          <cell r="B359" t="str">
            <v>MAINTENANCE OF OVERHEAD LINES</v>
          </cell>
          <cell r="D359">
            <v>114535.08</v>
          </cell>
          <cell r="E359">
            <v>77958.37</v>
          </cell>
          <cell r="F359">
            <v>115193.96</v>
          </cell>
          <cell r="G359">
            <v>63483.7</v>
          </cell>
          <cell r="H359">
            <v>95196.54</v>
          </cell>
          <cell r="I359">
            <v>133079.1</v>
          </cell>
          <cell r="J359">
            <v>55432.84</v>
          </cell>
          <cell r="K359">
            <v>101410.48</v>
          </cell>
          <cell r="L359">
            <v>52450.87</v>
          </cell>
          <cell r="M359">
            <v>84725.88</v>
          </cell>
          <cell r="N359">
            <v>111711.42</v>
          </cell>
          <cell r="O359">
            <v>97951.31</v>
          </cell>
          <cell r="Q359">
            <v>1103129.55</v>
          </cell>
        </row>
        <row r="360">
          <cell r="A360" t="str">
            <v>F59320E</v>
          </cell>
          <cell r="B360" t="str">
            <v>MAINTENANCE OF OVERHEAD LINES</v>
          </cell>
          <cell r="D360">
            <v>148819.09</v>
          </cell>
          <cell r="E360">
            <v>1686743.54</v>
          </cell>
          <cell r="F360">
            <v>692063.38</v>
          </cell>
          <cell r="G360">
            <v>494746.8</v>
          </cell>
          <cell r="H360">
            <v>2204834.4700000002</v>
          </cell>
          <cell r="I360">
            <v>2061563.19</v>
          </cell>
          <cell r="J360">
            <v>1142851.55</v>
          </cell>
          <cell r="K360">
            <v>1357771.42</v>
          </cell>
          <cell r="L360">
            <v>386081.26</v>
          </cell>
          <cell r="M360">
            <v>1833776.88</v>
          </cell>
          <cell r="N360">
            <v>1819336.28</v>
          </cell>
          <cell r="O360">
            <v>3012270.51</v>
          </cell>
          <cell r="Q360">
            <v>16840858.370000001</v>
          </cell>
        </row>
        <row r="361">
          <cell r="A361" t="str">
            <v>F59340E</v>
          </cell>
          <cell r="B361" t="str">
            <v>MAINTENANCE OF OVERHEAD LINES</v>
          </cell>
          <cell r="G361">
            <v>0</v>
          </cell>
          <cell r="H361">
            <v>1043.58</v>
          </cell>
          <cell r="I361">
            <v>55.27</v>
          </cell>
          <cell r="J361">
            <v>119.6</v>
          </cell>
          <cell r="L361">
            <v>145.80000000000001</v>
          </cell>
          <cell r="N361">
            <v>0</v>
          </cell>
          <cell r="O361">
            <v>97.29</v>
          </cell>
          <cell r="Q361">
            <v>1461.5399999999997</v>
          </cell>
        </row>
        <row r="362">
          <cell r="A362" t="str">
            <v>F59350E</v>
          </cell>
          <cell r="B362" t="str">
            <v>MAINTENANCE OF OVERHEAD LINES</v>
          </cell>
          <cell r="D362">
            <v>3121.65</v>
          </cell>
          <cell r="E362">
            <v>3550.99</v>
          </cell>
          <cell r="F362">
            <v>3287.4</v>
          </cell>
          <cell r="G362">
            <v>3897.27</v>
          </cell>
          <cell r="H362">
            <v>4116.0600000000004</v>
          </cell>
          <cell r="I362">
            <v>-2031.29</v>
          </cell>
          <cell r="J362">
            <v>1082.52</v>
          </cell>
          <cell r="K362">
            <v>6027.44</v>
          </cell>
          <cell r="L362">
            <v>3891.55</v>
          </cell>
          <cell r="M362">
            <v>5546.6</v>
          </cell>
          <cell r="N362">
            <v>1804.83</v>
          </cell>
          <cell r="O362">
            <v>4538.9799999999996</v>
          </cell>
          <cell r="Q362">
            <v>38834</v>
          </cell>
        </row>
        <row r="363">
          <cell r="A363" t="str">
            <v>F59370E</v>
          </cell>
          <cell r="B363" t="str">
            <v>MAINTENANCE OF OVERHEAD LINES</v>
          </cell>
          <cell r="D363">
            <v>-202.36</v>
          </cell>
          <cell r="E363">
            <v>-243.27</v>
          </cell>
          <cell r="F363">
            <v>-47.23</v>
          </cell>
          <cell r="G363">
            <v>-206.88</v>
          </cell>
          <cell r="H363">
            <v>-495.31</v>
          </cell>
          <cell r="I363">
            <v>-210.26</v>
          </cell>
          <cell r="J363">
            <v>-2656.45</v>
          </cell>
          <cell r="K363">
            <v>-1393.54</v>
          </cell>
          <cell r="M363">
            <v>-670.37</v>
          </cell>
          <cell r="N363">
            <v>0</v>
          </cell>
          <cell r="O363">
            <v>-50</v>
          </cell>
          <cell r="Q363">
            <v>-6175.6699999999992</v>
          </cell>
        </row>
        <row r="364">
          <cell r="A364" t="str">
            <v>F59390E</v>
          </cell>
          <cell r="B364" t="str">
            <v>MAINTENANCE OF OVERHEAD LINES</v>
          </cell>
          <cell r="D364">
            <v>216670.52</v>
          </cell>
          <cell r="E364">
            <v>189624.83</v>
          </cell>
          <cell r="F364">
            <v>186146.87</v>
          </cell>
          <cell r="G364">
            <v>233344.45</v>
          </cell>
          <cell r="H364">
            <v>244286.34</v>
          </cell>
          <cell r="I364">
            <v>222864.83</v>
          </cell>
          <cell r="J364">
            <v>147384.76</v>
          </cell>
          <cell r="K364">
            <v>141062.78</v>
          </cell>
          <cell r="L364">
            <v>140739.35999999999</v>
          </cell>
          <cell r="M364">
            <v>168083.31</v>
          </cell>
          <cell r="N364">
            <v>175212.76</v>
          </cell>
          <cell r="O364">
            <v>179043.97</v>
          </cell>
          <cell r="Q364">
            <v>2244464.7800000003</v>
          </cell>
        </row>
        <row r="365">
          <cell r="A365" t="str">
            <v>F59400E</v>
          </cell>
          <cell r="B365" t="str">
            <v>MAINTENANCE OF UNDERGROUND LINES</v>
          </cell>
          <cell r="D365">
            <v>103035.25</v>
          </cell>
          <cell r="E365">
            <v>209151.48</v>
          </cell>
          <cell r="F365">
            <v>320182.75</v>
          </cell>
          <cell r="G365">
            <v>206278.34</v>
          </cell>
          <cell r="H365">
            <v>153866.41</v>
          </cell>
          <cell r="I365">
            <v>209270.09</v>
          </cell>
          <cell r="J365">
            <v>334690.34000000003</v>
          </cell>
          <cell r="K365">
            <v>102160.86</v>
          </cell>
          <cell r="L365">
            <v>248227.25</v>
          </cell>
          <cell r="M365">
            <v>424701.1</v>
          </cell>
          <cell r="N365">
            <v>311043.15999999997</v>
          </cell>
          <cell r="O365">
            <v>221938.3</v>
          </cell>
          <cell r="Q365">
            <v>2844545.33</v>
          </cell>
        </row>
        <row r="366">
          <cell r="A366" t="str">
            <v>F59410E</v>
          </cell>
          <cell r="B366" t="str">
            <v>MAINTENANCE OF UNDERGROUND LINES</v>
          </cell>
          <cell r="D366">
            <v>68198.09</v>
          </cell>
          <cell r="E366">
            <v>56888.88</v>
          </cell>
          <cell r="F366">
            <v>57505.24</v>
          </cell>
          <cell r="G366">
            <v>72852.850000000006</v>
          </cell>
          <cell r="H366">
            <v>81384.05</v>
          </cell>
          <cell r="I366">
            <v>59745.440000000002</v>
          </cell>
          <cell r="J366">
            <v>62449.72</v>
          </cell>
          <cell r="K366">
            <v>69240.070000000007</v>
          </cell>
          <cell r="L366">
            <v>48769.36</v>
          </cell>
          <cell r="M366">
            <v>80578.350000000006</v>
          </cell>
          <cell r="N366">
            <v>47887.67</v>
          </cell>
          <cell r="O366">
            <v>51809.43</v>
          </cell>
          <cell r="Q366">
            <v>757309.15000000014</v>
          </cell>
        </row>
        <row r="367">
          <cell r="A367" t="str">
            <v>F59420E</v>
          </cell>
          <cell r="B367" t="str">
            <v>MAINTENANCE OF UNDERGROUND LINES</v>
          </cell>
          <cell r="D367">
            <v>172.46</v>
          </cell>
          <cell r="E367">
            <v>253.79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K367">
            <v>100.8</v>
          </cell>
          <cell r="M367">
            <v>930.89</v>
          </cell>
          <cell r="N367">
            <v>127.5</v>
          </cell>
          <cell r="O367">
            <v>0</v>
          </cell>
          <cell r="Q367">
            <v>1585.44</v>
          </cell>
        </row>
        <row r="368">
          <cell r="A368" t="str">
            <v>F59430E</v>
          </cell>
          <cell r="B368" t="str">
            <v>MAINTENANCE OF UNDERGROUND LINES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Q368">
            <v>0</v>
          </cell>
        </row>
        <row r="369">
          <cell r="A369" t="str">
            <v>F59450E</v>
          </cell>
          <cell r="B369" t="str">
            <v>MAINTENANCE OF UNDERGROUND LINES</v>
          </cell>
          <cell r="D369">
            <v>806.78</v>
          </cell>
          <cell r="E369">
            <v>80.55</v>
          </cell>
          <cell r="F369">
            <v>-409</v>
          </cell>
          <cell r="G369">
            <v>0</v>
          </cell>
          <cell r="H369">
            <v>591.91999999999996</v>
          </cell>
          <cell r="I369">
            <v>700.13</v>
          </cell>
          <cell r="J369">
            <v>372.36</v>
          </cell>
          <cell r="K369">
            <v>653.34</v>
          </cell>
          <cell r="L369">
            <v>637.20000000000005</v>
          </cell>
          <cell r="M369">
            <v>2036.77</v>
          </cell>
          <cell r="N369">
            <v>490.51</v>
          </cell>
          <cell r="O369">
            <v>1608.28</v>
          </cell>
          <cell r="Q369">
            <v>7568.8400000000011</v>
          </cell>
        </row>
        <row r="370">
          <cell r="A370" t="str">
            <v>F59460E</v>
          </cell>
          <cell r="B370" t="str">
            <v>MAINTENANCE OF UNDERGROUND LINES</v>
          </cell>
          <cell r="D370">
            <v>219603.43</v>
          </cell>
          <cell r="E370">
            <v>177552.93</v>
          </cell>
          <cell r="F370">
            <v>168071.76</v>
          </cell>
          <cell r="G370">
            <v>200288.27</v>
          </cell>
          <cell r="H370">
            <v>166668.51</v>
          </cell>
          <cell r="I370">
            <v>158622.06</v>
          </cell>
          <cell r="J370">
            <v>223336.16</v>
          </cell>
          <cell r="K370">
            <v>169831.98</v>
          </cell>
          <cell r="L370">
            <v>197096.03</v>
          </cell>
          <cell r="M370">
            <v>253131.82</v>
          </cell>
          <cell r="N370">
            <v>166991.29999999999</v>
          </cell>
          <cell r="O370">
            <v>183821.32</v>
          </cell>
          <cell r="Q370">
            <v>2285015.5699999998</v>
          </cell>
        </row>
        <row r="371">
          <cell r="A371" t="str">
            <v>F59500E</v>
          </cell>
          <cell r="B371" t="str">
            <v>MAINTENANCE OF LINE TRANSFORMERS</v>
          </cell>
          <cell r="D371">
            <v>1057.6099999999999</v>
          </cell>
          <cell r="E371">
            <v>6607.63</v>
          </cell>
          <cell r="F371">
            <v>3925</v>
          </cell>
          <cell r="G371">
            <v>5529.52</v>
          </cell>
          <cell r="H371">
            <v>-23881.99</v>
          </cell>
          <cell r="I371">
            <v>2436.8000000000002</v>
          </cell>
          <cell r="J371">
            <v>12201.69</v>
          </cell>
          <cell r="K371">
            <v>5294.03</v>
          </cell>
          <cell r="L371">
            <v>10412.56</v>
          </cell>
          <cell r="M371">
            <v>5987.38</v>
          </cell>
          <cell r="N371">
            <v>2767.12</v>
          </cell>
          <cell r="O371">
            <v>5171.29</v>
          </cell>
          <cell r="Q371">
            <v>37508.639999999999</v>
          </cell>
        </row>
        <row r="372">
          <cell r="A372" t="str">
            <v>F59510E</v>
          </cell>
          <cell r="B372" t="str">
            <v>MAINTENANCE OF LINE TRANSFORMERS</v>
          </cell>
          <cell r="D372">
            <v>11480.58</v>
          </cell>
          <cell r="E372">
            <v>9773.92</v>
          </cell>
          <cell r="F372">
            <v>4925.25</v>
          </cell>
          <cell r="G372">
            <v>17636.580000000002</v>
          </cell>
          <cell r="H372">
            <v>7325.38</v>
          </cell>
          <cell r="I372">
            <v>5859.84</v>
          </cell>
          <cell r="J372">
            <v>9298.7000000000007</v>
          </cell>
          <cell r="K372">
            <v>9134.14</v>
          </cell>
          <cell r="L372">
            <v>9383.34</v>
          </cell>
          <cell r="M372">
            <v>7889.66</v>
          </cell>
          <cell r="N372">
            <v>13705.88</v>
          </cell>
          <cell r="O372">
            <v>4394.53</v>
          </cell>
          <cell r="Q372">
            <v>110807.8</v>
          </cell>
        </row>
        <row r="373">
          <cell r="A373" t="str">
            <v>F59520E</v>
          </cell>
          <cell r="B373" t="str">
            <v>MAINTENANCE OF LINE TRANSFORMERS</v>
          </cell>
          <cell r="D373">
            <v>488.66</v>
          </cell>
          <cell r="E373">
            <v>831.57</v>
          </cell>
          <cell r="F373">
            <v>3397.98</v>
          </cell>
          <cell r="G373">
            <v>574.35</v>
          </cell>
          <cell r="H373">
            <v>1839.85</v>
          </cell>
          <cell r="I373">
            <v>1293.58</v>
          </cell>
          <cell r="J373">
            <v>2970.75</v>
          </cell>
          <cell r="K373">
            <v>2516.63</v>
          </cell>
          <cell r="L373">
            <v>3091.51</v>
          </cell>
          <cell r="M373">
            <v>5664.98</v>
          </cell>
          <cell r="N373">
            <v>4518.2</v>
          </cell>
          <cell r="O373">
            <v>598.13</v>
          </cell>
          <cell r="Q373">
            <v>27786.19</v>
          </cell>
        </row>
        <row r="374">
          <cell r="A374" t="str">
            <v>F59550E</v>
          </cell>
          <cell r="B374" t="str">
            <v>MAINTENANCE OF LINE TRANSFORMERS</v>
          </cell>
          <cell r="D374">
            <v>7054.1</v>
          </cell>
          <cell r="E374">
            <v>6853.74</v>
          </cell>
          <cell r="F374">
            <v>4606.43</v>
          </cell>
          <cell r="G374">
            <v>2876.06</v>
          </cell>
          <cell r="H374">
            <v>6909.41</v>
          </cell>
          <cell r="I374">
            <v>7150.3</v>
          </cell>
          <cell r="J374">
            <v>6435.92</v>
          </cell>
          <cell r="K374">
            <v>4108.8900000000003</v>
          </cell>
          <cell r="L374">
            <v>4031.91</v>
          </cell>
          <cell r="M374">
            <v>3979.79</v>
          </cell>
          <cell r="N374">
            <v>6136.07</v>
          </cell>
          <cell r="O374">
            <v>8826.56</v>
          </cell>
          <cell r="Q374">
            <v>68969.179999999993</v>
          </cell>
        </row>
        <row r="375">
          <cell r="A375" t="str">
            <v>F59570E</v>
          </cell>
          <cell r="B375" t="str">
            <v>MAINTENANCE OF LINE TRANSFORMERS</v>
          </cell>
          <cell r="G375">
            <v>0</v>
          </cell>
          <cell r="H375">
            <v>0</v>
          </cell>
          <cell r="I375">
            <v>0</v>
          </cell>
          <cell r="N375">
            <v>0</v>
          </cell>
          <cell r="O375">
            <v>0</v>
          </cell>
          <cell r="Q375">
            <v>0</v>
          </cell>
        </row>
        <row r="376">
          <cell r="A376" t="str">
            <v>F59600E</v>
          </cell>
          <cell r="B376" t="str">
            <v>MAINTENANCE OF STREET LIGHTING AND SIGNAL SYSTEMS</v>
          </cell>
          <cell r="D376">
            <v>7673.64</v>
          </cell>
          <cell r="E376">
            <v>7523.93</v>
          </cell>
          <cell r="F376">
            <v>5065.8999999999996</v>
          </cell>
          <cell r="G376">
            <v>4743.29</v>
          </cell>
          <cell r="H376">
            <v>3182.24</v>
          </cell>
          <cell r="I376">
            <v>2215.27</v>
          </cell>
          <cell r="J376">
            <v>4413.01</v>
          </cell>
          <cell r="K376">
            <v>7384.63</v>
          </cell>
          <cell r="L376">
            <v>5724.66</v>
          </cell>
          <cell r="M376">
            <v>5683.29</v>
          </cell>
          <cell r="N376">
            <v>-333.73</v>
          </cell>
          <cell r="O376">
            <v>4368.3900000000003</v>
          </cell>
          <cell r="Q376">
            <v>57644.51999999999</v>
          </cell>
        </row>
        <row r="377">
          <cell r="A377" t="str">
            <v>F59700E</v>
          </cell>
          <cell r="B377" t="str">
            <v>MAINTENANCE OF METERS</v>
          </cell>
          <cell r="D377">
            <v>34060.550000000003</v>
          </cell>
          <cell r="E377">
            <v>46411.35</v>
          </cell>
          <cell r="F377">
            <v>31183.86</v>
          </cell>
          <cell r="G377">
            <v>35568.9</v>
          </cell>
          <cell r="H377">
            <v>22135.68</v>
          </cell>
          <cell r="I377">
            <v>21644.39</v>
          </cell>
          <cell r="J377">
            <v>41641.9</v>
          </cell>
          <cell r="K377">
            <v>42322.14</v>
          </cell>
          <cell r="L377">
            <v>40562.82</v>
          </cell>
          <cell r="M377">
            <v>42340.56</v>
          </cell>
          <cell r="N377">
            <v>44163.37</v>
          </cell>
          <cell r="O377">
            <v>44750.98</v>
          </cell>
          <cell r="Q377">
            <v>446786.49999999994</v>
          </cell>
        </row>
        <row r="378">
          <cell r="A378" t="str">
            <v>F59800E</v>
          </cell>
          <cell r="B378" t="str">
            <v>MAINTENANCE OF MISCELLANEOUS DISTRIBUTION PLANT</v>
          </cell>
          <cell r="D378">
            <v>40295.65</v>
          </cell>
          <cell r="E378">
            <v>47870.61</v>
          </cell>
          <cell r="F378">
            <v>55154.400000000001</v>
          </cell>
          <cell r="G378">
            <v>139098.89000000001</v>
          </cell>
          <cell r="H378">
            <v>70107.42</v>
          </cell>
          <cell r="I378">
            <v>34488.910000000003</v>
          </cell>
          <cell r="J378">
            <v>52294.98</v>
          </cell>
          <cell r="K378">
            <v>35204.660000000003</v>
          </cell>
          <cell r="L378">
            <v>45754.98</v>
          </cell>
          <cell r="M378">
            <v>56084.67</v>
          </cell>
          <cell r="N378">
            <v>41793.82</v>
          </cell>
          <cell r="O378">
            <v>41376.81</v>
          </cell>
          <cell r="Q378">
            <v>659525.80000000005</v>
          </cell>
        </row>
        <row r="379">
          <cell r="A379" t="str">
            <v>F80300G</v>
          </cell>
          <cell r="B379" t="str">
            <v>NATURAL GAS TRANSMISSION LINE PURCHASES</v>
          </cell>
          <cell r="D379">
            <v>22986289.91</v>
          </cell>
          <cell r="E379">
            <v>35285722.159999996</v>
          </cell>
          <cell r="F379">
            <v>19937112.469999999</v>
          </cell>
          <cell r="G379">
            <v>19326605.920000002</v>
          </cell>
          <cell r="H379">
            <v>14137298.779999999</v>
          </cell>
          <cell r="I379">
            <v>8977496.0800000001</v>
          </cell>
          <cell r="J379">
            <v>4627005.42</v>
          </cell>
          <cell r="K379">
            <v>3897386.99</v>
          </cell>
          <cell r="L379">
            <v>6381090.2000000002</v>
          </cell>
          <cell r="M379">
            <v>8628290.1500000004</v>
          </cell>
          <cell r="N379">
            <v>21708386.57</v>
          </cell>
          <cell r="O379">
            <v>24415673.93</v>
          </cell>
          <cell r="Q379">
            <v>190308358.57999998</v>
          </cell>
        </row>
        <row r="380">
          <cell r="A380" t="str">
            <v>F80410G</v>
          </cell>
          <cell r="B380" t="str">
            <v>LNG PURCHASES</v>
          </cell>
          <cell r="D380">
            <v>12014.43</v>
          </cell>
          <cell r="E380">
            <v>14185.13</v>
          </cell>
          <cell r="F380">
            <v>9736.3799999999992</v>
          </cell>
          <cell r="G380">
            <v>5051.66</v>
          </cell>
          <cell r="H380">
            <v>901.83</v>
          </cell>
          <cell r="I380">
            <v>-20.81</v>
          </cell>
          <cell r="J380">
            <v>2972.94</v>
          </cell>
          <cell r="K380">
            <v>-98.61</v>
          </cell>
          <cell r="L380">
            <v>2856.72</v>
          </cell>
          <cell r="M380">
            <v>4617.01</v>
          </cell>
          <cell r="N380">
            <v>4328.97</v>
          </cell>
          <cell r="O380">
            <v>17106.939999999999</v>
          </cell>
          <cell r="Q380">
            <v>73652.59</v>
          </cell>
        </row>
        <row r="381">
          <cell r="A381" t="str">
            <v>F80720G</v>
          </cell>
          <cell r="B381" t="str">
            <v>OPERATION OF PURCH GAS MEASURING STATIONS</v>
          </cell>
          <cell r="D381">
            <v>-20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L381">
            <v>241.2</v>
          </cell>
          <cell r="N381">
            <v>0</v>
          </cell>
          <cell r="O381">
            <v>20</v>
          </cell>
          <cell r="Q381">
            <v>241.2</v>
          </cell>
        </row>
        <row r="382">
          <cell r="A382" t="str">
            <v>F80740G</v>
          </cell>
          <cell r="B382" t="str">
            <v>PURCHASED GAS CALCULATIONS EXPENSE</v>
          </cell>
          <cell r="D382">
            <v>2097.8000000000002</v>
          </cell>
          <cell r="E382">
            <v>-330.93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2166.08</v>
          </cell>
          <cell r="K382">
            <v>744.4</v>
          </cell>
          <cell r="L382">
            <v>2179.98</v>
          </cell>
          <cell r="M382">
            <v>2179.9899999999998</v>
          </cell>
          <cell r="N382">
            <v>2144.11</v>
          </cell>
          <cell r="O382">
            <v>2263.92</v>
          </cell>
          <cell r="Q382">
            <v>13445.35</v>
          </cell>
        </row>
        <row r="383">
          <cell r="A383" t="str">
            <v>F80750G</v>
          </cell>
          <cell r="B383" t="str">
            <v>OTHER PURCHASED GAS EXPENSES</v>
          </cell>
          <cell r="D383">
            <v>82063.789999999994</v>
          </cell>
          <cell r="E383">
            <v>64600.26</v>
          </cell>
          <cell r="F383">
            <v>102938.66</v>
          </cell>
          <cell r="G383">
            <v>121636.3</v>
          </cell>
          <cell r="H383">
            <v>83821.31</v>
          </cell>
          <cell r="I383">
            <v>70742.759999999995</v>
          </cell>
          <cell r="J383">
            <v>96580.35</v>
          </cell>
          <cell r="K383">
            <v>66425.460000000006</v>
          </cell>
          <cell r="L383">
            <v>80905.33</v>
          </cell>
          <cell r="M383">
            <v>114396.52</v>
          </cell>
          <cell r="N383">
            <v>83483.09</v>
          </cell>
          <cell r="O383">
            <v>87982.14</v>
          </cell>
          <cell r="Q383">
            <v>1055575.9699999997</v>
          </cell>
        </row>
        <row r="384">
          <cell r="A384" t="str">
            <v>F80810G</v>
          </cell>
          <cell r="B384" t="str">
            <v>GAS WITHDRAWN FROM STORAGE-DEBIT</v>
          </cell>
          <cell r="D384">
            <v>15714.64</v>
          </cell>
          <cell r="E384">
            <v>11838.14</v>
          </cell>
          <cell r="F384">
            <v>8961.5400000000009</v>
          </cell>
          <cell r="G384">
            <v>5360.38</v>
          </cell>
          <cell r="H384">
            <v>2451.61</v>
          </cell>
          <cell r="I384">
            <v>1659.22</v>
          </cell>
          <cell r="J384">
            <v>1756.93</v>
          </cell>
          <cell r="K384">
            <v>1560.79</v>
          </cell>
          <cell r="L384">
            <v>1758.77</v>
          </cell>
          <cell r="M384">
            <v>3311.23</v>
          </cell>
          <cell r="N384">
            <v>7227.99</v>
          </cell>
          <cell r="O384">
            <v>14712.54</v>
          </cell>
          <cell r="Q384">
            <v>76313.78</v>
          </cell>
        </row>
        <row r="385">
          <cell r="A385" t="str">
            <v>F80820G</v>
          </cell>
          <cell r="B385" t="str">
            <v>GAS DELIVERED TO STORAGE-CREDIT</v>
          </cell>
          <cell r="D385">
            <v>-12032.32</v>
          </cell>
          <cell r="E385">
            <v>-14190.71</v>
          </cell>
          <cell r="F385">
            <v>-9736.3799999999992</v>
          </cell>
          <cell r="G385">
            <v>-5051.66</v>
          </cell>
          <cell r="H385">
            <v>-901.83</v>
          </cell>
          <cell r="I385">
            <v>0</v>
          </cell>
          <cell r="J385">
            <v>-2972.94</v>
          </cell>
          <cell r="L385">
            <v>-2856.72</v>
          </cell>
          <cell r="M385">
            <v>-4617.24</v>
          </cell>
          <cell r="N385">
            <v>-4329.4799999999996</v>
          </cell>
          <cell r="O385">
            <v>-18318.95</v>
          </cell>
          <cell r="Q385">
            <v>-75008.23</v>
          </cell>
        </row>
        <row r="386">
          <cell r="A386" t="str">
            <v>F81000G</v>
          </cell>
          <cell r="B386" t="str">
            <v>GAS USED FOR COMPRESSOR STATION FUEL-CREDIT</v>
          </cell>
          <cell r="D386">
            <v>-69652</v>
          </cell>
          <cell r="E386">
            <v>-47446</v>
          </cell>
          <cell r="F386">
            <v>-41683</v>
          </cell>
          <cell r="G386">
            <v>-23880</v>
          </cell>
          <cell r="H386">
            <v>-43976</v>
          </cell>
          <cell r="I386">
            <v>-67633</v>
          </cell>
          <cell r="J386">
            <v>-93932</v>
          </cell>
          <cell r="K386">
            <v>-12647</v>
          </cell>
          <cell r="L386">
            <v>-136544</v>
          </cell>
          <cell r="M386">
            <v>-7743</v>
          </cell>
          <cell r="N386">
            <v>-54983</v>
          </cell>
          <cell r="O386">
            <v>-131616</v>
          </cell>
          <cell r="Q386">
            <v>-731735</v>
          </cell>
        </row>
        <row r="387">
          <cell r="A387" t="str">
            <v>F81200G</v>
          </cell>
          <cell r="B387" t="str">
            <v>GAS USED FOR OTHER UTILITY OPERATIONS-CREDIT</v>
          </cell>
          <cell r="D387">
            <v>-9975.07</v>
          </cell>
          <cell r="E387">
            <v>-18910.82</v>
          </cell>
          <cell r="F387">
            <v>-8242.1200000000008</v>
          </cell>
          <cell r="G387">
            <v>0</v>
          </cell>
          <cell r="H387">
            <v>-7016.58</v>
          </cell>
          <cell r="I387">
            <v>-19187.37</v>
          </cell>
          <cell r="J387">
            <v>-77837.240000000005</v>
          </cell>
          <cell r="K387">
            <v>-13000.55</v>
          </cell>
          <cell r="M387">
            <v>-19997.650000000001</v>
          </cell>
          <cell r="N387">
            <v>0</v>
          </cell>
          <cell r="O387">
            <v>-5635.34</v>
          </cell>
          <cell r="Q387">
            <v>-179802.74</v>
          </cell>
        </row>
        <row r="388">
          <cell r="A388" t="str">
            <v>F81700G</v>
          </cell>
          <cell r="B388" t="str">
            <v>LINES EXPENSE</v>
          </cell>
          <cell r="G388">
            <v>0</v>
          </cell>
          <cell r="H388">
            <v>0</v>
          </cell>
          <cell r="I388">
            <v>0</v>
          </cell>
          <cell r="N388">
            <v>0</v>
          </cell>
          <cell r="O388">
            <v>0</v>
          </cell>
          <cell r="Q388">
            <v>0</v>
          </cell>
        </row>
        <row r="389">
          <cell r="A389" t="str">
            <v>F82000G</v>
          </cell>
          <cell r="B389" t="str">
            <v>MEASURING AND REGULATING STATION EXPENS</v>
          </cell>
          <cell r="G389">
            <v>0</v>
          </cell>
          <cell r="H389">
            <v>0</v>
          </cell>
          <cell r="I389">
            <v>0</v>
          </cell>
          <cell r="N389">
            <v>0</v>
          </cell>
          <cell r="O389">
            <v>0</v>
          </cell>
          <cell r="Q389">
            <v>0</v>
          </cell>
        </row>
        <row r="390">
          <cell r="A390" t="str">
            <v>F82100C</v>
          </cell>
          <cell r="B390" t="str">
            <v>PURIFICATION EXPENSES</v>
          </cell>
          <cell r="G390">
            <v>0</v>
          </cell>
          <cell r="H390">
            <v>0</v>
          </cell>
          <cell r="I390">
            <v>0</v>
          </cell>
          <cell r="N390">
            <v>0</v>
          </cell>
          <cell r="O390">
            <v>-1700</v>
          </cell>
          <cell r="Q390">
            <v>-1700</v>
          </cell>
        </row>
        <row r="391">
          <cell r="A391" t="str">
            <v>F82200G</v>
          </cell>
          <cell r="B391" t="str">
            <v>EXPLORATION AND DEVELOPMENT</v>
          </cell>
          <cell r="G391">
            <v>0</v>
          </cell>
          <cell r="H391">
            <v>0</v>
          </cell>
          <cell r="I391">
            <v>0</v>
          </cell>
          <cell r="N391">
            <v>0</v>
          </cell>
          <cell r="O391">
            <v>0</v>
          </cell>
          <cell r="Q391">
            <v>0</v>
          </cell>
        </row>
        <row r="392">
          <cell r="A392" t="str">
            <v>F82300G</v>
          </cell>
          <cell r="B392" t="str">
            <v>GAS LOSSES</v>
          </cell>
          <cell r="G392">
            <v>0</v>
          </cell>
          <cell r="H392">
            <v>0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F82400C</v>
          </cell>
          <cell r="B393" t="str">
            <v>OTHER EXPENSES</v>
          </cell>
          <cell r="G393">
            <v>0</v>
          </cell>
          <cell r="H393">
            <v>0</v>
          </cell>
          <cell r="I393">
            <v>0</v>
          </cell>
          <cell r="N393">
            <v>0</v>
          </cell>
          <cell r="O393">
            <v>-305.52</v>
          </cell>
          <cell r="Q393">
            <v>-305.52</v>
          </cell>
        </row>
        <row r="394">
          <cell r="A394" t="str">
            <v>F82500C</v>
          </cell>
          <cell r="B394" t="str">
            <v>STORAGE WELL ROYALTIES</v>
          </cell>
          <cell r="G394">
            <v>0</v>
          </cell>
          <cell r="H394">
            <v>0</v>
          </cell>
          <cell r="I394">
            <v>0</v>
          </cell>
          <cell r="N394">
            <v>0</v>
          </cell>
          <cell r="O394">
            <v>-42.1</v>
          </cell>
          <cell r="Q394">
            <v>-42.1</v>
          </cell>
        </row>
        <row r="395">
          <cell r="A395" t="str">
            <v>F83000C</v>
          </cell>
          <cell r="B395" t="str">
            <v>MAINTENANCE SUPERVISION AND ENGINEERING</v>
          </cell>
          <cell r="G395">
            <v>0</v>
          </cell>
          <cell r="H395">
            <v>0</v>
          </cell>
          <cell r="I395">
            <v>0</v>
          </cell>
          <cell r="N395">
            <v>1333.31</v>
          </cell>
          <cell r="O395">
            <v>-1333.37</v>
          </cell>
          <cell r="Q395">
            <v>-5.999999999994543E-2</v>
          </cell>
        </row>
        <row r="396">
          <cell r="A396" t="str">
            <v>F83000G</v>
          </cell>
          <cell r="B396" t="str">
            <v>MAINTENANCE SUPERVISION AND ENGINEERING</v>
          </cell>
          <cell r="G396">
            <v>0</v>
          </cell>
          <cell r="H396">
            <v>0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F83100C</v>
          </cell>
          <cell r="B397" t="str">
            <v>MAINTENANCE OF STRUCTURES AND IMPROVEMENTS</v>
          </cell>
          <cell r="G397">
            <v>0</v>
          </cell>
          <cell r="H397">
            <v>0</v>
          </cell>
          <cell r="I397">
            <v>0</v>
          </cell>
          <cell r="J397">
            <v>2485.92</v>
          </cell>
          <cell r="K397">
            <v>483.19</v>
          </cell>
          <cell r="N397">
            <v>2630.29</v>
          </cell>
          <cell r="O397">
            <v>-6998.22</v>
          </cell>
          <cell r="Q397">
            <v>-1398.8200000000006</v>
          </cell>
        </row>
        <row r="398">
          <cell r="A398" t="str">
            <v>F83100G</v>
          </cell>
          <cell r="B398" t="str">
            <v>MAINTENANCE OF STRUCTURES AND IMPROVEME</v>
          </cell>
          <cell r="G398">
            <v>0</v>
          </cell>
          <cell r="H398">
            <v>0</v>
          </cell>
          <cell r="I398">
            <v>0</v>
          </cell>
          <cell r="N398">
            <v>0</v>
          </cell>
          <cell r="O398">
            <v>0</v>
          </cell>
          <cell r="Q398">
            <v>0</v>
          </cell>
        </row>
        <row r="399">
          <cell r="A399" t="str">
            <v>F83200G</v>
          </cell>
          <cell r="B399" t="str">
            <v>MAINTENANCE OF RESERVOIRS AND WELLS</v>
          </cell>
          <cell r="G399">
            <v>0</v>
          </cell>
          <cell r="H399">
            <v>0</v>
          </cell>
          <cell r="I399">
            <v>0</v>
          </cell>
          <cell r="N399">
            <v>0</v>
          </cell>
          <cell r="O399">
            <v>0</v>
          </cell>
          <cell r="Q399">
            <v>0</v>
          </cell>
        </row>
        <row r="400">
          <cell r="A400" t="str">
            <v>F83500C</v>
          </cell>
          <cell r="B400" t="str">
            <v>MAINTENANCE OF MEASURING AND REGULATING STATION EQ</v>
          </cell>
          <cell r="G400">
            <v>0</v>
          </cell>
          <cell r="H400">
            <v>0</v>
          </cell>
          <cell r="I400">
            <v>0</v>
          </cell>
          <cell r="N400">
            <v>0</v>
          </cell>
          <cell r="O400">
            <v>-49150.51</v>
          </cell>
          <cell r="Q400">
            <v>-49150.51</v>
          </cell>
        </row>
        <row r="401">
          <cell r="A401" t="str">
            <v>F83500G</v>
          </cell>
          <cell r="B401" t="str">
            <v>MAINTENANCE OF MEASURING AND REGULATING STATION EQ</v>
          </cell>
          <cell r="G401">
            <v>0</v>
          </cell>
          <cell r="H401">
            <v>0</v>
          </cell>
          <cell r="I401">
            <v>0</v>
          </cell>
          <cell r="N401">
            <v>0</v>
          </cell>
          <cell r="O401">
            <v>0</v>
          </cell>
          <cell r="Q401">
            <v>0</v>
          </cell>
        </row>
        <row r="402">
          <cell r="A402" t="str">
            <v>F83700G</v>
          </cell>
          <cell r="B402" t="str">
            <v>MAINTENANCE OF OTHER EQUIPMENT</v>
          </cell>
          <cell r="G402">
            <v>0</v>
          </cell>
          <cell r="H402">
            <v>0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F84000C</v>
          </cell>
          <cell r="B403" t="str">
            <v>OPERATION SUPERVISION AND ENGINEERING</v>
          </cell>
          <cell r="G403">
            <v>0</v>
          </cell>
          <cell r="H403">
            <v>0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F84000G</v>
          </cell>
          <cell r="B404" t="str">
            <v>OPERATION SUPERVISION AND ENGINEERING</v>
          </cell>
          <cell r="G404">
            <v>0</v>
          </cell>
          <cell r="H404">
            <v>0</v>
          </cell>
          <cell r="I404">
            <v>0</v>
          </cell>
          <cell r="N404">
            <v>0</v>
          </cell>
          <cell r="O404">
            <v>0</v>
          </cell>
          <cell r="Q404">
            <v>0</v>
          </cell>
        </row>
        <row r="405">
          <cell r="A405" t="str">
            <v>F84100G</v>
          </cell>
          <cell r="B405" t="str">
            <v>OPERATION LABOR AND EXPNESES</v>
          </cell>
          <cell r="D405">
            <v>4314.22</v>
          </cell>
          <cell r="E405">
            <v>3882.43</v>
          </cell>
          <cell r="F405">
            <v>2756.85</v>
          </cell>
          <cell r="G405">
            <v>1417.62</v>
          </cell>
          <cell r="H405">
            <v>2175.39</v>
          </cell>
          <cell r="I405">
            <v>0</v>
          </cell>
          <cell r="J405">
            <v>660.41</v>
          </cell>
          <cell r="K405">
            <v>279.93</v>
          </cell>
          <cell r="L405">
            <v>2502.6</v>
          </cell>
          <cell r="M405">
            <v>1766.48</v>
          </cell>
          <cell r="N405">
            <v>859.35</v>
          </cell>
          <cell r="O405">
            <v>2217.11</v>
          </cell>
          <cell r="Q405">
            <v>22832.389999999996</v>
          </cell>
        </row>
        <row r="406">
          <cell r="A406" t="str">
            <v>F84170G</v>
          </cell>
          <cell r="B406" t="str">
            <v>OPERATION LABOR AND EXPNESES</v>
          </cell>
          <cell r="G406">
            <v>0</v>
          </cell>
          <cell r="H406">
            <v>0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F84310G</v>
          </cell>
          <cell r="B407" t="str">
            <v>MAINTENANCE SUPERVISION AND ENGINEERING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F84320G</v>
          </cell>
          <cell r="B408" t="str">
            <v>MAINTENANCE OF STRUCTURES AND IMPROVEME</v>
          </cell>
          <cell r="G408">
            <v>0</v>
          </cell>
          <cell r="H408">
            <v>0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F84330G</v>
          </cell>
          <cell r="B409" t="str">
            <v>MAINTENANCE OF GAS HOLDERS</v>
          </cell>
          <cell r="D409">
            <v>0</v>
          </cell>
          <cell r="E409">
            <v>0</v>
          </cell>
          <cell r="F409">
            <v>39.46</v>
          </cell>
          <cell r="G409">
            <v>0</v>
          </cell>
          <cell r="H409">
            <v>0</v>
          </cell>
          <cell r="I409">
            <v>0</v>
          </cell>
          <cell r="N409">
            <v>0</v>
          </cell>
          <cell r="O409">
            <v>0</v>
          </cell>
          <cell r="Q409">
            <v>39.46</v>
          </cell>
        </row>
        <row r="410">
          <cell r="A410" t="str">
            <v>F84370G</v>
          </cell>
          <cell r="B410" t="str">
            <v>MAINTENANCE OF COMPRESSOR EQUIPMENT</v>
          </cell>
          <cell r="G410">
            <v>0</v>
          </cell>
          <cell r="H410">
            <v>0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F84380G</v>
          </cell>
          <cell r="B411" t="str">
            <v>MAINTENANCE OF MEASURING AND REGULATING</v>
          </cell>
          <cell r="G411">
            <v>0</v>
          </cell>
          <cell r="H411">
            <v>0</v>
          </cell>
          <cell r="I411">
            <v>0</v>
          </cell>
          <cell r="N411">
            <v>0</v>
          </cell>
          <cell r="O411">
            <v>0</v>
          </cell>
          <cell r="Q411">
            <v>0</v>
          </cell>
        </row>
        <row r="412">
          <cell r="A412" t="str">
            <v>F84390G</v>
          </cell>
          <cell r="B412" t="str">
            <v>MAINTENANCE OF OTHER EQUIPMENT</v>
          </cell>
          <cell r="G412">
            <v>0</v>
          </cell>
          <cell r="H412">
            <v>0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F85000G</v>
          </cell>
          <cell r="B413" t="str">
            <v>OPERATION SUPERVISION AND ENGINEERING</v>
          </cell>
          <cell r="D413">
            <v>5823.99</v>
          </cell>
          <cell r="E413">
            <v>3593.19</v>
          </cell>
          <cell r="F413">
            <v>6221.61</v>
          </cell>
          <cell r="G413">
            <v>62001.14</v>
          </cell>
          <cell r="H413">
            <v>61031.040000000001</v>
          </cell>
          <cell r="I413">
            <v>50956.59</v>
          </cell>
          <cell r="J413">
            <v>2569.85</v>
          </cell>
          <cell r="K413">
            <v>4081.64</v>
          </cell>
          <cell r="L413">
            <v>4463.16</v>
          </cell>
          <cell r="M413">
            <v>51949.31</v>
          </cell>
          <cell r="N413">
            <v>4517.32</v>
          </cell>
          <cell r="O413">
            <v>-42170.99</v>
          </cell>
          <cell r="Q413">
            <v>215037.85000000003</v>
          </cell>
        </row>
        <row r="414">
          <cell r="A414" t="str">
            <v>F85010G</v>
          </cell>
          <cell r="B414" t="str">
            <v>OPERATION SUPERVISION AND ENGINEERING</v>
          </cell>
          <cell r="D414">
            <v>49958.06</v>
          </cell>
          <cell r="E414">
            <v>33558.44</v>
          </cell>
          <cell r="F414">
            <v>37477.870000000003</v>
          </cell>
          <cell r="G414">
            <v>27639.66</v>
          </cell>
          <cell r="H414">
            <v>20927.849999999999</v>
          </cell>
          <cell r="I414">
            <v>11130.66</v>
          </cell>
          <cell r="J414">
            <v>49464.7</v>
          </cell>
          <cell r="K414">
            <v>37720.67</v>
          </cell>
          <cell r="L414">
            <v>13742.86</v>
          </cell>
          <cell r="M414">
            <v>51873.39</v>
          </cell>
          <cell r="N414">
            <v>28056.54</v>
          </cell>
          <cell r="O414">
            <v>38221.54</v>
          </cell>
          <cell r="Q414">
            <v>399772.23999999993</v>
          </cell>
        </row>
        <row r="415">
          <cell r="A415" t="str">
            <v>F85020G</v>
          </cell>
          <cell r="B415" t="str">
            <v>OPERATION SUPERVISIO</v>
          </cell>
          <cell r="D415">
            <v>11059.65</v>
          </cell>
          <cell r="E415">
            <v>10988.64</v>
          </cell>
          <cell r="F415">
            <v>11816.81</v>
          </cell>
          <cell r="G415">
            <v>10986.51</v>
          </cell>
          <cell r="H415">
            <v>7024.96</v>
          </cell>
          <cell r="I415">
            <v>7738.86</v>
          </cell>
          <cell r="J415">
            <v>13276.8</v>
          </cell>
          <cell r="K415">
            <v>11644.32</v>
          </cell>
          <cell r="L415">
            <v>9271.86</v>
          </cell>
          <cell r="M415">
            <v>13555.01</v>
          </cell>
          <cell r="N415">
            <v>11434.5</v>
          </cell>
          <cell r="O415">
            <v>10499.09</v>
          </cell>
          <cell r="Q415">
            <v>129297.00999999998</v>
          </cell>
        </row>
        <row r="416">
          <cell r="A416" t="str">
            <v>F85100G</v>
          </cell>
          <cell r="B416" t="str">
            <v>SYSTEM CONTROL AND LOAD DISPATCHING</v>
          </cell>
          <cell r="D416">
            <v>36228.35</v>
          </cell>
          <cell r="E416">
            <v>36377.050000000003</v>
          </cell>
          <cell r="F416">
            <v>32296.98</v>
          </cell>
          <cell r="G416">
            <v>39119.17</v>
          </cell>
          <cell r="H416">
            <v>0</v>
          </cell>
          <cell r="I416">
            <v>0</v>
          </cell>
          <cell r="J416">
            <v>40359.800000000003</v>
          </cell>
          <cell r="K416">
            <v>45515.839999999997</v>
          </cell>
          <cell r="L416">
            <v>85123.93</v>
          </cell>
          <cell r="M416">
            <v>4201.2299999999996</v>
          </cell>
          <cell r="N416">
            <v>39711.42</v>
          </cell>
          <cell r="O416">
            <v>39967.65</v>
          </cell>
          <cell r="Q416">
            <v>398901.42</v>
          </cell>
        </row>
        <row r="417">
          <cell r="A417" t="str">
            <v>F85200G</v>
          </cell>
          <cell r="B417" t="str">
            <v>COMMUNICATION SYSTEM EXPENSES</v>
          </cell>
          <cell r="D417">
            <v>0</v>
          </cell>
          <cell r="E417">
            <v>14630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N417">
            <v>0</v>
          </cell>
          <cell r="O417">
            <v>0</v>
          </cell>
          <cell r="Q417">
            <v>14630</v>
          </cell>
        </row>
        <row r="418">
          <cell r="A418" t="str">
            <v>F85300G</v>
          </cell>
          <cell r="B418" t="str">
            <v>COMPRESSOR STATION LABOR AND EXPENSES</v>
          </cell>
          <cell r="D418">
            <v>9096.92</v>
          </cell>
          <cell r="E418">
            <v>15507.46</v>
          </cell>
          <cell r="F418">
            <v>40813.089999999997</v>
          </cell>
          <cell r="G418">
            <v>15054.55</v>
          </cell>
          <cell r="H418">
            <v>11571.12</v>
          </cell>
          <cell r="I418">
            <v>10016.58</v>
          </cell>
          <cell r="J418">
            <v>37603.839999999997</v>
          </cell>
          <cell r="K418">
            <v>28246.07</v>
          </cell>
          <cell r="L418">
            <v>32808.660000000003</v>
          </cell>
          <cell r="M418">
            <v>15507.97</v>
          </cell>
          <cell r="N418">
            <v>39880.379999999997</v>
          </cell>
          <cell r="O418">
            <v>40687.85</v>
          </cell>
          <cell r="Q418">
            <v>296794.49</v>
          </cell>
        </row>
        <row r="419">
          <cell r="A419" t="str">
            <v>F85310G</v>
          </cell>
          <cell r="B419" t="str">
            <v>COMPRESSOR STATION LABOR AND EXPENSES</v>
          </cell>
          <cell r="D419">
            <v>77574.02</v>
          </cell>
          <cell r="E419">
            <v>62622.81</v>
          </cell>
          <cell r="F419">
            <v>36827.620000000003</v>
          </cell>
          <cell r="G419">
            <v>66729.070000000007</v>
          </cell>
          <cell r="H419">
            <v>56035.6</v>
          </cell>
          <cell r="I419">
            <v>54430.29</v>
          </cell>
          <cell r="J419">
            <v>55069.38</v>
          </cell>
          <cell r="K419">
            <v>55579.54</v>
          </cell>
          <cell r="L419">
            <v>44351.93</v>
          </cell>
          <cell r="M419">
            <v>56490.57</v>
          </cell>
          <cell r="N419">
            <v>53162.73</v>
          </cell>
          <cell r="O419">
            <v>50167.39</v>
          </cell>
          <cell r="Q419">
            <v>669040.94999999995</v>
          </cell>
        </row>
        <row r="420">
          <cell r="A420" t="str">
            <v>F85320G</v>
          </cell>
          <cell r="B420" t="str">
            <v>COMPRESSOR STATION LABOR AND EXPENSES</v>
          </cell>
          <cell r="D420">
            <v>9829.15</v>
          </cell>
          <cell r="E420">
            <v>12466.92</v>
          </cell>
          <cell r="F420">
            <v>3653.88</v>
          </cell>
          <cell r="G420">
            <v>7352.73</v>
          </cell>
          <cell r="H420">
            <v>5376.56</v>
          </cell>
          <cell r="I420">
            <v>3549.2</v>
          </cell>
          <cell r="J420">
            <v>6071.26</v>
          </cell>
          <cell r="K420">
            <v>5588.22</v>
          </cell>
          <cell r="L420">
            <v>5051.13</v>
          </cell>
          <cell r="M420">
            <v>7958.97</v>
          </cell>
          <cell r="N420">
            <v>14761.52</v>
          </cell>
          <cell r="O420">
            <v>9160.2800000000007</v>
          </cell>
          <cell r="Q420">
            <v>90819.819999999992</v>
          </cell>
        </row>
        <row r="421">
          <cell r="A421" t="str">
            <v>F85400G</v>
          </cell>
          <cell r="B421" t="str">
            <v>GAS FOR COMPRESSOR STATION FUEL</v>
          </cell>
          <cell r="D421">
            <v>69655.58</v>
          </cell>
          <cell r="E421">
            <v>47446</v>
          </cell>
          <cell r="F421">
            <v>41683</v>
          </cell>
          <cell r="G421">
            <v>23880</v>
          </cell>
          <cell r="H421">
            <v>43976</v>
          </cell>
          <cell r="I421">
            <v>67633</v>
          </cell>
          <cell r="J421">
            <v>93932</v>
          </cell>
          <cell r="K421">
            <v>12647</v>
          </cell>
          <cell r="L421">
            <v>136544</v>
          </cell>
          <cell r="M421">
            <v>7743</v>
          </cell>
          <cell r="N421">
            <v>54983</v>
          </cell>
          <cell r="O421">
            <v>132178.82999999999</v>
          </cell>
          <cell r="Q421">
            <v>732301.41</v>
          </cell>
        </row>
        <row r="422">
          <cell r="A422" t="str">
            <v>F85500G</v>
          </cell>
          <cell r="B422" t="str">
            <v>OTHER FUEL AND POWER FOR COMPRESSOR STA</v>
          </cell>
          <cell r="G422">
            <v>0</v>
          </cell>
          <cell r="H422">
            <v>0</v>
          </cell>
          <cell r="I422">
            <v>0</v>
          </cell>
          <cell r="N422">
            <v>0</v>
          </cell>
          <cell r="O422">
            <v>0</v>
          </cell>
          <cell r="Q422">
            <v>0</v>
          </cell>
        </row>
        <row r="423">
          <cell r="A423" t="str">
            <v>F85510G</v>
          </cell>
          <cell r="B423" t="str">
            <v>OTHER FUEL AND POWER FOR COMPRESSOR STATIONS</v>
          </cell>
          <cell r="D423">
            <v>36646.36</v>
          </cell>
          <cell r="E423">
            <v>0</v>
          </cell>
          <cell r="F423">
            <v>31873.82</v>
          </cell>
          <cell r="G423">
            <v>14009.15</v>
          </cell>
          <cell r="H423">
            <v>0</v>
          </cell>
          <cell r="I423">
            <v>30114.92</v>
          </cell>
          <cell r="K423">
            <v>41025.279999999999</v>
          </cell>
          <cell r="M423">
            <v>32067.439999999999</v>
          </cell>
          <cell r="N423">
            <v>13683.23</v>
          </cell>
          <cell r="O423">
            <v>0</v>
          </cell>
          <cell r="Q423">
            <v>199420.19999999998</v>
          </cell>
        </row>
        <row r="424">
          <cell r="A424" t="str">
            <v>F85600G</v>
          </cell>
          <cell r="B424" t="str">
            <v>MAINS EXPENSES</v>
          </cell>
          <cell r="D424">
            <v>63387.94</v>
          </cell>
          <cell r="E424">
            <v>40069.14</v>
          </cell>
          <cell r="F424">
            <v>27746.25</v>
          </cell>
          <cell r="G424">
            <v>70297.88</v>
          </cell>
          <cell r="H424">
            <v>48191.51</v>
          </cell>
          <cell r="I424">
            <v>64989.74</v>
          </cell>
          <cell r="J424">
            <v>6130.52</v>
          </cell>
          <cell r="K424">
            <v>3807.37</v>
          </cell>
          <cell r="L424">
            <v>4394.49</v>
          </cell>
          <cell r="M424">
            <v>18491.21</v>
          </cell>
          <cell r="N424">
            <v>6468.21</v>
          </cell>
          <cell r="O424">
            <v>53099.62</v>
          </cell>
          <cell r="Q424">
            <v>407073.88000000006</v>
          </cell>
        </row>
        <row r="425">
          <cell r="A425" t="str">
            <v>F85610G</v>
          </cell>
          <cell r="B425" t="str">
            <v>MAINS EXPENSES</v>
          </cell>
          <cell r="G425">
            <v>0</v>
          </cell>
          <cell r="H425">
            <v>0</v>
          </cell>
          <cell r="I425">
            <v>0</v>
          </cell>
          <cell r="J425">
            <v>19924.43</v>
          </cell>
          <cell r="K425">
            <v>26685.64</v>
          </cell>
          <cell r="L425">
            <v>10171.209999999999</v>
          </cell>
          <cell r="M425">
            <v>18008.79</v>
          </cell>
          <cell r="N425">
            <v>16451.849999999999</v>
          </cell>
          <cell r="O425">
            <v>1582.58</v>
          </cell>
          <cell r="Q425">
            <v>92824.500000000015</v>
          </cell>
        </row>
        <row r="426">
          <cell r="A426" t="str">
            <v>F85620G</v>
          </cell>
          <cell r="B426" t="str">
            <v>TRANS PIPE OPER SJOAQ VLY&amp;WHLR RDGE</v>
          </cell>
          <cell r="G426">
            <v>0</v>
          </cell>
          <cell r="H426">
            <v>0</v>
          </cell>
          <cell r="I426">
            <v>0</v>
          </cell>
          <cell r="J426">
            <v>25768.58</v>
          </cell>
          <cell r="K426">
            <v>26082.46</v>
          </cell>
          <cell r="L426">
            <v>9821.9699999999993</v>
          </cell>
          <cell r="M426">
            <v>22664.54</v>
          </cell>
          <cell r="N426">
            <v>33051.440000000002</v>
          </cell>
          <cell r="O426">
            <v>2048.61</v>
          </cell>
          <cell r="Q426">
            <v>119437.6</v>
          </cell>
        </row>
        <row r="427">
          <cell r="A427" t="str">
            <v>F85660G</v>
          </cell>
          <cell r="B427" t="str">
            <v>TRANS PIPE OPER ADELANTO SYSTEM</v>
          </cell>
          <cell r="G427">
            <v>0</v>
          </cell>
          <cell r="H427">
            <v>0</v>
          </cell>
          <cell r="I427">
            <v>0</v>
          </cell>
          <cell r="J427">
            <v>7239.72</v>
          </cell>
          <cell r="K427">
            <v>6220.42</v>
          </cell>
          <cell r="L427">
            <v>5827.73</v>
          </cell>
          <cell r="M427">
            <v>6719.73</v>
          </cell>
          <cell r="N427">
            <v>6057</v>
          </cell>
          <cell r="O427">
            <v>486.23</v>
          </cell>
          <cell r="Q427">
            <v>32550.829999999998</v>
          </cell>
        </row>
        <row r="428">
          <cell r="A428" t="str">
            <v>F85700G</v>
          </cell>
          <cell r="B428" t="str">
            <v>MEASURING AND REGULATING STATION EXPENSES</v>
          </cell>
          <cell r="D428">
            <v>18710.5</v>
          </cell>
          <cell r="E428">
            <v>16034.11</v>
          </cell>
          <cell r="F428">
            <v>33072.32</v>
          </cell>
          <cell r="G428">
            <v>18805.650000000001</v>
          </cell>
          <cell r="H428">
            <v>10213.08</v>
          </cell>
          <cell r="I428">
            <v>6074.33</v>
          </cell>
          <cell r="J428">
            <v>16382.35</v>
          </cell>
          <cell r="K428">
            <v>12527.85</v>
          </cell>
          <cell r="L428">
            <v>24715.45</v>
          </cell>
          <cell r="M428">
            <v>18463.73</v>
          </cell>
          <cell r="N428">
            <v>21212.52</v>
          </cell>
          <cell r="O428">
            <v>18558.04</v>
          </cell>
          <cell r="Q428">
            <v>214769.93000000002</v>
          </cell>
        </row>
        <row r="429">
          <cell r="A429" t="str">
            <v>F85800G</v>
          </cell>
          <cell r="B429" t="str">
            <v>TRANSMISSION AND COMPRESSION OF GAS BY OTHERS</v>
          </cell>
          <cell r="G429">
            <v>132.12</v>
          </cell>
          <cell r="H429">
            <v>0</v>
          </cell>
          <cell r="I429">
            <v>0</v>
          </cell>
          <cell r="N429">
            <v>0</v>
          </cell>
          <cell r="O429">
            <v>0</v>
          </cell>
          <cell r="Q429">
            <v>132.12</v>
          </cell>
        </row>
        <row r="430">
          <cell r="A430" t="str">
            <v>F85900G</v>
          </cell>
          <cell r="B430" t="str">
            <v>OTHER EXPENSES</v>
          </cell>
          <cell r="D430">
            <v>106952.71</v>
          </cell>
          <cell r="E430">
            <v>63165.22</v>
          </cell>
          <cell r="F430">
            <v>186747.28</v>
          </cell>
          <cell r="G430">
            <v>11572.44</v>
          </cell>
          <cell r="H430">
            <v>132889.18</v>
          </cell>
          <cell r="I430">
            <v>47077.87</v>
          </cell>
          <cell r="J430">
            <v>17715.060000000001</v>
          </cell>
          <cell r="K430">
            <v>151589.57</v>
          </cell>
          <cell r="L430">
            <v>30773.94</v>
          </cell>
          <cell r="M430">
            <v>31970.26</v>
          </cell>
          <cell r="N430">
            <v>49200.78</v>
          </cell>
          <cell r="O430">
            <v>231520.37</v>
          </cell>
          <cell r="Q430">
            <v>1061174.6800000002</v>
          </cell>
        </row>
        <row r="431">
          <cell r="A431" t="str">
            <v>F85910G</v>
          </cell>
          <cell r="B431" t="str">
            <v>OTHER EXPENSES</v>
          </cell>
          <cell r="D431">
            <v>2480.91</v>
          </cell>
          <cell r="E431">
            <v>1718.46</v>
          </cell>
          <cell r="F431">
            <v>1397.38</v>
          </cell>
          <cell r="G431">
            <v>428.53</v>
          </cell>
          <cell r="H431">
            <v>863.13</v>
          </cell>
          <cell r="I431">
            <v>10.78</v>
          </cell>
          <cell r="J431">
            <v>2053.15</v>
          </cell>
          <cell r="K431">
            <v>2493.2199999999998</v>
          </cell>
          <cell r="L431">
            <v>2152.71</v>
          </cell>
          <cell r="M431">
            <v>2496.61</v>
          </cell>
          <cell r="N431">
            <v>2192.66</v>
          </cell>
          <cell r="O431">
            <v>3349.88</v>
          </cell>
          <cell r="Q431">
            <v>21637.420000000002</v>
          </cell>
        </row>
        <row r="432">
          <cell r="A432" t="str">
            <v>F85920G</v>
          </cell>
          <cell r="B432" t="str">
            <v>OTHER EXPENSES</v>
          </cell>
          <cell r="D432">
            <v>7984.55</v>
          </cell>
          <cell r="E432">
            <v>5350.17</v>
          </cell>
          <cell r="F432">
            <v>7257.35</v>
          </cell>
          <cell r="G432">
            <v>3188.8</v>
          </cell>
          <cell r="H432">
            <v>2187.85</v>
          </cell>
          <cell r="I432">
            <v>2010.61</v>
          </cell>
          <cell r="J432">
            <v>10009.129999999999</v>
          </cell>
          <cell r="K432">
            <v>11148.63</v>
          </cell>
          <cell r="L432">
            <v>2714.25</v>
          </cell>
          <cell r="M432">
            <v>5983.61</v>
          </cell>
          <cell r="N432">
            <v>-166.83</v>
          </cell>
          <cell r="O432">
            <v>3036.37</v>
          </cell>
          <cell r="Q432">
            <v>60704.49</v>
          </cell>
        </row>
        <row r="433">
          <cell r="A433" t="str">
            <v>F85930G</v>
          </cell>
          <cell r="B433" t="str">
            <v>OTHER EXPENSES</v>
          </cell>
          <cell r="D433">
            <v>8342.68</v>
          </cell>
          <cell r="E433">
            <v>7127.71</v>
          </cell>
          <cell r="F433">
            <v>8601.4699999999993</v>
          </cell>
          <cell r="G433">
            <v>10770.6</v>
          </cell>
          <cell r="H433">
            <v>16584</v>
          </cell>
          <cell r="I433">
            <v>13880.15</v>
          </cell>
          <cell r="J433">
            <v>8123.49</v>
          </cell>
          <cell r="K433">
            <v>14452.09</v>
          </cell>
          <cell r="L433">
            <v>4746.76</v>
          </cell>
          <cell r="M433">
            <v>8127.48</v>
          </cell>
          <cell r="N433">
            <v>20278.03</v>
          </cell>
          <cell r="O433">
            <v>24639.1</v>
          </cell>
          <cell r="Q433">
            <v>145673.56</v>
          </cell>
        </row>
        <row r="434">
          <cell r="A434" t="str">
            <v>F86000G</v>
          </cell>
          <cell r="B434" t="str">
            <v>RENTS</v>
          </cell>
          <cell r="D434">
            <v>7.06</v>
          </cell>
          <cell r="E434">
            <v>0</v>
          </cell>
          <cell r="F434">
            <v>100</v>
          </cell>
          <cell r="G434">
            <v>7.06</v>
          </cell>
          <cell r="H434">
            <v>0</v>
          </cell>
          <cell r="I434">
            <v>0</v>
          </cell>
          <cell r="J434">
            <v>302.3</v>
          </cell>
          <cell r="L434">
            <v>-106.89</v>
          </cell>
          <cell r="N434">
            <v>0</v>
          </cell>
          <cell r="O434">
            <v>149</v>
          </cell>
          <cell r="Q434">
            <v>458.53000000000003</v>
          </cell>
        </row>
        <row r="435">
          <cell r="A435" t="str">
            <v>F86100G</v>
          </cell>
          <cell r="B435" t="str">
            <v>MAINTENANCE SUPERVISION AND ENGINEERING</v>
          </cell>
          <cell r="D435">
            <v>129.66</v>
          </cell>
          <cell r="E435">
            <v>273.20999999999998</v>
          </cell>
          <cell r="F435">
            <v>287.45</v>
          </cell>
          <cell r="G435">
            <v>359.6</v>
          </cell>
          <cell r="H435">
            <v>366.98</v>
          </cell>
          <cell r="I435">
            <v>362.49</v>
          </cell>
          <cell r="J435">
            <v>414.61</v>
          </cell>
          <cell r="K435">
            <v>318.75</v>
          </cell>
          <cell r="L435">
            <v>290.33</v>
          </cell>
          <cell r="M435">
            <v>324.88</v>
          </cell>
          <cell r="N435">
            <v>307.47000000000003</v>
          </cell>
          <cell r="O435">
            <v>571.09</v>
          </cell>
          <cell r="Q435">
            <v>4006.5200000000004</v>
          </cell>
        </row>
        <row r="436">
          <cell r="A436" t="str">
            <v>F86110G</v>
          </cell>
          <cell r="B436" t="str">
            <v>MAINTENANCE SUPERVISION AND ENGINEERING</v>
          </cell>
          <cell r="D436">
            <v>7054.11</v>
          </cell>
          <cell r="E436">
            <v>6707.58</v>
          </cell>
          <cell r="F436">
            <v>6963.17</v>
          </cell>
          <cell r="G436">
            <v>7761.26</v>
          </cell>
          <cell r="H436">
            <v>6521.98</v>
          </cell>
          <cell r="I436">
            <v>5272.34</v>
          </cell>
          <cell r="J436">
            <v>2128.61</v>
          </cell>
          <cell r="K436">
            <v>6231.92</v>
          </cell>
          <cell r="L436">
            <v>6019.91</v>
          </cell>
          <cell r="M436">
            <v>9093.84</v>
          </cell>
          <cell r="N436">
            <v>6440.51</v>
          </cell>
          <cell r="O436">
            <v>7001.79</v>
          </cell>
          <cell r="Q436">
            <v>77197.01999999999</v>
          </cell>
        </row>
        <row r="437">
          <cell r="A437" t="str">
            <v>F86120G</v>
          </cell>
          <cell r="B437" t="str">
            <v>MAINTENANCE SUPERVISION AND ENGINEERING</v>
          </cell>
          <cell r="D437">
            <v>73.97</v>
          </cell>
          <cell r="E437">
            <v>73.97</v>
          </cell>
          <cell r="F437">
            <v>78.7</v>
          </cell>
          <cell r="G437">
            <v>928.64</v>
          </cell>
          <cell r="H437">
            <v>888.8</v>
          </cell>
          <cell r="I437">
            <v>836.75</v>
          </cell>
          <cell r="J437">
            <v>85.8</v>
          </cell>
          <cell r="K437">
            <v>63.47</v>
          </cell>
          <cell r="L437">
            <v>60.7</v>
          </cell>
          <cell r="M437">
            <v>104.9</v>
          </cell>
          <cell r="N437">
            <v>71.400000000000006</v>
          </cell>
          <cell r="O437">
            <v>67.2</v>
          </cell>
          <cell r="Q437">
            <v>3334.2999999999997</v>
          </cell>
        </row>
        <row r="438">
          <cell r="A438" t="str">
            <v>F86200G</v>
          </cell>
          <cell r="B438" t="str">
            <v>MAINTENANCE OF STRUCTURES AND IMPROVEME</v>
          </cell>
          <cell r="G438">
            <v>0</v>
          </cell>
          <cell r="H438">
            <v>0</v>
          </cell>
          <cell r="I438">
            <v>0</v>
          </cell>
          <cell r="N438">
            <v>0</v>
          </cell>
          <cell r="O438">
            <v>0</v>
          </cell>
          <cell r="Q438">
            <v>0</v>
          </cell>
        </row>
        <row r="439">
          <cell r="A439" t="str">
            <v>F86300G</v>
          </cell>
          <cell r="B439" t="str">
            <v>MAINTENANCE OF MAINS</v>
          </cell>
          <cell r="D439">
            <v>-194.41</v>
          </cell>
          <cell r="E439">
            <v>1965.78</v>
          </cell>
          <cell r="F439">
            <v>400.35</v>
          </cell>
          <cell r="G439">
            <v>119.38</v>
          </cell>
          <cell r="H439">
            <v>163.86</v>
          </cell>
          <cell r="I439">
            <v>335</v>
          </cell>
          <cell r="J439">
            <v>8333.8799999999992</v>
          </cell>
          <cell r="K439">
            <v>951.14</v>
          </cell>
          <cell r="L439">
            <v>52.98</v>
          </cell>
          <cell r="M439">
            <v>597.22</v>
          </cell>
          <cell r="N439">
            <v>946.69</v>
          </cell>
          <cell r="O439">
            <v>2799.85</v>
          </cell>
          <cell r="Q439">
            <v>16471.719999999998</v>
          </cell>
        </row>
        <row r="440">
          <cell r="A440" t="str">
            <v>F86310G</v>
          </cell>
          <cell r="B440" t="str">
            <v>MAINTENANCE OF MAINS</v>
          </cell>
          <cell r="D440">
            <v>4493.53</v>
          </cell>
          <cell r="E440">
            <v>5241.21</v>
          </cell>
          <cell r="F440">
            <v>3899.81</v>
          </cell>
          <cell r="G440">
            <v>7786.02</v>
          </cell>
          <cell r="H440">
            <v>4456.47</v>
          </cell>
          <cell r="I440">
            <v>5188.0200000000004</v>
          </cell>
          <cell r="J440">
            <v>5612.56</v>
          </cell>
          <cell r="K440">
            <v>14615.7</v>
          </cell>
          <cell r="L440">
            <v>8730.84</v>
          </cell>
          <cell r="M440">
            <v>11119.88</v>
          </cell>
          <cell r="N440">
            <v>15831.72</v>
          </cell>
          <cell r="O440">
            <v>12696.23</v>
          </cell>
          <cell r="Q440">
            <v>99671.99</v>
          </cell>
        </row>
        <row r="441">
          <cell r="A441" t="str">
            <v>F86400G</v>
          </cell>
          <cell r="B441" t="str">
            <v>MAINTENANCE OF COMPRESSOR STATION EQUIPMENT</v>
          </cell>
          <cell r="D441">
            <v>34378.879999999997</v>
          </cell>
          <cell r="E441">
            <v>45763.89</v>
          </cell>
          <cell r="F441">
            <v>25786.68</v>
          </cell>
          <cell r="G441">
            <v>65872.509999999995</v>
          </cell>
          <cell r="H441">
            <v>89823.83</v>
          </cell>
          <cell r="I441">
            <v>79957.63</v>
          </cell>
          <cell r="J441">
            <v>64307.27</v>
          </cell>
          <cell r="K441">
            <v>33495.07</v>
          </cell>
          <cell r="L441">
            <v>59180.44</v>
          </cell>
          <cell r="M441">
            <v>31449.23</v>
          </cell>
          <cell r="N441">
            <v>21411</v>
          </cell>
          <cell r="O441">
            <v>47514.07</v>
          </cell>
          <cell r="Q441">
            <v>598940.5</v>
          </cell>
        </row>
        <row r="442">
          <cell r="A442" t="str">
            <v>F86410G</v>
          </cell>
          <cell r="B442" t="str">
            <v>MAINTENANCE OF COMPRESSOR STATION EQUIPMENT</v>
          </cell>
          <cell r="D442">
            <v>5694.59</v>
          </cell>
          <cell r="E442">
            <v>5758.92</v>
          </cell>
          <cell r="F442">
            <v>6704.85</v>
          </cell>
          <cell r="G442">
            <v>17372.48</v>
          </cell>
          <cell r="H442">
            <v>11897.35</v>
          </cell>
          <cell r="I442">
            <v>9107.77</v>
          </cell>
          <cell r="J442">
            <v>7581.59</v>
          </cell>
          <cell r="K442">
            <v>7972.3</v>
          </cell>
          <cell r="L442">
            <v>8494.68</v>
          </cell>
          <cell r="M442">
            <v>9674</v>
          </cell>
          <cell r="N442">
            <v>5567.11</v>
          </cell>
          <cell r="O442">
            <v>6142.11</v>
          </cell>
          <cell r="Q442">
            <v>101967.75</v>
          </cell>
        </row>
        <row r="443">
          <cell r="A443" t="str">
            <v>F86420G</v>
          </cell>
          <cell r="B443" t="str">
            <v>MAINTENANCE OF COMPRESSOR STATION EQUIPMENT</v>
          </cell>
          <cell r="D443">
            <v>1868.63</v>
          </cell>
          <cell r="E443">
            <v>2294.8000000000002</v>
          </cell>
          <cell r="F443">
            <v>1244.8599999999999</v>
          </cell>
          <cell r="G443">
            <v>2589.12</v>
          </cell>
          <cell r="H443">
            <v>6673.18</v>
          </cell>
          <cell r="I443">
            <v>5689.38</v>
          </cell>
          <cell r="J443">
            <v>1284.3800000000001</v>
          </cell>
          <cell r="K443">
            <v>1365.92</v>
          </cell>
          <cell r="L443">
            <v>1038.0899999999999</v>
          </cell>
          <cell r="M443">
            <v>2287.14</v>
          </cell>
          <cell r="N443">
            <v>1392.06</v>
          </cell>
          <cell r="O443">
            <v>1791.78</v>
          </cell>
          <cell r="Q443">
            <v>29519.340000000004</v>
          </cell>
        </row>
        <row r="444">
          <cell r="A444" t="str">
            <v>F86500G</v>
          </cell>
          <cell r="B444" t="str">
            <v>MAINTENANCE OF MEASURING AND REG. STATION EQUIPMEN</v>
          </cell>
          <cell r="D444">
            <v>2178.13</v>
          </cell>
          <cell r="E444">
            <v>2877.72</v>
          </cell>
          <cell r="F444">
            <v>2822.68</v>
          </cell>
          <cell r="G444">
            <v>2565.7399999999998</v>
          </cell>
          <cell r="H444">
            <v>17342.18</v>
          </cell>
          <cell r="I444">
            <v>14418.11</v>
          </cell>
          <cell r="J444">
            <v>4980.32</v>
          </cell>
          <cell r="K444">
            <v>6690.3</v>
          </cell>
          <cell r="L444">
            <v>3941.62</v>
          </cell>
          <cell r="M444">
            <v>15991.5</v>
          </cell>
          <cell r="N444">
            <v>8672.94</v>
          </cell>
          <cell r="O444">
            <v>37101.78</v>
          </cell>
          <cell r="Q444">
            <v>119583.02</v>
          </cell>
        </row>
        <row r="445">
          <cell r="A445" t="str">
            <v>F86700G</v>
          </cell>
          <cell r="B445" t="str">
            <v>MAINTENANCE OF OTHER EQUIPMENT</v>
          </cell>
          <cell r="D445">
            <v>1429.34</v>
          </cell>
          <cell r="E445">
            <v>980.06</v>
          </cell>
          <cell r="F445">
            <v>1341.97</v>
          </cell>
          <cell r="G445">
            <v>1720</v>
          </cell>
          <cell r="H445">
            <v>0</v>
          </cell>
          <cell r="I445">
            <v>2614.6</v>
          </cell>
          <cell r="K445">
            <v>2517.0500000000002</v>
          </cell>
          <cell r="L445">
            <v>-1376.19</v>
          </cell>
          <cell r="M445">
            <v>1720</v>
          </cell>
          <cell r="N445">
            <v>11751.38</v>
          </cell>
          <cell r="O445">
            <v>2218.96</v>
          </cell>
          <cell r="Q445">
            <v>24917.17</v>
          </cell>
        </row>
        <row r="446">
          <cell r="A446" t="str">
            <v>F87000G</v>
          </cell>
          <cell r="B446" t="str">
            <v>OPERATION SUPERVISION AND ENGINEERING</v>
          </cell>
          <cell r="D446">
            <v>20790.689999999999</v>
          </cell>
          <cell r="E446">
            <v>11212.3</v>
          </cell>
          <cell r="F446">
            <v>5074</v>
          </cell>
          <cell r="G446">
            <v>29240.92</v>
          </cell>
          <cell r="H446">
            <v>28490.48</v>
          </cell>
          <cell r="I446">
            <v>34465.339999999997</v>
          </cell>
          <cell r="J446">
            <v>10685.02</v>
          </cell>
          <cell r="K446">
            <v>5772.25</v>
          </cell>
          <cell r="L446">
            <v>4689.91</v>
          </cell>
          <cell r="M446">
            <v>10279.32</v>
          </cell>
          <cell r="N446">
            <v>28570.1</v>
          </cell>
          <cell r="O446">
            <v>-28247.599999999999</v>
          </cell>
          <cell r="Q446">
            <v>161022.73000000001</v>
          </cell>
        </row>
        <row r="447">
          <cell r="A447" t="str">
            <v>F87010G</v>
          </cell>
          <cell r="B447" t="str">
            <v>OPERATION SUPERVISIO</v>
          </cell>
          <cell r="D447">
            <v>132934.65</v>
          </cell>
          <cell r="E447">
            <v>166892.96</v>
          </cell>
          <cell r="F447">
            <v>142590.63</v>
          </cell>
          <cell r="G447">
            <v>179591.56</v>
          </cell>
          <cell r="H447">
            <v>196044.87</v>
          </cell>
          <cell r="I447">
            <v>155808.4</v>
          </cell>
          <cell r="J447">
            <v>144025.35999999999</v>
          </cell>
          <cell r="K447">
            <v>139071.54999999999</v>
          </cell>
          <cell r="L447">
            <v>130040.09</v>
          </cell>
          <cell r="M447">
            <v>145240.09</v>
          </cell>
          <cell r="N447">
            <v>118814.18</v>
          </cell>
          <cell r="O447">
            <v>128051.47</v>
          </cell>
          <cell r="Q447">
            <v>1779105.8100000003</v>
          </cell>
        </row>
        <row r="448">
          <cell r="A448" t="str">
            <v>F87020G</v>
          </cell>
          <cell r="B448" t="str">
            <v>OPERATION SUPERVISIO</v>
          </cell>
          <cell r="D448">
            <v>63911.26</v>
          </cell>
          <cell r="E448">
            <v>57641.8</v>
          </cell>
          <cell r="F448">
            <v>60105.01</v>
          </cell>
          <cell r="G448">
            <v>77141.58</v>
          </cell>
          <cell r="H448">
            <v>58950.71</v>
          </cell>
          <cell r="I448">
            <v>60337.52</v>
          </cell>
          <cell r="J448">
            <v>58846.23</v>
          </cell>
          <cell r="K448">
            <v>57793.1</v>
          </cell>
          <cell r="L448">
            <v>48747.57</v>
          </cell>
          <cell r="M448">
            <v>65767.070000000007</v>
          </cell>
          <cell r="N448">
            <v>55487.09</v>
          </cell>
          <cell r="O448">
            <v>57661.62</v>
          </cell>
          <cell r="Q448">
            <v>722390.56</v>
          </cell>
        </row>
        <row r="449">
          <cell r="A449" t="str">
            <v>F87100G</v>
          </cell>
          <cell r="B449" t="str">
            <v>DISTRIBUTION LOAD DISPATCHING</v>
          </cell>
          <cell r="D449">
            <v>-3</v>
          </cell>
          <cell r="E449">
            <v>0</v>
          </cell>
          <cell r="F449">
            <v>0</v>
          </cell>
          <cell r="G449">
            <v>0</v>
          </cell>
          <cell r="H449">
            <v>-1345.39</v>
          </cell>
          <cell r="I449">
            <v>0</v>
          </cell>
          <cell r="N449">
            <v>203.81</v>
          </cell>
          <cell r="O449">
            <v>3</v>
          </cell>
          <cell r="Q449">
            <v>-1141.5800000000002</v>
          </cell>
        </row>
        <row r="450">
          <cell r="A450" t="str">
            <v>F87200C</v>
          </cell>
          <cell r="B450" t="str">
            <v>COMPRESSOR STATION LABOR AND EXPENSES</v>
          </cell>
          <cell r="G450">
            <v>0</v>
          </cell>
          <cell r="H450">
            <v>0</v>
          </cell>
          <cell r="I450">
            <v>0</v>
          </cell>
          <cell r="J450">
            <v>1554.7</v>
          </cell>
          <cell r="K450">
            <v>-373.61</v>
          </cell>
          <cell r="L450">
            <v>560.22</v>
          </cell>
          <cell r="M450">
            <v>486.11</v>
          </cell>
          <cell r="N450">
            <v>0</v>
          </cell>
          <cell r="O450">
            <v>-5775.48</v>
          </cell>
          <cell r="Q450">
            <v>-3548.0599999999995</v>
          </cell>
        </row>
        <row r="451">
          <cell r="A451" t="str">
            <v>F87200G</v>
          </cell>
          <cell r="B451" t="str">
            <v>COMPRESSOR STATION LABOR AND EXPENSES</v>
          </cell>
          <cell r="G451">
            <v>0</v>
          </cell>
          <cell r="H451">
            <v>0</v>
          </cell>
          <cell r="I451">
            <v>0</v>
          </cell>
          <cell r="N451">
            <v>0</v>
          </cell>
          <cell r="O451">
            <v>6366.24</v>
          </cell>
          <cell r="Q451">
            <v>6366.24</v>
          </cell>
        </row>
        <row r="452">
          <cell r="A452" t="str">
            <v>F87300G</v>
          </cell>
          <cell r="B452" t="str">
            <v>COMPRESSOR STATION FUEL AND POWER</v>
          </cell>
          <cell r="G452">
            <v>0</v>
          </cell>
          <cell r="H452">
            <v>0</v>
          </cell>
          <cell r="I452">
            <v>0</v>
          </cell>
          <cell r="N452">
            <v>0</v>
          </cell>
          <cell r="O452">
            <v>0</v>
          </cell>
          <cell r="Q452">
            <v>0</v>
          </cell>
        </row>
        <row r="453">
          <cell r="A453" t="str">
            <v>F87400G</v>
          </cell>
          <cell r="B453" t="str">
            <v>MAINS AND SERVICES EXPENSES</v>
          </cell>
          <cell r="D453">
            <v>13447.55</v>
          </cell>
          <cell r="E453">
            <v>52380.41</v>
          </cell>
          <cell r="F453">
            <v>30120.66</v>
          </cell>
          <cell r="G453">
            <v>38725.99</v>
          </cell>
          <cell r="H453">
            <v>26599.59</v>
          </cell>
          <cell r="I453">
            <v>26582.3</v>
          </cell>
          <cell r="J453">
            <v>36217.89</v>
          </cell>
          <cell r="K453">
            <v>103934.01</v>
          </cell>
          <cell r="L453">
            <v>26545.74</v>
          </cell>
          <cell r="M453">
            <v>26223.33</v>
          </cell>
          <cell r="N453">
            <v>34735.39</v>
          </cell>
          <cell r="O453">
            <v>51072.66</v>
          </cell>
          <cell r="Q453">
            <v>466585.52</v>
          </cell>
        </row>
        <row r="454">
          <cell r="A454" t="str">
            <v>F87410G</v>
          </cell>
          <cell r="B454" t="str">
            <v>MAINS AND SERVICES E</v>
          </cell>
          <cell r="D454">
            <v>51160.12</v>
          </cell>
          <cell r="E454">
            <v>48268.38</v>
          </cell>
          <cell r="F454">
            <v>43890.42</v>
          </cell>
          <cell r="G454">
            <v>67338.86</v>
          </cell>
          <cell r="H454">
            <v>51020.11</v>
          </cell>
          <cell r="I454">
            <v>52441.46</v>
          </cell>
          <cell r="J454">
            <v>53215.66</v>
          </cell>
          <cell r="K454">
            <v>53467.54</v>
          </cell>
          <cell r="L454">
            <v>36422.86</v>
          </cell>
          <cell r="M454">
            <v>62816.06</v>
          </cell>
          <cell r="N454">
            <v>41387.599999999999</v>
          </cell>
          <cell r="O454">
            <v>50543.56</v>
          </cell>
          <cell r="Q454">
            <v>611972.62999999989</v>
          </cell>
        </row>
        <row r="455">
          <cell r="A455" t="str">
            <v>F87430G</v>
          </cell>
          <cell r="B455" t="str">
            <v>MAINS AND SERVICES E</v>
          </cell>
          <cell r="D455">
            <v>145100.76999999999</v>
          </cell>
          <cell r="E455">
            <v>110269.98</v>
          </cell>
          <cell r="F455">
            <v>106097.37</v>
          </cell>
          <cell r="G455">
            <v>105846.24</v>
          </cell>
          <cell r="H455">
            <v>111829.75</v>
          </cell>
          <cell r="I455">
            <v>91450.78</v>
          </cell>
          <cell r="J455">
            <v>136092.07</v>
          </cell>
          <cell r="K455">
            <v>97849.99</v>
          </cell>
          <cell r="L455">
            <v>100010.24000000001</v>
          </cell>
          <cell r="M455">
            <v>147424.78</v>
          </cell>
          <cell r="N455">
            <v>96485.25</v>
          </cell>
          <cell r="O455">
            <v>107764.63</v>
          </cell>
          <cell r="Q455">
            <v>1356221.85</v>
          </cell>
        </row>
        <row r="456">
          <cell r="A456" t="str">
            <v>F87440G</v>
          </cell>
          <cell r="B456" t="str">
            <v>MAINS AND SERVICES E</v>
          </cell>
          <cell r="D456">
            <v>42177.35</v>
          </cell>
          <cell r="E456">
            <v>36546.28</v>
          </cell>
          <cell r="F456">
            <v>42578.32</v>
          </cell>
          <cell r="G456">
            <v>48377.95</v>
          </cell>
          <cell r="H456">
            <v>37500</v>
          </cell>
          <cell r="I456">
            <v>29695.35</v>
          </cell>
          <cell r="J456">
            <v>36595.64</v>
          </cell>
          <cell r="K456">
            <v>28872.52</v>
          </cell>
          <cell r="L456">
            <v>29714.48</v>
          </cell>
          <cell r="M456">
            <v>40020.17</v>
          </cell>
          <cell r="N456">
            <v>38669.94</v>
          </cell>
          <cell r="O456">
            <v>27542.36</v>
          </cell>
          <cell r="Q456">
            <v>438290.36</v>
          </cell>
        </row>
        <row r="457">
          <cell r="A457" t="str">
            <v>F87450G</v>
          </cell>
          <cell r="B457" t="str">
            <v>MAINS AND SERVICES E</v>
          </cell>
          <cell r="D457">
            <v>15035.71</v>
          </cell>
          <cell r="E457">
            <v>3838.24</v>
          </cell>
          <cell r="F457">
            <v>22330.99</v>
          </cell>
          <cell r="G457">
            <v>10384.57</v>
          </cell>
          <cell r="H457">
            <v>7628.43</v>
          </cell>
          <cell r="I457">
            <v>21456.41</v>
          </cell>
          <cell r="J457">
            <v>2110.8200000000002</v>
          </cell>
          <cell r="K457">
            <v>852.28</v>
          </cell>
          <cell r="L457">
            <v>18024.2</v>
          </cell>
          <cell r="M457">
            <v>11328.08</v>
          </cell>
          <cell r="N457">
            <v>1509.47</v>
          </cell>
          <cell r="O457">
            <v>35523.449999999997</v>
          </cell>
          <cell r="Q457">
            <v>150022.65000000002</v>
          </cell>
        </row>
        <row r="458">
          <cell r="A458" t="str">
            <v>F87500G</v>
          </cell>
          <cell r="B458" t="str">
            <v>MEASURING AND REGULATING STATION EXPENSES-GENERAL</v>
          </cell>
          <cell r="D458">
            <v>33181.040000000001</v>
          </cell>
          <cell r="E458">
            <v>39805.82</v>
          </cell>
          <cell r="F458">
            <v>34260.879999999997</v>
          </cell>
          <cell r="G458">
            <v>51583.41</v>
          </cell>
          <cell r="H458">
            <v>55632.74</v>
          </cell>
          <cell r="I458">
            <v>48501.31</v>
          </cell>
          <cell r="J458">
            <v>28358.81</v>
          </cell>
          <cell r="K458">
            <v>37080.769999999997</v>
          </cell>
          <cell r="L458">
            <v>27786.35</v>
          </cell>
          <cell r="M458">
            <v>58896.06</v>
          </cell>
          <cell r="N458">
            <v>27754.99</v>
          </cell>
          <cell r="O458">
            <v>41432.050000000003</v>
          </cell>
          <cell r="Q458">
            <v>484274.22999999992</v>
          </cell>
        </row>
        <row r="459">
          <cell r="A459" t="str">
            <v>F87800G</v>
          </cell>
          <cell r="B459" t="str">
            <v>METER AND HOUSE REGULATOR EXPENSES</v>
          </cell>
          <cell r="D459">
            <v>42809.67</v>
          </cell>
          <cell r="E459">
            <v>35663.769999999997</v>
          </cell>
          <cell r="F459">
            <v>83266.649999999994</v>
          </cell>
          <cell r="G459">
            <v>240099.51</v>
          </cell>
          <cell r="H459">
            <v>74364.91</v>
          </cell>
          <cell r="I459">
            <v>75888.75</v>
          </cell>
          <cell r="J459">
            <v>121079.51</v>
          </cell>
          <cell r="K459">
            <v>66418.86</v>
          </cell>
          <cell r="L459">
            <v>71991.820000000007</v>
          </cell>
          <cell r="M459">
            <v>52430.17</v>
          </cell>
          <cell r="N459">
            <v>86277.31</v>
          </cell>
          <cell r="O459">
            <v>202801.18</v>
          </cell>
          <cell r="Q459">
            <v>1153092.1099999999</v>
          </cell>
        </row>
        <row r="460">
          <cell r="A460" t="str">
            <v>F87810G</v>
          </cell>
          <cell r="B460" t="str">
            <v>METER AND HOUSE REGU</v>
          </cell>
          <cell r="D460">
            <v>20272.689999999999</v>
          </cell>
          <cell r="E460">
            <v>14967</v>
          </cell>
          <cell r="F460">
            <v>16889.63</v>
          </cell>
          <cell r="G460">
            <v>27214.6</v>
          </cell>
          <cell r="H460">
            <v>17024.900000000001</v>
          </cell>
          <cell r="I460">
            <v>13154.34</v>
          </cell>
          <cell r="J460">
            <v>11381.72</v>
          </cell>
          <cell r="K460">
            <v>11721.41</v>
          </cell>
          <cell r="L460">
            <v>6832.51</v>
          </cell>
          <cell r="M460">
            <v>12494.9</v>
          </cell>
          <cell r="N460">
            <v>11077.48</v>
          </cell>
          <cell r="O460">
            <v>10308.01</v>
          </cell>
          <cell r="Q460">
            <v>173339.19000000003</v>
          </cell>
        </row>
        <row r="461">
          <cell r="A461" t="str">
            <v>F87820G</v>
          </cell>
          <cell r="B461" t="str">
            <v>METER AND HOUSE REGU</v>
          </cell>
          <cell r="D461">
            <v>169148.98</v>
          </cell>
          <cell r="E461">
            <v>147891.1</v>
          </cell>
          <cell r="F461">
            <v>147572.78</v>
          </cell>
          <cell r="G461">
            <v>192538.4</v>
          </cell>
          <cell r="H461">
            <v>155965.67000000001</v>
          </cell>
          <cell r="I461">
            <v>156189.85999999999</v>
          </cell>
          <cell r="J461">
            <v>170264.83</v>
          </cell>
          <cell r="K461">
            <v>165698.79</v>
          </cell>
          <cell r="L461">
            <v>128826.27</v>
          </cell>
          <cell r="M461">
            <v>149924.35</v>
          </cell>
          <cell r="N461">
            <v>114648.11</v>
          </cell>
          <cell r="O461">
            <v>137621.47</v>
          </cell>
          <cell r="Q461">
            <v>1836290.6100000003</v>
          </cell>
        </row>
        <row r="462">
          <cell r="A462" t="str">
            <v>F87830G</v>
          </cell>
          <cell r="B462" t="str">
            <v>METER AND HOUSE REGU</v>
          </cell>
          <cell r="D462">
            <v>3185.07</v>
          </cell>
          <cell r="E462">
            <v>2105.15</v>
          </cell>
          <cell r="F462">
            <v>1868.15</v>
          </cell>
          <cell r="G462">
            <v>4019.1</v>
          </cell>
          <cell r="H462">
            <v>3206.4</v>
          </cell>
          <cell r="I462">
            <v>5077.59</v>
          </cell>
          <cell r="J462">
            <v>2564.6</v>
          </cell>
          <cell r="K462">
            <v>5848.01</v>
          </cell>
          <cell r="L462">
            <v>2276.5300000000002</v>
          </cell>
          <cell r="M462">
            <v>3621.29</v>
          </cell>
          <cell r="N462">
            <v>2814.06</v>
          </cell>
          <cell r="O462">
            <v>1569.89</v>
          </cell>
          <cell r="Q462">
            <v>38155.839999999997</v>
          </cell>
        </row>
        <row r="463">
          <cell r="A463" t="str">
            <v>F87840G</v>
          </cell>
          <cell r="B463" t="str">
            <v>METER AND HOUSE REGU</v>
          </cell>
          <cell r="D463">
            <v>15844.11</v>
          </cell>
          <cell r="E463">
            <v>14547.63</v>
          </cell>
          <cell r="F463">
            <v>10387.69</v>
          </cell>
          <cell r="G463">
            <v>12031.89</v>
          </cell>
          <cell r="H463">
            <v>7262.38</v>
          </cell>
          <cell r="I463">
            <v>14021.83</v>
          </cell>
          <cell r="J463">
            <v>3493.41</v>
          </cell>
          <cell r="K463">
            <v>2708.4</v>
          </cell>
          <cell r="L463">
            <v>4996.93</v>
          </cell>
          <cell r="M463">
            <v>3687.94</v>
          </cell>
          <cell r="N463">
            <v>6951.14</v>
          </cell>
          <cell r="O463">
            <v>5729.51</v>
          </cell>
          <cell r="Q463">
            <v>101662.85999999999</v>
          </cell>
        </row>
        <row r="464">
          <cell r="A464" t="str">
            <v>F87850G</v>
          </cell>
          <cell r="B464" t="str">
            <v>METER AND HOUSE REGU</v>
          </cell>
          <cell r="D464">
            <v>1919.57</v>
          </cell>
          <cell r="E464">
            <v>2701.88</v>
          </cell>
          <cell r="F464">
            <v>2305.2800000000002</v>
          </cell>
          <cell r="G464">
            <v>2349.23</v>
          </cell>
          <cell r="H464">
            <v>2715.01</v>
          </cell>
          <cell r="I464">
            <v>1775.87</v>
          </cell>
          <cell r="J464">
            <v>2795.95</v>
          </cell>
          <cell r="K464">
            <v>2122.71</v>
          </cell>
          <cell r="L464">
            <v>2296.13</v>
          </cell>
          <cell r="M464">
            <v>2603</v>
          </cell>
          <cell r="N464">
            <v>2847.05</v>
          </cell>
          <cell r="O464">
            <v>3543.99</v>
          </cell>
          <cell r="Q464">
            <v>29975.67</v>
          </cell>
        </row>
        <row r="465">
          <cell r="A465" t="str">
            <v>F87860G</v>
          </cell>
          <cell r="B465" t="str">
            <v>METER AND HOUSE REGU</v>
          </cell>
          <cell r="D465">
            <v>8015.16</v>
          </cell>
          <cell r="E465">
            <v>988.46</v>
          </cell>
          <cell r="F465">
            <v>1257.94</v>
          </cell>
          <cell r="G465">
            <v>250.72</v>
          </cell>
          <cell r="H465">
            <v>0</v>
          </cell>
          <cell r="I465">
            <v>1573.4</v>
          </cell>
          <cell r="J465">
            <v>665.01</v>
          </cell>
          <cell r="K465">
            <v>366.81</v>
          </cell>
          <cell r="M465">
            <v>332.71</v>
          </cell>
          <cell r="N465">
            <v>171.81</v>
          </cell>
          <cell r="O465">
            <v>979.97</v>
          </cell>
          <cell r="Q465">
            <v>14601.989999999996</v>
          </cell>
        </row>
        <row r="466">
          <cell r="A466" t="str">
            <v>F87900G</v>
          </cell>
          <cell r="B466" t="str">
            <v>CUSTOMER INSTALLATIONS EXPENSES</v>
          </cell>
          <cell r="D466">
            <v>133312.37</v>
          </cell>
          <cell r="E466">
            <v>156786.70000000001</v>
          </cell>
          <cell r="F466">
            <v>147776.39000000001</v>
          </cell>
          <cell r="G466">
            <v>191094.89</v>
          </cell>
          <cell r="H466">
            <v>133744.60999999999</v>
          </cell>
          <cell r="I466">
            <v>125642.29</v>
          </cell>
          <cell r="J466">
            <v>208477.89</v>
          </cell>
          <cell r="K466">
            <v>178331.24</v>
          </cell>
          <cell r="L466">
            <v>202643.01</v>
          </cell>
          <cell r="M466">
            <v>274946.71000000002</v>
          </cell>
          <cell r="N466">
            <v>225139.78</v>
          </cell>
          <cell r="O466">
            <v>367099.88</v>
          </cell>
          <cell r="Q466">
            <v>2344995.7600000002</v>
          </cell>
        </row>
        <row r="467">
          <cell r="A467" t="str">
            <v>F87910G</v>
          </cell>
          <cell r="B467" t="str">
            <v>CUSTOMER INSTALLATIO</v>
          </cell>
          <cell r="D467">
            <v>413132.74</v>
          </cell>
          <cell r="E467">
            <v>340113.1</v>
          </cell>
          <cell r="F467">
            <v>212884.97</v>
          </cell>
          <cell r="G467">
            <v>292882.36</v>
          </cell>
          <cell r="H467">
            <v>203073.44</v>
          </cell>
          <cell r="I467">
            <v>172677.62</v>
          </cell>
          <cell r="J467">
            <v>287625.23</v>
          </cell>
          <cell r="K467">
            <v>237632.6</v>
          </cell>
          <cell r="L467">
            <v>210994.57</v>
          </cell>
          <cell r="M467">
            <v>357061.18</v>
          </cell>
          <cell r="N467">
            <v>369578.7</v>
          </cell>
          <cell r="O467">
            <v>672920.67</v>
          </cell>
          <cell r="Q467">
            <v>3770577.18</v>
          </cell>
        </row>
        <row r="468">
          <cell r="A468" t="str">
            <v>F87920G</v>
          </cell>
          <cell r="B468" t="str">
            <v>CUSTOMER INSTALLATIO</v>
          </cell>
          <cell r="D468">
            <v>8486.5</v>
          </cell>
          <cell r="E468">
            <v>13144.35</v>
          </cell>
          <cell r="F468">
            <v>16448.240000000002</v>
          </cell>
          <cell r="G468">
            <v>33304.019999999997</v>
          </cell>
          <cell r="H468">
            <v>18395.830000000002</v>
          </cell>
          <cell r="I468">
            <v>19992.810000000001</v>
          </cell>
          <cell r="J468">
            <v>24684</v>
          </cell>
          <cell r="K468">
            <v>27413.45</v>
          </cell>
          <cell r="L468">
            <v>21181.38</v>
          </cell>
          <cell r="M468">
            <v>13513.11</v>
          </cell>
          <cell r="N468">
            <v>7650.52</v>
          </cell>
          <cell r="O468">
            <v>5403.03</v>
          </cell>
          <cell r="Q468">
            <v>209617.24</v>
          </cell>
        </row>
        <row r="469">
          <cell r="A469" t="str">
            <v>F87940G</v>
          </cell>
          <cell r="B469" t="str">
            <v>CUSTOMER INSTALLATIONS EXPENSES</v>
          </cell>
          <cell r="D469">
            <v>0</v>
          </cell>
          <cell r="G469">
            <v>0</v>
          </cell>
          <cell r="H469">
            <v>0</v>
          </cell>
          <cell r="I469">
            <v>0</v>
          </cell>
          <cell r="N469">
            <v>0</v>
          </cell>
          <cell r="O469">
            <v>0</v>
          </cell>
          <cell r="Q469">
            <v>0</v>
          </cell>
        </row>
        <row r="470">
          <cell r="A470" t="str">
            <v>F87950G</v>
          </cell>
          <cell r="B470" t="str">
            <v>CUSTOMER INSTALLATIO</v>
          </cell>
          <cell r="D470">
            <v>90765.82</v>
          </cell>
          <cell r="E470">
            <v>24617.94</v>
          </cell>
          <cell r="F470">
            <v>30432.01</v>
          </cell>
          <cell r="G470">
            <v>1478.38</v>
          </cell>
          <cell r="H470">
            <v>129.09</v>
          </cell>
          <cell r="I470">
            <v>271.19</v>
          </cell>
          <cell r="J470">
            <v>311.57</v>
          </cell>
          <cell r="K470">
            <v>-600.54999999999995</v>
          </cell>
          <cell r="L470">
            <v>16127.85</v>
          </cell>
          <cell r="M470">
            <v>114547.51</v>
          </cell>
          <cell r="N470">
            <v>200210.11</v>
          </cell>
          <cell r="O470">
            <v>288666.38</v>
          </cell>
          <cell r="Q470">
            <v>766957.3</v>
          </cell>
        </row>
        <row r="471">
          <cell r="A471" t="str">
            <v>F88000G</v>
          </cell>
          <cell r="B471" t="str">
            <v>OTHER EXPENSES</v>
          </cell>
          <cell r="D471">
            <v>102802.37</v>
          </cell>
          <cell r="E471">
            <v>147714.57</v>
          </cell>
          <cell r="F471">
            <v>164227.31</v>
          </cell>
          <cell r="G471">
            <v>213523.46</v>
          </cell>
          <cell r="H471">
            <v>153741.46</v>
          </cell>
          <cell r="I471">
            <v>181257.4</v>
          </cell>
          <cell r="J471">
            <v>103137.36</v>
          </cell>
          <cell r="K471">
            <v>128642.3</v>
          </cell>
          <cell r="L471">
            <v>81802.06</v>
          </cell>
          <cell r="M471">
            <v>138676.64000000001</v>
          </cell>
          <cell r="N471">
            <v>76705.17</v>
          </cell>
          <cell r="O471">
            <v>107805.78</v>
          </cell>
          <cell r="Q471">
            <v>1600035.8800000001</v>
          </cell>
        </row>
        <row r="472">
          <cell r="A472" t="str">
            <v>F88010G</v>
          </cell>
          <cell r="B472" t="str">
            <v>MTGS/TRAINING/ETC</v>
          </cell>
          <cell r="D472">
            <v>44316.74</v>
          </cell>
          <cell r="E472">
            <v>28693.200000000001</v>
          </cell>
          <cell r="F472">
            <v>34036.81</v>
          </cell>
          <cell r="G472">
            <v>41103.839999999997</v>
          </cell>
          <cell r="H472">
            <v>33338.53</v>
          </cell>
          <cell r="I472">
            <v>28833.03</v>
          </cell>
          <cell r="J472">
            <v>72301.789999999994</v>
          </cell>
          <cell r="K472">
            <v>34540.79</v>
          </cell>
          <cell r="L472">
            <v>32056.62</v>
          </cell>
          <cell r="M472">
            <v>39986.769999999997</v>
          </cell>
          <cell r="N472">
            <v>38015.760000000002</v>
          </cell>
          <cell r="O472">
            <v>31186.07</v>
          </cell>
          <cell r="Q472">
            <v>458409.95</v>
          </cell>
        </row>
        <row r="473">
          <cell r="A473" t="str">
            <v>F88030G</v>
          </cell>
          <cell r="B473" t="str">
            <v>DISPATH OFFICE</v>
          </cell>
          <cell r="D473">
            <v>3524.59</v>
          </cell>
          <cell r="E473">
            <v>19319.580000000002</v>
          </cell>
          <cell r="F473">
            <v>12991.04</v>
          </cell>
          <cell r="G473">
            <v>4522.2</v>
          </cell>
          <cell r="H473">
            <v>6559.99</v>
          </cell>
          <cell r="I473">
            <v>12822.42</v>
          </cell>
          <cell r="J473">
            <v>2603.06</v>
          </cell>
          <cell r="K473">
            <v>7905.09</v>
          </cell>
          <cell r="L473">
            <v>7600.51</v>
          </cell>
          <cell r="M473">
            <v>3539.77</v>
          </cell>
          <cell r="N473">
            <v>10065.620000000001</v>
          </cell>
          <cell r="O473">
            <v>10406.450000000001</v>
          </cell>
          <cell r="Q473">
            <v>101860.31999999999</v>
          </cell>
        </row>
        <row r="474">
          <cell r="A474" t="str">
            <v>F88040G</v>
          </cell>
          <cell r="B474" t="str">
            <v>TECH OFFICE/DOCS /MISC. OPER. EXP.</v>
          </cell>
          <cell r="D474">
            <v>5556.5</v>
          </cell>
          <cell r="E474">
            <v>4306.7299999999996</v>
          </cell>
          <cell r="F474">
            <v>7397.11</v>
          </cell>
          <cell r="G474">
            <v>8022.25</v>
          </cell>
          <cell r="H474">
            <v>15424.88</v>
          </cell>
          <cell r="I474">
            <v>2460.77</v>
          </cell>
          <cell r="J474">
            <v>2017.23</v>
          </cell>
          <cell r="K474">
            <v>7934.19</v>
          </cell>
          <cell r="L474">
            <v>554.46</v>
          </cell>
          <cell r="M474">
            <v>3513.72</v>
          </cell>
          <cell r="N474">
            <v>15037.07</v>
          </cell>
          <cell r="O474">
            <v>429.85</v>
          </cell>
          <cell r="Q474">
            <v>72654.760000000009</v>
          </cell>
        </row>
        <row r="475">
          <cell r="A475" t="str">
            <v>F88100G</v>
          </cell>
          <cell r="B475" t="str">
            <v>RENTS</v>
          </cell>
          <cell r="D475">
            <v>1175</v>
          </cell>
          <cell r="E475">
            <v>906</v>
          </cell>
          <cell r="F475">
            <v>400</v>
          </cell>
          <cell r="G475">
            <v>-1075</v>
          </cell>
          <cell r="H475">
            <v>0</v>
          </cell>
          <cell r="I475">
            <v>0</v>
          </cell>
          <cell r="J475">
            <v>1444</v>
          </cell>
          <cell r="M475">
            <v>600</v>
          </cell>
          <cell r="N475">
            <v>0</v>
          </cell>
          <cell r="O475">
            <v>0</v>
          </cell>
          <cell r="Q475">
            <v>3450</v>
          </cell>
        </row>
        <row r="476">
          <cell r="A476" t="str">
            <v>F88500G</v>
          </cell>
          <cell r="B476" t="str">
            <v>MAINTENANCE SUPERVISION AND ENGINEERING</v>
          </cell>
          <cell r="D476">
            <v>-118</v>
          </cell>
          <cell r="E476">
            <v>0</v>
          </cell>
          <cell r="F476">
            <v>0</v>
          </cell>
          <cell r="G476">
            <v>0</v>
          </cell>
          <cell r="H476">
            <v>680.28</v>
          </cell>
          <cell r="I476">
            <v>3004.79</v>
          </cell>
          <cell r="N476">
            <v>0</v>
          </cell>
          <cell r="O476">
            <v>746.47</v>
          </cell>
          <cell r="Q476">
            <v>4313.54</v>
          </cell>
        </row>
        <row r="477">
          <cell r="A477" t="str">
            <v>F88510G</v>
          </cell>
          <cell r="B477" t="str">
            <v>MAINT SUPERVISION AN</v>
          </cell>
          <cell r="D477">
            <v>3016.5</v>
          </cell>
          <cell r="E477">
            <v>3534.46</v>
          </cell>
          <cell r="F477">
            <v>3707.03</v>
          </cell>
          <cell r="G477">
            <v>8155.85</v>
          </cell>
          <cell r="H477">
            <v>7571.58</v>
          </cell>
          <cell r="I477">
            <v>6837.29</v>
          </cell>
          <cell r="J477">
            <v>2693.28</v>
          </cell>
          <cell r="K477">
            <v>2565.04</v>
          </cell>
          <cell r="L477">
            <v>2658.75</v>
          </cell>
          <cell r="M477">
            <v>3885.76</v>
          </cell>
          <cell r="N477">
            <v>2550.04</v>
          </cell>
          <cell r="O477">
            <v>3464.03</v>
          </cell>
          <cell r="Q477">
            <v>50639.61</v>
          </cell>
        </row>
        <row r="478">
          <cell r="A478" t="str">
            <v>F88520G</v>
          </cell>
          <cell r="B478" t="str">
            <v>MAINT SUPERVISION AN</v>
          </cell>
          <cell r="D478">
            <v>3465.06</v>
          </cell>
          <cell r="E478">
            <v>2612.3200000000002</v>
          </cell>
          <cell r="F478">
            <v>2281.37</v>
          </cell>
          <cell r="G478">
            <v>3588.66</v>
          </cell>
          <cell r="H478">
            <v>3115.04</v>
          </cell>
          <cell r="I478">
            <v>2303.5700000000002</v>
          </cell>
          <cell r="J478">
            <v>2500.6799999999998</v>
          </cell>
          <cell r="K478">
            <v>2036.88</v>
          </cell>
          <cell r="L478">
            <v>2186.35</v>
          </cell>
          <cell r="M478">
            <v>2822.24</v>
          </cell>
          <cell r="N478">
            <v>2443.36</v>
          </cell>
          <cell r="O478">
            <v>2897.18</v>
          </cell>
          <cell r="Q478">
            <v>32252.71</v>
          </cell>
        </row>
        <row r="479">
          <cell r="A479" t="str">
            <v>F88600G</v>
          </cell>
          <cell r="B479" t="str">
            <v>MAINTENANCE OF STRUCTURES AND IMPROVEME</v>
          </cell>
          <cell r="D479">
            <v>0</v>
          </cell>
          <cell r="G479">
            <v>0</v>
          </cell>
          <cell r="H479">
            <v>0</v>
          </cell>
          <cell r="I479">
            <v>0</v>
          </cell>
          <cell r="N479">
            <v>0</v>
          </cell>
          <cell r="O479">
            <v>0</v>
          </cell>
          <cell r="Q479">
            <v>0</v>
          </cell>
        </row>
        <row r="480">
          <cell r="A480" t="str">
            <v>F88700G</v>
          </cell>
          <cell r="B480" t="str">
            <v>MAINTENANCE OF MAINS</v>
          </cell>
          <cell r="D480">
            <v>7579.26</v>
          </cell>
          <cell r="E480">
            <v>44011.28</v>
          </cell>
          <cell r="F480">
            <v>29776.39</v>
          </cell>
          <cell r="G480">
            <v>21358.44</v>
          </cell>
          <cell r="H480">
            <v>17467.080000000002</v>
          </cell>
          <cell r="I480">
            <v>49629.18</v>
          </cell>
          <cell r="J480">
            <v>45101.57</v>
          </cell>
          <cell r="K480">
            <v>-13216.26</v>
          </cell>
          <cell r="L480">
            <v>16748.84</v>
          </cell>
          <cell r="M480">
            <v>34258.69</v>
          </cell>
          <cell r="N480">
            <v>66127.25</v>
          </cell>
          <cell r="O480">
            <v>26091.48</v>
          </cell>
          <cell r="Q480">
            <v>344933.19999999995</v>
          </cell>
        </row>
        <row r="481">
          <cell r="A481" t="str">
            <v>F88710G</v>
          </cell>
          <cell r="B481" t="str">
            <v>CPM IMPRESSED CURRENT</v>
          </cell>
          <cell r="D481">
            <v>22130.720000000001</v>
          </cell>
          <cell r="E481">
            <v>12608.41</v>
          </cell>
          <cell r="F481">
            <v>11027</v>
          </cell>
          <cell r="G481">
            <v>12766</v>
          </cell>
          <cell r="H481">
            <v>21502.98</v>
          </cell>
          <cell r="I481">
            <v>35685.339999999997</v>
          </cell>
          <cell r="J481">
            <v>15172.44</v>
          </cell>
          <cell r="K481">
            <v>24980.36</v>
          </cell>
          <cell r="L481">
            <v>20554.75</v>
          </cell>
          <cell r="M481">
            <v>27719.17</v>
          </cell>
          <cell r="N481">
            <v>15872.83</v>
          </cell>
          <cell r="O481">
            <v>16912.28</v>
          </cell>
          <cell r="Q481">
            <v>236932.27999999997</v>
          </cell>
        </row>
        <row r="482">
          <cell r="A482" t="str">
            <v>F88720G</v>
          </cell>
          <cell r="B482" t="str">
            <v>CPM MAGNESUIM</v>
          </cell>
          <cell r="D482">
            <v>25691.33</v>
          </cell>
          <cell r="E482">
            <v>37062.400000000001</v>
          </cell>
          <cell r="F482">
            <v>35337.56</v>
          </cell>
          <cell r="G482">
            <v>37178.800000000003</v>
          </cell>
          <cell r="H482">
            <v>14361.69</v>
          </cell>
          <cell r="I482">
            <v>35192.6</v>
          </cell>
          <cell r="J482">
            <v>30957.62</v>
          </cell>
          <cell r="K482">
            <v>26679.73</v>
          </cell>
          <cell r="L482">
            <v>20489.04</v>
          </cell>
          <cell r="M482">
            <v>52590.41</v>
          </cell>
          <cell r="N482">
            <v>22204.86</v>
          </cell>
          <cell r="O482">
            <v>13415.37</v>
          </cell>
          <cell r="Q482">
            <v>351161.41000000003</v>
          </cell>
        </row>
        <row r="483">
          <cell r="A483" t="str">
            <v>F88730G</v>
          </cell>
          <cell r="B483" t="str">
            <v>CPM 10% CP INSPECTION</v>
          </cell>
          <cell r="D483">
            <v>56891.35</v>
          </cell>
          <cell r="E483">
            <v>52189.440000000002</v>
          </cell>
          <cell r="F483">
            <v>50873.46</v>
          </cell>
          <cell r="G483">
            <v>67304.58</v>
          </cell>
          <cell r="H483">
            <v>78373.960000000006</v>
          </cell>
          <cell r="I483">
            <v>99151.31</v>
          </cell>
          <cell r="J483">
            <v>54414.49</v>
          </cell>
          <cell r="K483">
            <v>67320.460000000006</v>
          </cell>
          <cell r="L483">
            <v>35888.82</v>
          </cell>
          <cell r="M483">
            <v>59666.13</v>
          </cell>
          <cell r="N483">
            <v>54486.76</v>
          </cell>
          <cell r="O483">
            <v>58851.35</v>
          </cell>
          <cell r="Q483">
            <v>735412.11</v>
          </cell>
        </row>
        <row r="484">
          <cell r="A484" t="str">
            <v>F88740G</v>
          </cell>
          <cell r="B484" t="str">
            <v>MAINT OF MAINS</v>
          </cell>
          <cell r="D484">
            <v>19641.54</v>
          </cell>
          <cell r="E484">
            <v>17477.830000000002</v>
          </cell>
          <cell r="F484">
            <v>18040.919999999998</v>
          </cell>
          <cell r="G484">
            <v>25192.58</v>
          </cell>
          <cell r="H484">
            <v>2057.15</v>
          </cell>
          <cell r="I484">
            <v>33452.49</v>
          </cell>
          <cell r="J484">
            <v>21914.81</v>
          </cell>
          <cell r="K484">
            <v>65517.27</v>
          </cell>
          <cell r="L484">
            <v>-24294.61</v>
          </cell>
          <cell r="M484">
            <v>19485.98</v>
          </cell>
          <cell r="N484">
            <v>14126.15</v>
          </cell>
          <cell r="O484">
            <v>16140.39</v>
          </cell>
          <cell r="Q484">
            <v>228752.5</v>
          </cell>
        </row>
        <row r="485">
          <cell r="A485" t="str">
            <v>F88750G</v>
          </cell>
          <cell r="B485" t="str">
            <v>MAINTENANCE OF MAINS</v>
          </cell>
          <cell r="G485">
            <v>0</v>
          </cell>
          <cell r="H485">
            <v>0</v>
          </cell>
          <cell r="I485">
            <v>0</v>
          </cell>
          <cell r="N485">
            <v>0</v>
          </cell>
          <cell r="O485">
            <v>746.74</v>
          </cell>
          <cell r="Q485">
            <v>746.74</v>
          </cell>
        </row>
        <row r="486">
          <cell r="A486" t="str">
            <v>F88760G</v>
          </cell>
          <cell r="B486" t="str">
            <v>MAINT OF MAINS</v>
          </cell>
          <cell r="G486">
            <v>0</v>
          </cell>
          <cell r="H486">
            <v>0</v>
          </cell>
          <cell r="I486">
            <v>0</v>
          </cell>
          <cell r="N486">
            <v>0</v>
          </cell>
          <cell r="O486">
            <v>0</v>
          </cell>
          <cell r="Q486">
            <v>0</v>
          </cell>
        </row>
        <row r="487">
          <cell r="A487" t="str">
            <v>F88800G</v>
          </cell>
          <cell r="B487" t="str">
            <v xml:space="preserve">MAINTENANCE OF COMPRESSOR STATION EQUIPMENT  </v>
          </cell>
          <cell r="D487">
            <v>0</v>
          </cell>
          <cell r="G487">
            <v>0</v>
          </cell>
          <cell r="H487">
            <v>0</v>
          </cell>
          <cell r="I487">
            <v>107.76</v>
          </cell>
          <cell r="Q487">
            <v>107.76</v>
          </cell>
        </row>
        <row r="488">
          <cell r="A488" t="str">
            <v>F88900G</v>
          </cell>
          <cell r="B488" t="str">
            <v>MAINTENANCE OF MEAS. AND REG. STA. EQUIP.-GENERAL</v>
          </cell>
          <cell r="D488">
            <v>1588.66</v>
          </cell>
          <cell r="E488">
            <v>2458.17</v>
          </cell>
          <cell r="F488">
            <v>1395.81</v>
          </cell>
          <cell r="G488">
            <v>3945.04</v>
          </cell>
          <cell r="H488">
            <v>4392.58</v>
          </cell>
          <cell r="I488">
            <v>3921.43</v>
          </cell>
          <cell r="J488">
            <v>1589.26</v>
          </cell>
          <cell r="K488">
            <v>3406.44</v>
          </cell>
          <cell r="L488">
            <v>2773.96</v>
          </cell>
          <cell r="M488">
            <v>11537.25</v>
          </cell>
          <cell r="N488">
            <v>2942.73</v>
          </cell>
          <cell r="O488">
            <v>1529.67</v>
          </cell>
          <cell r="Q488">
            <v>41480.999999999993</v>
          </cell>
        </row>
        <row r="489">
          <cell r="A489" t="str">
            <v>F89200G</v>
          </cell>
          <cell r="B489" t="str">
            <v>MAINTENANCE OF SERVICES</v>
          </cell>
          <cell r="D489">
            <v>31238.080000000002</v>
          </cell>
          <cell r="E489">
            <v>26663.65</v>
          </cell>
          <cell r="F489">
            <v>27270.55</v>
          </cell>
          <cell r="G489">
            <v>37470.769999999997</v>
          </cell>
          <cell r="H489">
            <v>36850.51</v>
          </cell>
          <cell r="I489">
            <v>34004.07</v>
          </cell>
          <cell r="J489">
            <v>43177.43</v>
          </cell>
          <cell r="K489">
            <v>20399.05</v>
          </cell>
          <cell r="L489">
            <v>23194.67</v>
          </cell>
          <cell r="M489">
            <v>44188.87</v>
          </cell>
          <cell r="N489">
            <v>37165.61</v>
          </cell>
          <cell r="O489">
            <v>32897.39</v>
          </cell>
          <cell r="Q489">
            <v>394520.64999999997</v>
          </cell>
        </row>
        <row r="490">
          <cell r="A490" t="str">
            <v>F89210G</v>
          </cell>
          <cell r="B490" t="str">
            <v>MAINT OF SERVICES</v>
          </cell>
          <cell r="D490">
            <v>2722.18</v>
          </cell>
          <cell r="E490">
            <v>3480.24</v>
          </cell>
          <cell r="F490">
            <v>481.32</v>
          </cell>
          <cell r="G490">
            <v>1451.45</v>
          </cell>
          <cell r="H490">
            <v>466.2</v>
          </cell>
          <cell r="I490">
            <v>228.5</v>
          </cell>
          <cell r="J490">
            <v>5617.84</v>
          </cell>
          <cell r="K490">
            <v>2610.1</v>
          </cell>
          <cell r="L490">
            <v>2767.8</v>
          </cell>
          <cell r="M490">
            <v>3837.59</v>
          </cell>
          <cell r="N490">
            <v>2468.92</v>
          </cell>
          <cell r="O490">
            <v>1725.96</v>
          </cell>
          <cell r="Q490">
            <v>27858.1</v>
          </cell>
        </row>
        <row r="491">
          <cell r="A491" t="str">
            <v>F89220G</v>
          </cell>
          <cell r="B491" t="str">
            <v>MAINT OF SERVICES</v>
          </cell>
          <cell r="D491">
            <v>487.23</v>
          </cell>
          <cell r="E491">
            <v>0</v>
          </cell>
          <cell r="F491">
            <v>0</v>
          </cell>
          <cell r="G491">
            <v>257.76</v>
          </cell>
          <cell r="H491">
            <v>305.62</v>
          </cell>
          <cell r="I491">
            <v>2447.92</v>
          </cell>
          <cell r="J491">
            <v>585.66999999999996</v>
          </cell>
          <cell r="K491">
            <v>147.09</v>
          </cell>
          <cell r="L491">
            <v>290</v>
          </cell>
          <cell r="M491">
            <v>1740.4</v>
          </cell>
          <cell r="N491">
            <v>67.69</v>
          </cell>
          <cell r="O491">
            <v>1799.91</v>
          </cell>
          <cell r="Q491">
            <v>8129.29</v>
          </cell>
        </row>
        <row r="492">
          <cell r="A492" t="str">
            <v>F89230G</v>
          </cell>
          <cell r="B492" t="str">
            <v>MAINT OF SERVICES</v>
          </cell>
          <cell r="D492">
            <v>6427.44</v>
          </cell>
          <cell r="E492">
            <v>2185.65</v>
          </cell>
          <cell r="F492">
            <v>1072.06</v>
          </cell>
          <cell r="G492">
            <v>2406.79</v>
          </cell>
          <cell r="H492">
            <v>1300.96</v>
          </cell>
          <cell r="I492">
            <v>2496.5500000000002</v>
          </cell>
          <cell r="J492">
            <v>3095.82</v>
          </cell>
          <cell r="K492">
            <v>3079.32</v>
          </cell>
          <cell r="L492">
            <v>4078.65</v>
          </cell>
          <cell r="M492">
            <v>2476.29</v>
          </cell>
          <cell r="N492">
            <v>2838.76</v>
          </cell>
          <cell r="O492">
            <v>4940.2</v>
          </cell>
          <cell r="Q492">
            <v>36398.49</v>
          </cell>
        </row>
        <row r="493">
          <cell r="A493" t="str">
            <v>F89300G</v>
          </cell>
          <cell r="B493" t="str">
            <v>MAINTENANCE OF METERS AND HOUSE REGULATORS</v>
          </cell>
          <cell r="D493">
            <v>-2163.31</v>
          </cell>
          <cell r="E493">
            <v>5782.15</v>
          </cell>
          <cell r="F493">
            <v>3280.26</v>
          </cell>
          <cell r="G493">
            <v>52887.12</v>
          </cell>
          <cell r="H493">
            <v>38318.959999999999</v>
          </cell>
          <cell r="I493">
            <v>967.68</v>
          </cell>
          <cell r="J493">
            <v>1135.3499999999999</v>
          </cell>
          <cell r="K493">
            <v>38397.68</v>
          </cell>
          <cell r="L493">
            <v>10852.27</v>
          </cell>
          <cell r="M493">
            <v>594.73</v>
          </cell>
          <cell r="N493">
            <v>13337.31</v>
          </cell>
          <cell r="O493">
            <v>17156.939999999999</v>
          </cell>
          <cell r="Q493">
            <v>180547.13999999998</v>
          </cell>
        </row>
        <row r="494">
          <cell r="A494" t="str">
            <v>F89310G</v>
          </cell>
          <cell r="B494" t="str">
            <v>MAINT OF METERS AND</v>
          </cell>
          <cell r="D494">
            <v>19235.27</v>
          </cell>
          <cell r="E494">
            <v>9507.01</v>
          </cell>
          <cell r="F494">
            <v>10152.92</v>
          </cell>
          <cell r="G494">
            <v>28074.36</v>
          </cell>
          <cell r="H494">
            <v>21887.279999999999</v>
          </cell>
          <cell r="I494">
            <v>12457.72</v>
          </cell>
          <cell r="J494">
            <v>13577.14</v>
          </cell>
          <cell r="K494">
            <v>10986.19</v>
          </cell>
          <cell r="L494">
            <v>7264.9</v>
          </cell>
          <cell r="M494">
            <v>14775.78</v>
          </cell>
          <cell r="N494">
            <v>10108.51</v>
          </cell>
          <cell r="O494">
            <v>7376.63</v>
          </cell>
          <cell r="Q494">
            <v>165403.71000000002</v>
          </cell>
        </row>
        <row r="495">
          <cell r="A495" t="str">
            <v>F89320G</v>
          </cell>
          <cell r="B495" t="str">
            <v>MAINT OF METERS AND</v>
          </cell>
          <cell r="D495">
            <v>39054.85</v>
          </cell>
          <cell r="E495">
            <v>40106.980000000003</v>
          </cell>
          <cell r="F495">
            <v>36896.78</v>
          </cell>
          <cell r="G495">
            <v>44464.77</v>
          </cell>
          <cell r="H495">
            <v>36963.949999999997</v>
          </cell>
          <cell r="I495">
            <v>33067.480000000003</v>
          </cell>
          <cell r="J495">
            <v>33057.03</v>
          </cell>
          <cell r="K495">
            <v>42596.59</v>
          </cell>
          <cell r="L495">
            <v>26815</v>
          </cell>
          <cell r="M495">
            <v>32642.87</v>
          </cell>
          <cell r="N495">
            <v>31187.03</v>
          </cell>
          <cell r="O495">
            <v>29390.49</v>
          </cell>
          <cell r="Q495">
            <v>426243.82000000007</v>
          </cell>
        </row>
        <row r="496">
          <cell r="A496" t="str">
            <v>F89400G</v>
          </cell>
          <cell r="B496" t="str">
            <v>MAINTENANCE OF OTHER EQUIPMENT</v>
          </cell>
          <cell r="D496">
            <v>12304.55</v>
          </cell>
          <cell r="E496">
            <v>18189.349999999999</v>
          </cell>
          <cell r="F496">
            <v>12014.8</v>
          </cell>
          <cell r="G496">
            <v>13957.37</v>
          </cell>
          <cell r="H496">
            <v>11959.99</v>
          </cell>
          <cell r="I496">
            <v>10288.700000000001</v>
          </cell>
          <cell r="J496">
            <v>45068.79</v>
          </cell>
          <cell r="K496">
            <v>42248.01</v>
          </cell>
          <cell r="L496">
            <v>50580.24</v>
          </cell>
          <cell r="M496">
            <v>72937.679999999993</v>
          </cell>
          <cell r="N496">
            <v>69061.570000000007</v>
          </cell>
          <cell r="O496">
            <v>51049.64</v>
          </cell>
          <cell r="Q496">
            <v>409660.69</v>
          </cell>
        </row>
        <row r="497">
          <cell r="A497" t="str">
            <v>F89430G</v>
          </cell>
          <cell r="B497" t="str">
            <v>GDM MAINTENANCE OF CNG FUELING STATION</v>
          </cell>
          <cell r="D497">
            <v>12034.76</v>
          </cell>
          <cell r="E497">
            <v>18495.57</v>
          </cell>
          <cell r="F497">
            <v>10904.8</v>
          </cell>
          <cell r="G497">
            <v>10094.83</v>
          </cell>
          <cell r="H497">
            <v>10960.49</v>
          </cell>
          <cell r="I497">
            <v>9598</v>
          </cell>
          <cell r="Q497">
            <v>72088.450000000012</v>
          </cell>
        </row>
        <row r="498">
          <cell r="A498" t="str">
            <v>F90100E</v>
          </cell>
          <cell r="B498" t="str">
            <v>SUPERVISION</v>
          </cell>
          <cell r="G498">
            <v>0</v>
          </cell>
          <cell r="H498">
            <v>19.5</v>
          </cell>
          <cell r="I498">
            <v>-19.5</v>
          </cell>
          <cell r="N498">
            <v>0</v>
          </cell>
          <cell r="O498">
            <v>0</v>
          </cell>
          <cell r="Q498">
            <v>0</v>
          </cell>
        </row>
        <row r="499">
          <cell r="A499" t="str">
            <v>F90100G</v>
          </cell>
          <cell r="B499" t="str">
            <v>SUPERVISION</v>
          </cell>
          <cell r="G499">
            <v>9.74</v>
          </cell>
          <cell r="H499">
            <v>20.39</v>
          </cell>
          <cell r="I499">
            <v>-10.65</v>
          </cell>
          <cell r="N499">
            <v>0</v>
          </cell>
          <cell r="O499">
            <v>0</v>
          </cell>
          <cell r="Q499">
            <v>19.480000000000004</v>
          </cell>
        </row>
        <row r="500">
          <cell r="A500" t="str">
            <v>F90200E</v>
          </cell>
          <cell r="B500" t="str">
            <v>METER READING EXPENSES</v>
          </cell>
          <cell r="D500">
            <v>455987.38</v>
          </cell>
          <cell r="E500">
            <v>487305.56</v>
          </cell>
          <cell r="F500">
            <v>418332.83</v>
          </cell>
          <cell r="G500">
            <v>613465.49</v>
          </cell>
          <cell r="H500">
            <v>549865.4</v>
          </cell>
          <cell r="I500">
            <v>489912.02</v>
          </cell>
          <cell r="J500">
            <v>509441.48</v>
          </cell>
          <cell r="K500">
            <v>447917.02</v>
          </cell>
          <cell r="L500">
            <v>405821.21</v>
          </cell>
          <cell r="M500">
            <v>526888.64</v>
          </cell>
          <cell r="N500">
            <v>369602.59</v>
          </cell>
          <cell r="O500">
            <v>529953.92000000004</v>
          </cell>
          <cell r="Q500">
            <v>5804493.54</v>
          </cell>
        </row>
        <row r="501">
          <cell r="A501" t="str">
            <v>F90200G</v>
          </cell>
          <cell r="B501" t="str">
            <v>METER READING EXPENSES</v>
          </cell>
          <cell r="D501">
            <v>248918.12</v>
          </cell>
          <cell r="E501">
            <v>266024.90000000002</v>
          </cell>
          <cell r="F501">
            <v>228317.31</v>
          </cell>
          <cell r="G501">
            <v>335031.23</v>
          </cell>
          <cell r="H501">
            <v>300323.81</v>
          </cell>
          <cell r="I501">
            <v>267536.27</v>
          </cell>
          <cell r="J501">
            <v>278152.36</v>
          </cell>
          <cell r="K501">
            <v>244576.99</v>
          </cell>
          <cell r="L501">
            <v>221503.44</v>
          </cell>
          <cell r="M501">
            <v>287399.48</v>
          </cell>
          <cell r="N501">
            <v>208908.55</v>
          </cell>
          <cell r="O501">
            <v>289327.78999999998</v>
          </cell>
          <cell r="Q501">
            <v>3176020.25</v>
          </cell>
        </row>
        <row r="502">
          <cell r="A502" t="str">
            <v>F90210E</v>
          </cell>
          <cell r="B502" t="str">
            <v>METER READING EXPENSES</v>
          </cell>
          <cell r="G502">
            <v>0</v>
          </cell>
          <cell r="H502">
            <v>0</v>
          </cell>
          <cell r="I502">
            <v>0</v>
          </cell>
          <cell r="J502">
            <v>380.3</v>
          </cell>
          <cell r="N502">
            <v>20.93</v>
          </cell>
          <cell r="O502">
            <v>52.01</v>
          </cell>
          <cell r="Q502">
            <v>453.24</v>
          </cell>
        </row>
        <row r="503">
          <cell r="A503" t="str">
            <v>F90210G</v>
          </cell>
          <cell r="B503" t="str">
            <v>METER READING EXPENSES</v>
          </cell>
          <cell r="G503">
            <v>0</v>
          </cell>
          <cell r="H503">
            <v>0</v>
          </cell>
          <cell r="I503">
            <v>0</v>
          </cell>
          <cell r="J503">
            <v>207.62</v>
          </cell>
          <cell r="N503">
            <v>11.43</v>
          </cell>
          <cell r="O503">
            <v>28.39</v>
          </cell>
          <cell r="Q503">
            <v>247.44</v>
          </cell>
        </row>
        <row r="504">
          <cell r="A504" t="str">
            <v>F90300E</v>
          </cell>
          <cell r="B504" t="str">
            <v>CUSTOMER RECORDS AND COLLECTION EXPENSES</v>
          </cell>
          <cell r="D504">
            <v>428948.4</v>
          </cell>
          <cell r="E504">
            <v>472782.04</v>
          </cell>
          <cell r="F504">
            <v>843108.39</v>
          </cell>
          <cell r="G504">
            <v>1134058.2</v>
          </cell>
          <cell r="H504">
            <v>1155244.68</v>
          </cell>
          <cell r="I504">
            <v>1185416.08</v>
          </cell>
          <cell r="J504">
            <v>697757.81</v>
          </cell>
          <cell r="K504">
            <v>760371.89</v>
          </cell>
          <cell r="L504">
            <v>685576.51</v>
          </cell>
          <cell r="M504">
            <v>650763.18000000005</v>
          </cell>
          <cell r="N504">
            <v>736387.07</v>
          </cell>
          <cell r="O504">
            <v>1044886.35</v>
          </cell>
          <cell r="Q504">
            <v>9795300.5999999978</v>
          </cell>
        </row>
        <row r="505">
          <cell r="A505" t="str">
            <v>F90300G</v>
          </cell>
          <cell r="B505" t="str">
            <v>CUSTOMER RECORDS AND COLLECTION EXPENSES</v>
          </cell>
          <cell r="D505">
            <v>191550.05</v>
          </cell>
          <cell r="E505">
            <v>215018.92</v>
          </cell>
          <cell r="F505">
            <v>385159.02</v>
          </cell>
          <cell r="G505">
            <v>573540.18000000005</v>
          </cell>
          <cell r="H505">
            <v>587974.63</v>
          </cell>
          <cell r="I505">
            <v>605757.44999999995</v>
          </cell>
          <cell r="J505">
            <v>311197.15999999997</v>
          </cell>
          <cell r="K505">
            <v>357567.3</v>
          </cell>
          <cell r="L505">
            <v>273553.28000000003</v>
          </cell>
          <cell r="M505">
            <v>374936.84</v>
          </cell>
          <cell r="N505">
            <v>350935.22</v>
          </cell>
          <cell r="O505">
            <v>507034.29</v>
          </cell>
          <cell r="Q505">
            <v>4734224.34</v>
          </cell>
        </row>
        <row r="506">
          <cell r="A506" t="str">
            <v>F90310E</v>
          </cell>
          <cell r="B506" t="str">
            <v>CUSTOMER RECORDS AND</v>
          </cell>
          <cell r="D506">
            <v>1012368.54</v>
          </cell>
          <cell r="E506">
            <v>1036033.58</v>
          </cell>
          <cell r="F506">
            <v>1062470</v>
          </cell>
          <cell r="G506">
            <v>1400998.61</v>
          </cell>
          <cell r="H506">
            <v>1188885.03</v>
          </cell>
          <cell r="I506">
            <v>1188994.96</v>
          </cell>
          <cell r="J506">
            <v>1135506.42</v>
          </cell>
          <cell r="K506">
            <v>1022703.19</v>
          </cell>
          <cell r="L506">
            <v>945466.99</v>
          </cell>
          <cell r="M506">
            <v>1228659.97</v>
          </cell>
          <cell r="N506">
            <v>1129320.28</v>
          </cell>
          <cell r="O506">
            <v>1337041.71</v>
          </cell>
          <cell r="Q506">
            <v>13688449.280000001</v>
          </cell>
        </row>
        <row r="507">
          <cell r="A507" t="str">
            <v>F90310G</v>
          </cell>
          <cell r="B507" t="str">
            <v>CUSTOMER RECORDS AND</v>
          </cell>
          <cell r="D507">
            <v>550658.6</v>
          </cell>
          <cell r="E507">
            <v>564451.23</v>
          </cell>
          <cell r="F507">
            <v>578804.17000000004</v>
          </cell>
          <cell r="G507">
            <v>761773.88</v>
          </cell>
          <cell r="H507">
            <v>645820.64</v>
          </cell>
          <cell r="I507">
            <v>647756.4</v>
          </cell>
          <cell r="J507">
            <v>619453.65</v>
          </cell>
          <cell r="K507">
            <v>557006.02</v>
          </cell>
          <cell r="L507">
            <v>514959.94</v>
          </cell>
          <cell r="M507">
            <v>669187.63</v>
          </cell>
          <cell r="N507">
            <v>615132.13</v>
          </cell>
          <cell r="O507">
            <v>728237.18</v>
          </cell>
          <cell r="Q507">
            <v>7453241.4699999997</v>
          </cell>
        </row>
        <row r="508">
          <cell r="A508" t="str">
            <v>F90320E</v>
          </cell>
          <cell r="B508" t="str">
            <v>CUSTOMER RECORDS AND</v>
          </cell>
          <cell r="D508">
            <v>6744.39</v>
          </cell>
          <cell r="E508">
            <v>6056.24</v>
          </cell>
          <cell r="F508">
            <v>7189.09</v>
          </cell>
          <cell r="G508">
            <v>9186.2099999999991</v>
          </cell>
          <cell r="H508">
            <v>7042.12</v>
          </cell>
          <cell r="I508">
            <v>-320.8</v>
          </cell>
          <cell r="J508">
            <v>7535.65</v>
          </cell>
          <cell r="K508">
            <v>4829.83</v>
          </cell>
          <cell r="L508">
            <v>6384.75</v>
          </cell>
          <cell r="M508">
            <v>8453.69</v>
          </cell>
          <cell r="N508">
            <v>7284.2</v>
          </cell>
          <cell r="O508">
            <v>6809.99</v>
          </cell>
          <cell r="Q508">
            <v>77195.360000000015</v>
          </cell>
        </row>
        <row r="509">
          <cell r="A509" t="str">
            <v>F90320G</v>
          </cell>
          <cell r="B509" t="str">
            <v>CUSTOMER RECORDS AND</v>
          </cell>
          <cell r="D509">
            <v>3688.75</v>
          </cell>
          <cell r="E509">
            <v>3303.57</v>
          </cell>
          <cell r="F509">
            <v>3926.86</v>
          </cell>
          <cell r="G509">
            <v>5015.46</v>
          </cell>
          <cell r="H509">
            <v>3845.63</v>
          </cell>
          <cell r="I509">
            <v>-175.55</v>
          </cell>
          <cell r="J509">
            <v>4115.1499999999996</v>
          </cell>
          <cell r="K509">
            <v>2639.86</v>
          </cell>
          <cell r="L509">
            <v>3483.4</v>
          </cell>
          <cell r="M509">
            <v>4626.58</v>
          </cell>
          <cell r="N509">
            <v>3981.25</v>
          </cell>
          <cell r="O509">
            <v>3697.02</v>
          </cell>
          <cell r="Q509">
            <v>42147.98</v>
          </cell>
        </row>
        <row r="510">
          <cell r="A510" t="str">
            <v>F90330E</v>
          </cell>
          <cell r="B510" t="str">
            <v>CUSTOMER RECORDS AND</v>
          </cell>
          <cell r="D510">
            <v>165048.03</v>
          </cell>
          <cell r="E510">
            <v>154490.16</v>
          </cell>
          <cell r="F510">
            <v>179924.44</v>
          </cell>
          <cell r="G510">
            <v>194701.17</v>
          </cell>
          <cell r="H510">
            <v>159083.59</v>
          </cell>
          <cell r="I510">
            <v>223542.33</v>
          </cell>
          <cell r="J510">
            <v>179034.48</v>
          </cell>
          <cell r="K510">
            <v>200018.78</v>
          </cell>
          <cell r="L510">
            <v>137947.01</v>
          </cell>
          <cell r="M510">
            <v>185800.47</v>
          </cell>
          <cell r="N510">
            <v>162178.66</v>
          </cell>
          <cell r="O510">
            <v>185356.98</v>
          </cell>
          <cell r="Q510">
            <v>2127126.1</v>
          </cell>
        </row>
        <row r="511">
          <cell r="A511" t="str">
            <v>F90330G</v>
          </cell>
          <cell r="B511" t="str">
            <v>CUSTOMER RECORDS AND</v>
          </cell>
          <cell r="D511">
            <v>90017.01</v>
          </cell>
          <cell r="E511">
            <v>84326.62</v>
          </cell>
          <cell r="F511">
            <v>98203.97</v>
          </cell>
          <cell r="G511">
            <v>106277.73</v>
          </cell>
          <cell r="H511">
            <v>86874.99</v>
          </cell>
          <cell r="I511">
            <v>122074.56</v>
          </cell>
          <cell r="J511">
            <v>97730.02</v>
          </cell>
          <cell r="K511">
            <v>109192.61</v>
          </cell>
          <cell r="L511">
            <v>75353.03</v>
          </cell>
          <cell r="M511">
            <v>101416.22</v>
          </cell>
          <cell r="N511">
            <v>88469.99</v>
          </cell>
          <cell r="O511">
            <v>101163.62</v>
          </cell>
          <cell r="Q511">
            <v>1161100.3700000001</v>
          </cell>
        </row>
        <row r="512">
          <cell r="A512" t="str">
            <v>F90340E</v>
          </cell>
          <cell r="B512" t="str">
            <v>CUSTOMER RECORDS AND COLLECTION EXPENSES</v>
          </cell>
          <cell r="D512">
            <v>135146.70000000001</v>
          </cell>
          <cell r="E512">
            <v>123253.6</v>
          </cell>
          <cell r="F512">
            <v>118410</v>
          </cell>
          <cell r="G512">
            <v>148267.01</v>
          </cell>
          <cell r="H512">
            <v>152284.87</v>
          </cell>
          <cell r="I512">
            <v>158009.51999999999</v>
          </cell>
          <cell r="J512">
            <v>200246.47</v>
          </cell>
          <cell r="K512">
            <v>122991.08</v>
          </cell>
          <cell r="L512">
            <v>134668.24</v>
          </cell>
          <cell r="M512">
            <v>166378.59</v>
          </cell>
          <cell r="N512">
            <v>135339.98000000001</v>
          </cell>
          <cell r="O512">
            <v>181282.8</v>
          </cell>
          <cell r="Q512">
            <v>1776278.86</v>
          </cell>
        </row>
        <row r="513">
          <cell r="A513" t="str">
            <v>F90340G</v>
          </cell>
          <cell r="B513" t="str">
            <v>CUSTOMER RECORDS AND</v>
          </cell>
          <cell r="D513">
            <v>74241.649999999994</v>
          </cell>
          <cell r="E513">
            <v>67262.67</v>
          </cell>
          <cell r="F513">
            <v>64629.43</v>
          </cell>
          <cell r="G513">
            <v>80947.34</v>
          </cell>
          <cell r="H513">
            <v>83163.28</v>
          </cell>
          <cell r="I513">
            <v>86289.27</v>
          </cell>
          <cell r="J513">
            <v>109324.66</v>
          </cell>
          <cell r="K513">
            <v>65777.490000000005</v>
          </cell>
          <cell r="L513">
            <v>72082.28</v>
          </cell>
          <cell r="M513">
            <v>91894.46</v>
          </cell>
          <cell r="N513">
            <v>72001.03</v>
          </cell>
          <cell r="O513">
            <v>100195.3</v>
          </cell>
          <cell r="Q513">
            <v>967808.8600000001</v>
          </cell>
        </row>
        <row r="514">
          <cell r="A514" t="str">
            <v>F90350E</v>
          </cell>
          <cell r="B514" t="str">
            <v>CUSTOMER RECORDS AND</v>
          </cell>
          <cell r="D514">
            <v>174534.09</v>
          </cell>
          <cell r="E514">
            <v>157299.38</v>
          </cell>
          <cell r="F514">
            <v>194084.23</v>
          </cell>
          <cell r="G514">
            <v>221166.82</v>
          </cell>
          <cell r="H514">
            <v>208132.91</v>
          </cell>
          <cell r="I514">
            <v>148161.97</v>
          </cell>
          <cell r="J514">
            <v>154748.76</v>
          </cell>
          <cell r="K514">
            <v>130877.15</v>
          </cell>
          <cell r="L514">
            <v>130673.78</v>
          </cell>
          <cell r="M514">
            <v>170659.39</v>
          </cell>
          <cell r="N514">
            <v>169730.68</v>
          </cell>
          <cell r="O514">
            <v>174903.71</v>
          </cell>
          <cell r="Q514">
            <v>2034972.8699999999</v>
          </cell>
        </row>
        <row r="515">
          <cell r="A515" t="str">
            <v>F90350G</v>
          </cell>
          <cell r="B515" t="str">
            <v>CUSTOMER RECORDS AND</v>
          </cell>
          <cell r="D515">
            <v>95297.35</v>
          </cell>
          <cell r="E515">
            <v>85891.18</v>
          </cell>
          <cell r="F515">
            <v>105960.27</v>
          </cell>
          <cell r="G515">
            <v>120745.44</v>
          </cell>
          <cell r="H515">
            <v>113659.72</v>
          </cell>
          <cell r="I515">
            <v>80911.33</v>
          </cell>
          <cell r="J515">
            <v>84512.68</v>
          </cell>
          <cell r="K515">
            <v>71311.7</v>
          </cell>
          <cell r="L515">
            <v>71358.759999999995</v>
          </cell>
          <cell r="M515">
            <v>93133.54</v>
          </cell>
          <cell r="N515">
            <v>92746.28</v>
          </cell>
          <cell r="O515">
            <v>95531.13</v>
          </cell>
          <cell r="Q515">
            <v>1111059.3799999999</v>
          </cell>
        </row>
        <row r="516">
          <cell r="A516" t="str">
            <v>F90360E</v>
          </cell>
          <cell r="B516" t="str">
            <v>CUSTOMER RECORDS AND COLLECTION EXPENSE</v>
          </cell>
          <cell r="G516">
            <v>0</v>
          </cell>
          <cell r="H516">
            <v>46.43</v>
          </cell>
          <cell r="I516">
            <v>0</v>
          </cell>
          <cell r="N516">
            <v>0</v>
          </cell>
          <cell r="O516">
            <v>0</v>
          </cell>
          <cell r="Q516">
            <v>46.43</v>
          </cell>
        </row>
        <row r="517">
          <cell r="A517" t="str">
            <v>F90360G</v>
          </cell>
          <cell r="B517" t="str">
            <v>CUSTOMER RECORDS AND</v>
          </cell>
          <cell r="G517">
            <v>0</v>
          </cell>
          <cell r="H517">
            <v>25.33</v>
          </cell>
          <cell r="I517">
            <v>0</v>
          </cell>
          <cell r="K517">
            <v>1858.45</v>
          </cell>
          <cell r="N517">
            <v>0</v>
          </cell>
          <cell r="O517">
            <v>3508.75</v>
          </cell>
          <cell r="Q517">
            <v>5392.53</v>
          </cell>
        </row>
        <row r="518">
          <cell r="A518" t="str">
            <v>F90370E</v>
          </cell>
          <cell r="B518" t="str">
            <v>CUSTOMER RECORDS AND COLLECTION EXPENSES</v>
          </cell>
          <cell r="G518">
            <v>0</v>
          </cell>
          <cell r="H518">
            <v>54.58</v>
          </cell>
          <cell r="I518">
            <v>0</v>
          </cell>
          <cell r="N518">
            <v>0</v>
          </cell>
          <cell r="O518">
            <v>0</v>
          </cell>
          <cell r="Q518">
            <v>54.58</v>
          </cell>
        </row>
        <row r="519">
          <cell r="A519" t="str">
            <v>F90370G</v>
          </cell>
          <cell r="B519" t="str">
            <v>CUSTOMER RECORDS AND COLLECTION EXPENSES</v>
          </cell>
          <cell r="G519">
            <v>0</v>
          </cell>
          <cell r="H519">
            <v>29.8</v>
          </cell>
          <cell r="I519">
            <v>0</v>
          </cell>
          <cell r="N519">
            <v>0</v>
          </cell>
          <cell r="O519">
            <v>0</v>
          </cell>
          <cell r="Q519">
            <v>29.8</v>
          </cell>
        </row>
        <row r="520">
          <cell r="A520" t="str">
            <v>F90380E</v>
          </cell>
          <cell r="B520" t="str">
            <v>CUSTOMER RECORDS AND</v>
          </cell>
          <cell r="D520">
            <v>19932.04</v>
          </cell>
          <cell r="E520">
            <v>17931.310000000001</v>
          </cell>
          <cell r="F520">
            <v>18650.8</v>
          </cell>
          <cell r="G520">
            <v>25974.11</v>
          </cell>
          <cell r="H520">
            <v>22319.5</v>
          </cell>
          <cell r="I520">
            <v>17934.169999999998</v>
          </cell>
          <cell r="J520">
            <v>18714.48</v>
          </cell>
          <cell r="K520">
            <v>22440.18</v>
          </cell>
          <cell r="L520">
            <v>14927.72</v>
          </cell>
          <cell r="M520">
            <v>18870.439999999999</v>
          </cell>
          <cell r="N520">
            <v>17480.36</v>
          </cell>
          <cell r="O520">
            <v>17651.82</v>
          </cell>
          <cell r="Q520">
            <v>232826.93</v>
          </cell>
        </row>
        <row r="521">
          <cell r="A521" t="str">
            <v>F90380G</v>
          </cell>
          <cell r="B521" t="str">
            <v>CUSTOMER RECORDS AND</v>
          </cell>
          <cell r="D521">
            <v>10871.95</v>
          </cell>
          <cell r="E521">
            <v>9787.1</v>
          </cell>
          <cell r="F521">
            <v>10180.94</v>
          </cell>
          <cell r="G521">
            <v>14180.85</v>
          </cell>
          <cell r="H521">
            <v>12188.18</v>
          </cell>
          <cell r="I521">
            <v>9793.49</v>
          </cell>
          <cell r="J521">
            <v>10210.200000000001</v>
          </cell>
          <cell r="K521">
            <v>12248.22</v>
          </cell>
          <cell r="L521">
            <v>8148.17</v>
          </cell>
          <cell r="M521">
            <v>10297.06</v>
          </cell>
          <cell r="N521">
            <v>9537.2000000000007</v>
          </cell>
          <cell r="O521">
            <v>9630.19</v>
          </cell>
          <cell r="Q521">
            <v>127073.55</v>
          </cell>
        </row>
        <row r="522">
          <cell r="A522" t="str">
            <v>F90390E</v>
          </cell>
          <cell r="B522" t="str">
            <v>CUSTOMER RECORDS AND COLLECTION EXPENSE</v>
          </cell>
          <cell r="G522">
            <v>0</v>
          </cell>
          <cell r="H522">
            <v>0</v>
          </cell>
          <cell r="I522">
            <v>0</v>
          </cell>
          <cell r="N522">
            <v>0</v>
          </cell>
          <cell r="O522">
            <v>0</v>
          </cell>
          <cell r="Q522">
            <v>0</v>
          </cell>
        </row>
        <row r="523">
          <cell r="A523" t="str">
            <v>F90400E</v>
          </cell>
          <cell r="B523" t="str">
            <v>UNCOLLECTIBLE ACCOUNTS</v>
          </cell>
          <cell r="D523">
            <v>563911.54</v>
          </cell>
          <cell r="E523">
            <v>332420.51</v>
          </cell>
          <cell r="F523">
            <v>451328</v>
          </cell>
          <cell r="G523">
            <v>314975.86</v>
          </cell>
          <cell r="H523">
            <v>278673.53000000003</v>
          </cell>
          <cell r="I523">
            <v>2292560</v>
          </cell>
          <cell r="J523">
            <v>946191</v>
          </cell>
          <cell r="K523">
            <v>1003029.1</v>
          </cell>
          <cell r="L523">
            <v>996754.17</v>
          </cell>
          <cell r="M523">
            <v>722838</v>
          </cell>
          <cell r="N523">
            <v>1079406.74</v>
          </cell>
          <cell r="O523">
            <v>-17747</v>
          </cell>
          <cell r="Q523">
            <v>8964341.4499999993</v>
          </cell>
        </row>
        <row r="524">
          <cell r="A524" t="str">
            <v>F90400G</v>
          </cell>
          <cell r="B524" t="str">
            <v>UNCOLLECTIBLE ACCOUNTS</v>
          </cell>
          <cell r="D524">
            <v>126026</v>
          </cell>
          <cell r="E524">
            <v>78700.34</v>
          </cell>
          <cell r="F524">
            <v>90150</v>
          </cell>
          <cell r="G524">
            <v>19931</v>
          </cell>
          <cell r="H524">
            <v>-8008.04</v>
          </cell>
          <cell r="I524">
            <v>507410</v>
          </cell>
          <cell r="J524">
            <v>209455</v>
          </cell>
          <cell r="K524">
            <v>216022.81</v>
          </cell>
          <cell r="L524">
            <v>220707</v>
          </cell>
          <cell r="M524">
            <v>160030</v>
          </cell>
          <cell r="N524">
            <v>233893.1</v>
          </cell>
          <cell r="O524">
            <v>168821</v>
          </cell>
          <cell r="Q524">
            <v>2023138.2100000002</v>
          </cell>
        </row>
        <row r="525">
          <cell r="A525" t="str">
            <v>F90500E</v>
          </cell>
          <cell r="B525" t="str">
            <v>MISCELLANEOUS CUSTOMER ACCOUNTS EXPENSES</v>
          </cell>
          <cell r="D525">
            <v>17176.78</v>
          </cell>
          <cell r="E525">
            <v>10297.06</v>
          </cell>
          <cell r="F525">
            <v>2956.59</v>
          </cell>
          <cell r="G525">
            <v>20636.330000000002</v>
          </cell>
          <cell r="H525">
            <v>3760.51</v>
          </cell>
          <cell r="I525">
            <v>3742.43</v>
          </cell>
          <cell r="J525">
            <v>12807.62</v>
          </cell>
          <cell r="K525">
            <v>10975.57</v>
          </cell>
          <cell r="L525">
            <v>12633.95</v>
          </cell>
          <cell r="M525">
            <v>12573.64</v>
          </cell>
          <cell r="N525">
            <v>4817.66</v>
          </cell>
          <cell r="O525">
            <v>17276.84</v>
          </cell>
          <cell r="Q525">
            <v>129654.97999999998</v>
          </cell>
        </row>
        <row r="526">
          <cell r="A526" t="str">
            <v>F90500G</v>
          </cell>
          <cell r="B526" t="str">
            <v>MISCELLANEOUS CUSTOMER ACCOUNTS EXPENSES</v>
          </cell>
          <cell r="D526">
            <v>663.67</v>
          </cell>
          <cell r="E526">
            <v>51.51</v>
          </cell>
          <cell r="F526">
            <v>0</v>
          </cell>
          <cell r="G526">
            <v>1643.4</v>
          </cell>
          <cell r="H526">
            <v>0</v>
          </cell>
          <cell r="I526">
            <v>4.0199999999999996</v>
          </cell>
          <cell r="J526">
            <v>1235.57</v>
          </cell>
          <cell r="K526">
            <v>576.70000000000005</v>
          </cell>
          <cell r="L526">
            <v>1258.1500000000001</v>
          </cell>
          <cell r="M526">
            <v>740.9</v>
          </cell>
          <cell r="N526">
            <v>38.51</v>
          </cell>
          <cell r="O526">
            <v>2050.34</v>
          </cell>
          <cell r="Q526">
            <v>8262.77</v>
          </cell>
        </row>
        <row r="527">
          <cell r="A527" t="str">
            <v>F90700C</v>
          </cell>
          <cell r="B527" t="str">
            <v>SUPERVISION</v>
          </cell>
          <cell r="D527">
            <v>0</v>
          </cell>
          <cell r="E527">
            <v>20.100000000000001</v>
          </cell>
          <cell r="F527">
            <v>0</v>
          </cell>
          <cell r="G527">
            <v>0</v>
          </cell>
          <cell r="H527">
            <v>155152.4</v>
          </cell>
          <cell r="I527">
            <v>0</v>
          </cell>
          <cell r="J527">
            <v>108.99</v>
          </cell>
          <cell r="K527">
            <v>219.82</v>
          </cell>
          <cell r="L527">
            <v>101.51</v>
          </cell>
          <cell r="M527">
            <v>198.99</v>
          </cell>
          <cell r="N527">
            <v>63.27</v>
          </cell>
          <cell r="O527">
            <v>107.45</v>
          </cell>
          <cell r="Q527">
            <v>155972.53</v>
          </cell>
        </row>
        <row r="528">
          <cell r="A528" t="str">
            <v>F90700E</v>
          </cell>
          <cell r="B528" t="str">
            <v>SUPERVISION</v>
          </cell>
          <cell r="D528">
            <v>9701.8799999999992</v>
          </cell>
          <cell r="E528">
            <v>11128.61</v>
          </cell>
          <cell r="F528">
            <v>16360.47</v>
          </cell>
          <cell r="G528">
            <v>130982.23</v>
          </cell>
          <cell r="H528">
            <v>12703.95</v>
          </cell>
          <cell r="I528">
            <v>80639.56</v>
          </cell>
          <cell r="J528">
            <v>23015.200000000001</v>
          </cell>
          <cell r="K528">
            <v>22044.28</v>
          </cell>
          <cell r="L528">
            <v>18547.310000000001</v>
          </cell>
          <cell r="M528">
            <v>22887.85</v>
          </cell>
          <cell r="N528">
            <v>14484.95</v>
          </cell>
          <cell r="O528">
            <v>20915.52</v>
          </cell>
          <cell r="Q528">
            <v>383411.81000000006</v>
          </cell>
        </row>
        <row r="529">
          <cell r="A529" t="str">
            <v>F90700G</v>
          </cell>
          <cell r="B529" t="str">
            <v>SUPERVISION</v>
          </cell>
          <cell r="D529">
            <v>5271.8</v>
          </cell>
          <cell r="E529">
            <v>7606.54</v>
          </cell>
          <cell r="F529">
            <v>8184.8</v>
          </cell>
          <cell r="G529">
            <v>65773.009999999995</v>
          </cell>
          <cell r="H529">
            <v>2244.11</v>
          </cell>
          <cell r="I529">
            <v>23277.57</v>
          </cell>
          <cell r="J529">
            <v>5702.7</v>
          </cell>
          <cell r="K529">
            <v>3890.2</v>
          </cell>
          <cell r="L529">
            <v>5067.8</v>
          </cell>
          <cell r="M529">
            <v>8153.54</v>
          </cell>
          <cell r="N529">
            <v>4174.21</v>
          </cell>
          <cell r="O529">
            <v>8683.84</v>
          </cell>
          <cell r="Q529">
            <v>148030.11999999997</v>
          </cell>
        </row>
        <row r="530">
          <cell r="A530" t="str">
            <v>F90710C</v>
          </cell>
          <cell r="B530" t="str">
            <v>SUPERVISION</v>
          </cell>
          <cell r="G530">
            <v>0</v>
          </cell>
          <cell r="H530">
            <v>0</v>
          </cell>
          <cell r="I530">
            <v>0</v>
          </cell>
          <cell r="N530">
            <v>0</v>
          </cell>
          <cell r="O530">
            <v>0</v>
          </cell>
          <cell r="Q530">
            <v>0</v>
          </cell>
        </row>
        <row r="531">
          <cell r="A531" t="str">
            <v>F90800C</v>
          </cell>
          <cell r="B531" t="str">
            <v>CUSTOMER ASSISTANCE EXPENSES</v>
          </cell>
          <cell r="D531">
            <v>292.45999999999998</v>
          </cell>
          <cell r="E531">
            <v>-292.45999999999998</v>
          </cell>
          <cell r="F531">
            <v>0</v>
          </cell>
          <cell r="G531">
            <v>139621.51</v>
          </cell>
          <cell r="H531">
            <v>0</v>
          </cell>
          <cell r="I531">
            <v>0</v>
          </cell>
          <cell r="J531">
            <v>26385.39</v>
          </cell>
          <cell r="K531">
            <v>34560.730000000003</v>
          </cell>
          <cell r="L531">
            <v>38353.89</v>
          </cell>
          <cell r="M531">
            <v>50686.41</v>
          </cell>
          <cell r="N531">
            <v>73.75</v>
          </cell>
          <cell r="O531">
            <v>474.39</v>
          </cell>
          <cell r="Q531">
            <v>290156.07000000007</v>
          </cell>
        </row>
        <row r="532">
          <cell r="A532" t="str">
            <v>F90800E</v>
          </cell>
          <cell r="B532" t="str">
            <v>CUSTOMER ASSISTANCE EXPENSES</v>
          </cell>
          <cell r="D532">
            <v>-4090216.66</v>
          </cell>
          <cell r="E532">
            <v>2389711.58</v>
          </cell>
          <cell r="F532">
            <v>1818665.1</v>
          </cell>
          <cell r="G532">
            <v>1442019.65</v>
          </cell>
          <cell r="H532">
            <v>716017.44</v>
          </cell>
          <cell r="I532">
            <v>1412146.37</v>
          </cell>
          <cell r="J532">
            <v>5276508.13</v>
          </cell>
          <cell r="K532">
            <v>4378188.4800000004</v>
          </cell>
          <cell r="L532">
            <v>4364874.42</v>
          </cell>
          <cell r="M532">
            <v>2022316.03</v>
          </cell>
          <cell r="N532">
            <v>4517177.59</v>
          </cell>
          <cell r="O532">
            <v>13912518</v>
          </cell>
          <cell r="Q532">
            <v>38159926.129999995</v>
          </cell>
        </row>
        <row r="533">
          <cell r="A533" t="str">
            <v>F90800G</v>
          </cell>
          <cell r="B533" t="str">
            <v>CUSTOMER ASSISTANCE EXPENSES</v>
          </cell>
          <cell r="D533">
            <v>-1232461.03</v>
          </cell>
          <cell r="E533">
            <v>779342.69</v>
          </cell>
          <cell r="F533">
            <v>1073194.52</v>
          </cell>
          <cell r="G533">
            <v>620666.19999999995</v>
          </cell>
          <cell r="H533">
            <v>759185.28</v>
          </cell>
          <cell r="I533">
            <v>1445977.22</v>
          </cell>
          <cell r="J533">
            <v>1738192.48</v>
          </cell>
          <cell r="K533">
            <v>1072738.31</v>
          </cell>
          <cell r="L533">
            <v>1156024.29</v>
          </cell>
          <cell r="M533">
            <v>960607.26</v>
          </cell>
          <cell r="N533">
            <v>2117844.79</v>
          </cell>
          <cell r="O533">
            <v>3528459.65</v>
          </cell>
          <cell r="Q533">
            <v>14019771.66</v>
          </cell>
        </row>
        <row r="534">
          <cell r="A534" t="str">
            <v>F90820E</v>
          </cell>
          <cell r="B534" t="str">
            <v>CUSTOMER ASSISTANCE EXPENSES</v>
          </cell>
          <cell r="D534">
            <v>0</v>
          </cell>
          <cell r="E534">
            <v>104999.86</v>
          </cell>
          <cell r="F534">
            <v>-100002.56</v>
          </cell>
          <cell r="G534">
            <v>0</v>
          </cell>
          <cell r="H534">
            <v>0</v>
          </cell>
          <cell r="I534">
            <v>0</v>
          </cell>
          <cell r="Q534">
            <v>4997.3000000000029</v>
          </cell>
        </row>
        <row r="535">
          <cell r="A535" t="str">
            <v>F90900C</v>
          </cell>
          <cell r="B535" t="str">
            <v>INFORMATIONAL AND INSTRUCTIONAL EXPENSE</v>
          </cell>
          <cell r="G535">
            <v>0</v>
          </cell>
          <cell r="H535">
            <v>0</v>
          </cell>
          <cell r="I535">
            <v>0</v>
          </cell>
          <cell r="N535">
            <v>0</v>
          </cell>
          <cell r="O535">
            <v>0</v>
          </cell>
          <cell r="Q535">
            <v>0</v>
          </cell>
        </row>
        <row r="536">
          <cell r="A536" t="str">
            <v>F90900E</v>
          </cell>
          <cell r="B536" t="str">
            <v>INFORMATIONAL AND INSTRUCTIONAL EXPENSE</v>
          </cell>
          <cell r="G536">
            <v>0</v>
          </cell>
          <cell r="H536">
            <v>0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F90900G</v>
          </cell>
          <cell r="B537" t="str">
            <v>INFORMATIONAL AND INSTRUCTIONAL EXPENSE</v>
          </cell>
          <cell r="G537">
            <v>0</v>
          </cell>
          <cell r="H537">
            <v>0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F91000C</v>
          </cell>
          <cell r="B538" t="str">
            <v>MISCELLANEOUS CUSTOMER SERV AND INFORMATIONAL EXPE</v>
          </cell>
          <cell r="D538">
            <v>27024.73</v>
          </cell>
          <cell r="E538">
            <v>22877.66</v>
          </cell>
          <cell r="F538">
            <v>18605.73</v>
          </cell>
          <cell r="G538">
            <v>23715.56</v>
          </cell>
          <cell r="H538">
            <v>28089.19</v>
          </cell>
          <cell r="I538">
            <v>0</v>
          </cell>
          <cell r="J538">
            <v>107.2</v>
          </cell>
          <cell r="K538">
            <v>35784.949999999997</v>
          </cell>
          <cell r="L538">
            <v>116953.44</v>
          </cell>
          <cell r="M538">
            <v>34539.15</v>
          </cell>
          <cell r="N538">
            <v>17103.91</v>
          </cell>
          <cell r="O538">
            <v>12995.88</v>
          </cell>
          <cell r="Q538">
            <v>337797.39999999997</v>
          </cell>
        </row>
        <row r="539">
          <cell r="A539" t="str">
            <v>F91000E</v>
          </cell>
          <cell r="B539" t="str">
            <v>MISCELLANEOUS CUSTOMER SERV AND INFORMATIONAL EXPE</v>
          </cell>
          <cell r="D539">
            <v>36749.51</v>
          </cell>
          <cell r="E539">
            <v>89714.63</v>
          </cell>
          <cell r="F539">
            <v>304088.52</v>
          </cell>
          <cell r="G539">
            <v>76451.679999999993</v>
          </cell>
          <cell r="H539">
            <v>290832.2</v>
          </cell>
          <cell r="I539">
            <v>110552.12</v>
          </cell>
          <cell r="J539">
            <v>400077.95</v>
          </cell>
          <cell r="K539">
            <v>836271.67</v>
          </cell>
          <cell r="L539">
            <v>817236.59</v>
          </cell>
          <cell r="M539">
            <v>374930.17</v>
          </cell>
          <cell r="N539">
            <v>552683.48</v>
          </cell>
          <cell r="O539">
            <v>274333.24</v>
          </cell>
          <cell r="Q539">
            <v>4163921.76</v>
          </cell>
        </row>
        <row r="540">
          <cell r="A540" t="str">
            <v>F91000G</v>
          </cell>
          <cell r="B540" t="str">
            <v>MISCELLANEOUS CUSTOMER SERV AND INFORMATIONAL EXPE</v>
          </cell>
          <cell r="D540">
            <v>3332.85</v>
          </cell>
          <cell r="E540">
            <v>7929.87</v>
          </cell>
          <cell r="F540">
            <v>46533.37</v>
          </cell>
          <cell r="G540">
            <v>9308.26</v>
          </cell>
          <cell r="H540">
            <v>7798.5</v>
          </cell>
          <cell r="I540">
            <v>14137.64</v>
          </cell>
          <cell r="J540">
            <v>23090.7</v>
          </cell>
          <cell r="K540">
            <v>49531.19</v>
          </cell>
          <cell r="L540">
            <v>-25198.38</v>
          </cell>
          <cell r="M540">
            <v>50579.24</v>
          </cell>
          <cell r="N540">
            <v>22920.27</v>
          </cell>
          <cell r="O540">
            <v>27921.73</v>
          </cell>
          <cell r="Q540">
            <v>237885.24</v>
          </cell>
        </row>
        <row r="541">
          <cell r="A541" t="str">
            <v>F91020C</v>
          </cell>
          <cell r="B541" t="str">
            <v>MISCELLANEOUS CUSTOMER SERV AND INFORMATIONAL EXPE</v>
          </cell>
          <cell r="G541">
            <v>0</v>
          </cell>
          <cell r="H541">
            <v>0</v>
          </cell>
          <cell r="I541">
            <v>0</v>
          </cell>
          <cell r="N541">
            <v>0</v>
          </cell>
          <cell r="O541">
            <v>0</v>
          </cell>
          <cell r="Q541">
            <v>0</v>
          </cell>
        </row>
        <row r="542">
          <cell r="A542" t="str">
            <v>F91020E</v>
          </cell>
          <cell r="B542" t="str">
            <v>MISC CUSTOMER SERVIC</v>
          </cell>
          <cell r="D542">
            <v>798</v>
          </cell>
          <cell r="E542">
            <v>722</v>
          </cell>
          <cell r="F542">
            <v>760</v>
          </cell>
          <cell r="G542">
            <v>0</v>
          </cell>
          <cell r="H542">
            <v>1710</v>
          </cell>
          <cell r="I542">
            <v>722</v>
          </cell>
          <cell r="J542">
            <v>-2930</v>
          </cell>
          <cell r="K542">
            <v>7680</v>
          </cell>
          <cell r="L542">
            <v>-2489.3200000000002</v>
          </cell>
          <cell r="M542">
            <v>2128</v>
          </cell>
          <cell r="N542">
            <v>2044</v>
          </cell>
          <cell r="O542">
            <v>760</v>
          </cell>
          <cell r="Q542">
            <v>11904.68</v>
          </cell>
        </row>
        <row r="543">
          <cell r="A543" t="str">
            <v>F91020G</v>
          </cell>
          <cell r="B543" t="str">
            <v>MISC CUSTOMER SERVIC</v>
          </cell>
          <cell r="G543">
            <v>0</v>
          </cell>
          <cell r="H543">
            <v>0</v>
          </cell>
          <cell r="I543">
            <v>0</v>
          </cell>
          <cell r="N543">
            <v>0</v>
          </cell>
          <cell r="O543">
            <v>0</v>
          </cell>
          <cell r="Q543">
            <v>0</v>
          </cell>
        </row>
        <row r="544">
          <cell r="A544" t="str">
            <v>F91080E</v>
          </cell>
          <cell r="B544" t="str">
            <v>MISCELLANEOUS CUSTOMER SERV AND INFORMA</v>
          </cell>
          <cell r="D544">
            <v>0</v>
          </cell>
          <cell r="E544">
            <v>0</v>
          </cell>
          <cell r="F544">
            <v>56.13</v>
          </cell>
          <cell r="G544">
            <v>0</v>
          </cell>
          <cell r="H544">
            <v>-43.1</v>
          </cell>
          <cell r="I544">
            <v>14294.34</v>
          </cell>
          <cell r="N544">
            <v>0</v>
          </cell>
          <cell r="O544">
            <v>0</v>
          </cell>
          <cell r="Q544">
            <v>14307.37</v>
          </cell>
        </row>
        <row r="545">
          <cell r="A545" t="str">
            <v>F91200C</v>
          </cell>
          <cell r="B545" t="str">
            <v>DEMONSTRATING AND SELLING EXPENSES</v>
          </cell>
          <cell r="G545">
            <v>83.61</v>
          </cell>
          <cell r="H545">
            <v>2887</v>
          </cell>
          <cell r="I545">
            <v>0</v>
          </cell>
          <cell r="L545">
            <v>0.56000000000000005</v>
          </cell>
          <cell r="N545">
            <v>0</v>
          </cell>
          <cell r="O545">
            <v>0</v>
          </cell>
          <cell r="Q545">
            <v>2971.17</v>
          </cell>
        </row>
        <row r="546">
          <cell r="A546" t="str">
            <v>F91200E</v>
          </cell>
          <cell r="B546" t="str">
            <v>DEMONSTRATING AND SELLING EXPENSES</v>
          </cell>
          <cell r="G546">
            <v>0</v>
          </cell>
          <cell r="H546">
            <v>0</v>
          </cell>
          <cell r="I546">
            <v>0</v>
          </cell>
          <cell r="N546">
            <v>0</v>
          </cell>
          <cell r="O546">
            <v>0</v>
          </cell>
          <cell r="Q546">
            <v>0</v>
          </cell>
        </row>
        <row r="547">
          <cell r="A547" t="str">
            <v>F91200G</v>
          </cell>
          <cell r="B547" t="str">
            <v>DEMONSTRATING AND SELLING EXPENSES</v>
          </cell>
          <cell r="G547">
            <v>0</v>
          </cell>
          <cell r="H547">
            <v>0</v>
          </cell>
          <cell r="I547">
            <v>0</v>
          </cell>
          <cell r="L547">
            <v>190.27</v>
          </cell>
          <cell r="N547">
            <v>0</v>
          </cell>
          <cell r="O547">
            <v>0</v>
          </cell>
          <cell r="Q547">
            <v>190.27</v>
          </cell>
        </row>
        <row r="548">
          <cell r="A548" t="str">
            <v>F91210E</v>
          </cell>
          <cell r="B548" t="str">
            <v>DEMONSTRATING AND SELLING EXPENSES</v>
          </cell>
          <cell r="G548">
            <v>0</v>
          </cell>
          <cell r="H548">
            <v>0</v>
          </cell>
          <cell r="I548">
            <v>0</v>
          </cell>
          <cell r="L548">
            <v>138.52000000000001</v>
          </cell>
          <cell r="N548">
            <v>0</v>
          </cell>
          <cell r="O548">
            <v>0</v>
          </cell>
          <cell r="Q548">
            <v>138.52000000000001</v>
          </cell>
        </row>
        <row r="549">
          <cell r="A549" t="str">
            <v>F91300C</v>
          </cell>
          <cell r="B549" t="str">
            <v>ADVERTISING EXPENSES</v>
          </cell>
          <cell r="D549">
            <v>593.49</v>
          </cell>
          <cell r="E549">
            <v>34.119999999999997</v>
          </cell>
          <cell r="F549">
            <v>0</v>
          </cell>
          <cell r="G549">
            <v>78.3</v>
          </cell>
          <cell r="H549">
            <v>22003.01</v>
          </cell>
          <cell r="I549">
            <v>0</v>
          </cell>
          <cell r="J549">
            <v>95.19</v>
          </cell>
          <cell r="K549">
            <v>73.099999999999994</v>
          </cell>
          <cell r="L549">
            <v>79.31</v>
          </cell>
          <cell r="N549">
            <v>89.31</v>
          </cell>
          <cell r="O549">
            <v>141.44</v>
          </cell>
          <cell r="Q549">
            <v>23187.269999999997</v>
          </cell>
        </row>
        <row r="550">
          <cell r="A550" t="str">
            <v>F91300E</v>
          </cell>
          <cell r="B550" t="str">
            <v>ADVERTISING EXPENSES</v>
          </cell>
          <cell r="D550">
            <v>0</v>
          </cell>
          <cell r="G550">
            <v>0</v>
          </cell>
          <cell r="H550">
            <v>0</v>
          </cell>
          <cell r="I550">
            <v>8075.95</v>
          </cell>
          <cell r="Q550">
            <v>8075.95</v>
          </cell>
        </row>
        <row r="551">
          <cell r="A551" t="str">
            <v>F91300G</v>
          </cell>
          <cell r="B551" t="str">
            <v>ADVERTISING EXPENSES</v>
          </cell>
          <cell r="D551">
            <v>0</v>
          </cell>
          <cell r="G551">
            <v>0</v>
          </cell>
          <cell r="H551">
            <v>0</v>
          </cell>
          <cell r="I551">
            <v>2465.7399999999998</v>
          </cell>
          <cell r="Q551">
            <v>2465.7399999999998</v>
          </cell>
        </row>
        <row r="552">
          <cell r="A552" t="str">
            <v>F91600E</v>
          </cell>
          <cell r="B552" t="str">
            <v>MISCELLANEOUS SALES EXPENSES</v>
          </cell>
          <cell r="D552">
            <v>0</v>
          </cell>
          <cell r="G552">
            <v>0</v>
          </cell>
          <cell r="H552">
            <v>0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F91600G</v>
          </cell>
          <cell r="B553" t="str">
            <v>MISCELLANEOUS SALES EXPENSES</v>
          </cell>
          <cell r="D553">
            <v>0</v>
          </cell>
          <cell r="G553">
            <v>0</v>
          </cell>
          <cell r="H553">
            <v>0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F92000C</v>
          </cell>
          <cell r="B554" t="str">
            <v>ADMINISTRATIVE AND GENERAL SALARIES</v>
          </cell>
          <cell r="G554">
            <v>0</v>
          </cell>
          <cell r="H554">
            <v>0</v>
          </cell>
          <cell r="I554">
            <v>0</v>
          </cell>
          <cell r="N554">
            <v>0</v>
          </cell>
          <cell r="O554">
            <v>0</v>
          </cell>
          <cell r="Q554">
            <v>0</v>
          </cell>
        </row>
        <row r="555">
          <cell r="A555" t="str">
            <v>F92000E</v>
          </cell>
          <cell r="B555" t="str">
            <v>ADMINISTRATIVE AND GENERAL SALARIES</v>
          </cell>
          <cell r="D555">
            <v>517460.28</v>
          </cell>
          <cell r="E555">
            <v>501682.44</v>
          </cell>
          <cell r="F555">
            <v>89379.1</v>
          </cell>
          <cell r="G555">
            <v>1255052.7</v>
          </cell>
          <cell r="H555">
            <v>1657270.41</v>
          </cell>
          <cell r="I555">
            <v>761383.46</v>
          </cell>
          <cell r="J555">
            <v>783443.89</v>
          </cell>
          <cell r="K555">
            <v>635871.05000000005</v>
          </cell>
          <cell r="L555">
            <v>2337591.7799999998</v>
          </cell>
          <cell r="M555">
            <v>431912.36</v>
          </cell>
          <cell r="N555">
            <v>389196.66</v>
          </cell>
          <cell r="O555">
            <v>1812443.67</v>
          </cell>
          <cell r="Q555">
            <v>11172687.799999999</v>
          </cell>
        </row>
        <row r="556">
          <cell r="A556" t="str">
            <v>F92000G</v>
          </cell>
          <cell r="B556" t="str">
            <v>ADMINISTRATIVE AND GENERAL SALARIES</v>
          </cell>
          <cell r="D556">
            <v>165155.53</v>
          </cell>
          <cell r="E556">
            <v>160121.46</v>
          </cell>
          <cell r="F556">
            <v>28303.040000000001</v>
          </cell>
          <cell r="G556">
            <v>400555.98</v>
          </cell>
          <cell r="H556">
            <v>563168.54</v>
          </cell>
          <cell r="I556">
            <v>258738.7</v>
          </cell>
          <cell r="J556">
            <v>249749.44</v>
          </cell>
          <cell r="K556">
            <v>202944.32</v>
          </cell>
          <cell r="L556">
            <v>745950.93</v>
          </cell>
          <cell r="M556">
            <v>137794.16</v>
          </cell>
          <cell r="N556">
            <v>124215.66</v>
          </cell>
          <cell r="O556">
            <v>578511.07999999996</v>
          </cell>
          <cell r="Q556">
            <v>3615208.8400000003</v>
          </cell>
        </row>
        <row r="557">
          <cell r="A557" t="str">
            <v>F92090E</v>
          </cell>
          <cell r="B557" t="str">
            <v>ADMINISTRATIVE AND GENERAL SALARIES</v>
          </cell>
          <cell r="D557">
            <v>0</v>
          </cell>
          <cell r="G557">
            <v>0</v>
          </cell>
          <cell r="H557">
            <v>0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F92090G</v>
          </cell>
          <cell r="B558" t="str">
            <v>ADMINISTRATIVE AND G</v>
          </cell>
          <cell r="D558">
            <v>0</v>
          </cell>
          <cell r="G558">
            <v>0</v>
          </cell>
          <cell r="H558">
            <v>0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F92100C</v>
          </cell>
          <cell r="B559" t="str">
            <v>OFFICE SUPPLIES AND EXPENSES</v>
          </cell>
          <cell r="D559">
            <v>0</v>
          </cell>
          <cell r="G559">
            <v>0</v>
          </cell>
          <cell r="H559">
            <v>0</v>
          </cell>
          <cell r="I559">
            <v>0</v>
          </cell>
          <cell r="N559">
            <v>0</v>
          </cell>
          <cell r="O559">
            <v>0</v>
          </cell>
          <cell r="Q559">
            <v>0</v>
          </cell>
        </row>
        <row r="560">
          <cell r="A560" t="str">
            <v>F92100E</v>
          </cell>
          <cell r="B560" t="str">
            <v>OFFICE SUPPLIES AND EXPENSES</v>
          </cell>
          <cell r="D560">
            <v>2889533.91</v>
          </cell>
          <cell r="E560">
            <v>-2930833.92</v>
          </cell>
          <cell r="F560">
            <v>-1756764.71</v>
          </cell>
          <cell r="G560">
            <v>735886.61</v>
          </cell>
          <cell r="H560">
            <v>590025.48</v>
          </cell>
          <cell r="I560">
            <v>1260251.32</v>
          </cell>
          <cell r="J560">
            <v>-94065.96</v>
          </cell>
          <cell r="K560">
            <v>-728087.26</v>
          </cell>
          <cell r="L560">
            <v>705842.74</v>
          </cell>
          <cell r="M560">
            <v>855747.49</v>
          </cell>
          <cell r="N560">
            <v>-40490.04</v>
          </cell>
          <cell r="O560">
            <v>1186706.2899999998</v>
          </cell>
          <cell r="Q560">
            <v>2673751.9500000002</v>
          </cell>
        </row>
        <row r="561">
          <cell r="A561" t="str">
            <v>F92100G</v>
          </cell>
          <cell r="B561" t="str">
            <v>OFFICE SUPPLIES AND EXPENSES</v>
          </cell>
          <cell r="D561">
            <v>919714.63</v>
          </cell>
          <cell r="E561">
            <v>-933586.74</v>
          </cell>
          <cell r="F561">
            <v>-560730.87</v>
          </cell>
          <cell r="G561">
            <v>235117.01</v>
          </cell>
          <cell r="H561">
            <v>222154.6</v>
          </cell>
          <cell r="I561">
            <v>425794.93</v>
          </cell>
          <cell r="J561">
            <v>-30357.360000000001</v>
          </cell>
          <cell r="K561">
            <v>124287.47</v>
          </cell>
          <cell r="L561">
            <v>-137853.76999999999</v>
          </cell>
          <cell r="M561">
            <v>273376.69</v>
          </cell>
          <cell r="N561">
            <v>-13122.79</v>
          </cell>
          <cell r="O561">
            <v>235577</v>
          </cell>
          <cell r="Q561">
            <v>760370.8</v>
          </cell>
        </row>
        <row r="562">
          <cell r="A562" t="str">
            <v>F92101C</v>
          </cell>
          <cell r="B562" t="str">
            <v>OFFICE SUPPLIES AND EXPENSES - FLOW ADJ</v>
          </cell>
          <cell r="D562">
            <v>0</v>
          </cell>
          <cell r="G562">
            <v>0</v>
          </cell>
          <cell r="H562">
            <v>0</v>
          </cell>
          <cell r="I562">
            <v>0</v>
          </cell>
          <cell r="N562">
            <v>0</v>
          </cell>
          <cell r="O562">
            <v>0</v>
          </cell>
          <cell r="Q562">
            <v>0</v>
          </cell>
        </row>
        <row r="563">
          <cell r="A563" t="str">
            <v>F92101E</v>
          </cell>
          <cell r="B563" t="str">
            <v>OFFICE SUPPLIES AND EXPENSES - FLOW ADJ</v>
          </cell>
          <cell r="D563">
            <v>0.01</v>
          </cell>
          <cell r="E563">
            <v>-0.01</v>
          </cell>
          <cell r="F563">
            <v>-0.01</v>
          </cell>
          <cell r="G563">
            <v>0.09</v>
          </cell>
          <cell r="H563">
            <v>-0.04</v>
          </cell>
          <cell r="I563">
            <v>-0.1</v>
          </cell>
          <cell r="J563">
            <v>0.04</v>
          </cell>
          <cell r="K563">
            <v>-0.02</v>
          </cell>
          <cell r="L563">
            <v>-0.04</v>
          </cell>
          <cell r="M563">
            <v>736.75</v>
          </cell>
          <cell r="N563">
            <v>-736.75</v>
          </cell>
          <cell r="O563">
            <v>0.02</v>
          </cell>
          <cell r="Q563">
            <v>-6.0000000000040923E-2</v>
          </cell>
        </row>
        <row r="564">
          <cell r="A564" t="str">
            <v>F92101G</v>
          </cell>
          <cell r="B564" t="str">
            <v>OFFICE SUPPLIES AND EXPENSES- FLOW ADJ</v>
          </cell>
          <cell r="D564">
            <v>0.01</v>
          </cell>
          <cell r="E564">
            <v>0</v>
          </cell>
          <cell r="F564">
            <v>-0.03</v>
          </cell>
          <cell r="G564">
            <v>-0.11</v>
          </cell>
          <cell r="H564">
            <v>0.06</v>
          </cell>
          <cell r="I564">
            <v>0.1</v>
          </cell>
          <cell r="J564">
            <v>-0.05</v>
          </cell>
          <cell r="K564">
            <v>0.03</v>
          </cell>
          <cell r="L564">
            <v>0.03</v>
          </cell>
          <cell r="M564">
            <v>235.12</v>
          </cell>
          <cell r="N564">
            <v>-235.13</v>
          </cell>
          <cell r="O564">
            <v>0.01</v>
          </cell>
          <cell r="Q564">
            <v>4.0000000000001139E-2</v>
          </cell>
        </row>
        <row r="565">
          <cell r="A565" t="str">
            <v>F9210AC</v>
          </cell>
          <cell r="B565" t="str">
            <v>OFFICE SUPPLIES AND EXPE - SEMPRA CHARGES</v>
          </cell>
          <cell r="D565">
            <v>0</v>
          </cell>
          <cell r="G565">
            <v>0</v>
          </cell>
          <cell r="H565">
            <v>0</v>
          </cell>
          <cell r="I565">
            <v>0</v>
          </cell>
          <cell r="N565">
            <v>4.78</v>
          </cell>
          <cell r="O565">
            <v>0</v>
          </cell>
          <cell r="Q565">
            <v>4.78</v>
          </cell>
        </row>
        <row r="566">
          <cell r="A566" t="str">
            <v>F9210AE</v>
          </cell>
          <cell r="B566" t="str">
            <v>OFFICE SUPPLIES AND EXPE - SEMPRA CHARGES</v>
          </cell>
          <cell r="D566">
            <v>1186702.92</v>
          </cell>
          <cell r="E566">
            <v>1821584.51</v>
          </cell>
          <cell r="F566">
            <v>2830898.6</v>
          </cell>
          <cell r="G566">
            <v>2297161.25</v>
          </cell>
          <cell r="H566">
            <v>2332887.34</v>
          </cell>
          <cell r="I566">
            <v>1647650.52</v>
          </cell>
          <cell r="J566">
            <v>2620359.7799999998</v>
          </cell>
          <cell r="K566">
            <v>2458833.5099999998</v>
          </cell>
          <cell r="L566">
            <v>820923.23</v>
          </cell>
          <cell r="M566">
            <v>1722937.69</v>
          </cell>
          <cell r="N566">
            <v>2287633.77</v>
          </cell>
          <cell r="O566">
            <v>4369786.92</v>
          </cell>
          <cell r="Q566">
            <v>26397360.039999999</v>
          </cell>
        </row>
        <row r="567">
          <cell r="A567" t="str">
            <v>F9210AG</v>
          </cell>
          <cell r="B567" t="str">
            <v>OFFICE SUPPLIES AND EXPE - SEMPRA CHARGES</v>
          </cell>
          <cell r="D567">
            <v>378744.11</v>
          </cell>
          <cell r="E567">
            <v>581371.14</v>
          </cell>
          <cell r="F567">
            <v>903500.44</v>
          </cell>
          <cell r="G567">
            <v>733154.7</v>
          </cell>
          <cell r="H567">
            <v>787941.94</v>
          </cell>
          <cell r="I567">
            <v>527918.13</v>
          </cell>
          <cell r="J567">
            <v>836305.84</v>
          </cell>
          <cell r="K567">
            <v>784753.36</v>
          </cell>
          <cell r="L567">
            <v>262002.99</v>
          </cell>
          <cell r="M567">
            <v>549887.4</v>
          </cell>
          <cell r="N567">
            <v>730112.85</v>
          </cell>
          <cell r="O567">
            <v>1394522.75</v>
          </cell>
          <cell r="Q567">
            <v>8470215.6500000004</v>
          </cell>
        </row>
        <row r="568">
          <cell r="A568" t="str">
            <v>F92120E</v>
          </cell>
          <cell r="B568" t="str">
            <v>OFFICE SUPPLIES AND EXPENSES</v>
          </cell>
          <cell r="D568">
            <v>0</v>
          </cell>
          <cell r="G568">
            <v>337.65</v>
          </cell>
          <cell r="H568">
            <v>3193.73</v>
          </cell>
          <cell r="I568">
            <v>1435.55</v>
          </cell>
          <cell r="L568">
            <v>122.34</v>
          </cell>
          <cell r="N568">
            <v>0</v>
          </cell>
          <cell r="O568">
            <v>0</v>
          </cell>
          <cell r="Q568">
            <v>5089.2700000000004</v>
          </cell>
        </row>
        <row r="569">
          <cell r="A569" t="str">
            <v>F92120G</v>
          </cell>
          <cell r="B569" t="str">
            <v>OFFICE SUPPLIES AND</v>
          </cell>
          <cell r="G569">
            <v>107.76</v>
          </cell>
          <cell r="H569">
            <v>1085.31</v>
          </cell>
          <cell r="I569">
            <v>487.82</v>
          </cell>
          <cell r="L569">
            <v>39.04</v>
          </cell>
          <cell r="N569">
            <v>0</v>
          </cell>
          <cell r="O569">
            <v>0</v>
          </cell>
          <cell r="Q569">
            <v>1719.9299999999998</v>
          </cell>
        </row>
        <row r="570">
          <cell r="A570" t="str">
            <v>F92140C</v>
          </cell>
          <cell r="B570" t="str">
            <v>OFFICE SUPPLIES AND EXPENSES</v>
          </cell>
          <cell r="D570">
            <v>0</v>
          </cell>
          <cell r="G570">
            <v>0</v>
          </cell>
          <cell r="H570">
            <v>0</v>
          </cell>
          <cell r="I570">
            <v>0</v>
          </cell>
          <cell r="N570">
            <v>0</v>
          </cell>
          <cell r="O570">
            <v>0</v>
          </cell>
          <cell r="Q570">
            <v>0</v>
          </cell>
        </row>
        <row r="571">
          <cell r="A571" t="str">
            <v>F92140E</v>
          </cell>
          <cell r="B571" t="str">
            <v>OFFICE SUPPLIES AND EXPENSES</v>
          </cell>
          <cell r="D571">
            <v>-14733</v>
          </cell>
          <cell r="E571">
            <v>-11459.04</v>
          </cell>
          <cell r="F571">
            <v>-15982.26</v>
          </cell>
          <cell r="G571">
            <v>-14733</v>
          </cell>
          <cell r="H571">
            <v>-14506</v>
          </cell>
          <cell r="I571">
            <v>-14506</v>
          </cell>
          <cell r="J571">
            <v>-14733</v>
          </cell>
          <cell r="K571">
            <v>-14733</v>
          </cell>
          <cell r="L571">
            <v>-14733</v>
          </cell>
          <cell r="M571">
            <v>-14732.99</v>
          </cell>
          <cell r="N571">
            <v>-14733</v>
          </cell>
          <cell r="O571">
            <v>-14733</v>
          </cell>
          <cell r="Q571">
            <v>-174317.29</v>
          </cell>
        </row>
        <row r="572">
          <cell r="A572" t="str">
            <v>F92140G</v>
          </cell>
          <cell r="B572" t="str">
            <v>OFFICE SUPPLIES AND</v>
          </cell>
          <cell r="D572">
            <v>-4702</v>
          </cell>
          <cell r="E572">
            <v>-3657.11</v>
          </cell>
          <cell r="F572">
            <v>-5100.68</v>
          </cell>
          <cell r="G572">
            <v>-4702</v>
          </cell>
          <cell r="H572">
            <v>-4929</v>
          </cell>
          <cell r="I572">
            <v>-4929</v>
          </cell>
          <cell r="J572">
            <v>-4702</v>
          </cell>
          <cell r="K572">
            <v>-4702</v>
          </cell>
          <cell r="L572">
            <v>-4702</v>
          </cell>
          <cell r="M572">
            <v>-4702</v>
          </cell>
          <cell r="N572">
            <v>-4702</v>
          </cell>
          <cell r="O572">
            <v>-4702</v>
          </cell>
          <cell r="Q572">
            <v>-56231.79</v>
          </cell>
        </row>
        <row r="573">
          <cell r="A573" t="str">
            <v>F92170E</v>
          </cell>
          <cell r="B573" t="str">
            <v>OFFICE SUPPLIES AND EXPENSES-WA DOCS-ELECTRIC</v>
          </cell>
          <cell r="G573">
            <v>0</v>
          </cell>
          <cell r="H573">
            <v>0</v>
          </cell>
          <cell r="I573">
            <v>0</v>
          </cell>
          <cell r="N573">
            <v>0</v>
          </cell>
          <cell r="O573">
            <v>0</v>
          </cell>
          <cell r="Q573">
            <v>0</v>
          </cell>
        </row>
        <row r="574">
          <cell r="A574" t="str">
            <v>F92170G</v>
          </cell>
          <cell r="B574" t="str">
            <v>OFFICE SUPPLIES AND EXPENSES-WA DOCS-GAS</v>
          </cell>
          <cell r="G574">
            <v>0</v>
          </cell>
          <cell r="H574">
            <v>0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F92180E</v>
          </cell>
          <cell r="B575" t="str">
            <v>OFFICE SUPPLIES AND EXPENSES-MAT COST A</v>
          </cell>
          <cell r="G575">
            <v>0</v>
          </cell>
          <cell r="H575">
            <v>0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F92180G</v>
          </cell>
          <cell r="B576" t="str">
            <v>OFFICE SUPPLIES AND EXPENSES-MAT COST A</v>
          </cell>
          <cell r="G576">
            <v>0</v>
          </cell>
          <cell r="H576">
            <v>0</v>
          </cell>
          <cell r="I576">
            <v>0</v>
          </cell>
          <cell r="N576">
            <v>0</v>
          </cell>
          <cell r="O576">
            <v>0</v>
          </cell>
          <cell r="Q576">
            <v>0</v>
          </cell>
        </row>
        <row r="577">
          <cell r="A577" t="str">
            <v>F92190E</v>
          </cell>
          <cell r="B577" t="str">
            <v>OFFICE SUPPLIES AND EXPENSES-OFFSET ADJS</v>
          </cell>
          <cell r="G577">
            <v>0</v>
          </cell>
          <cell r="H577">
            <v>0</v>
          </cell>
          <cell r="I577">
            <v>0</v>
          </cell>
          <cell r="J577">
            <v>-21462.36</v>
          </cell>
          <cell r="K577">
            <v>-712.99</v>
          </cell>
          <cell r="L577">
            <v>0.42</v>
          </cell>
          <cell r="N577">
            <v>2375.19</v>
          </cell>
          <cell r="O577">
            <v>17260.21</v>
          </cell>
          <cell r="Q577">
            <v>-2539.5300000000061</v>
          </cell>
        </row>
        <row r="578">
          <cell r="A578" t="str">
            <v>F92190G</v>
          </cell>
          <cell r="B578" t="str">
            <v>OFFICE SUPPLIES AND EXPENSES-OFFSET ADJS</v>
          </cell>
          <cell r="G578">
            <v>0</v>
          </cell>
          <cell r="H578">
            <v>0</v>
          </cell>
          <cell r="I578">
            <v>0</v>
          </cell>
          <cell r="J578">
            <v>-6868.87</v>
          </cell>
          <cell r="K578">
            <v>-227.54</v>
          </cell>
          <cell r="L578">
            <v>0.14000000000000001</v>
          </cell>
          <cell r="N578">
            <v>758.08</v>
          </cell>
          <cell r="O578">
            <v>5508.8</v>
          </cell>
          <cell r="Q578">
            <v>-829.38999999999942</v>
          </cell>
        </row>
        <row r="579">
          <cell r="A579" t="str">
            <v>F92200C</v>
          </cell>
          <cell r="B579" t="str">
            <v>ADMINISTRATIVE EXPENSES TRANSFERRED-CREDIT</v>
          </cell>
          <cell r="G579">
            <v>0</v>
          </cell>
          <cell r="H579">
            <v>0</v>
          </cell>
          <cell r="I579">
            <v>0</v>
          </cell>
          <cell r="J579">
            <v>-155667.59</v>
          </cell>
          <cell r="K579">
            <v>-137382.29</v>
          </cell>
          <cell r="N579">
            <v>0</v>
          </cell>
          <cell r="O579">
            <v>0</v>
          </cell>
          <cell r="Q579">
            <v>-293049.88</v>
          </cell>
        </row>
        <row r="580">
          <cell r="A580" t="str">
            <v>F92200E</v>
          </cell>
          <cell r="B580" t="str">
            <v>ADMINISTRATIVE EXPENSES TRANSFERRED-CREDIT</v>
          </cell>
          <cell r="D580">
            <v>-79180.009999999995</v>
          </cell>
          <cell r="E580">
            <v>-152290.26999999999</v>
          </cell>
          <cell r="F580">
            <v>-196189.28</v>
          </cell>
          <cell r="G580">
            <v>-282621.88</v>
          </cell>
          <cell r="H580">
            <v>-247349.52</v>
          </cell>
          <cell r="I580">
            <v>-248616.89</v>
          </cell>
          <cell r="L580">
            <v>-127038.22</v>
          </cell>
          <cell r="M580">
            <v>-162303.44</v>
          </cell>
          <cell r="N580">
            <v>-207009.24</v>
          </cell>
          <cell r="O580">
            <v>-211420.89</v>
          </cell>
          <cell r="Q580">
            <v>-1914019.6400000001</v>
          </cell>
        </row>
        <row r="581">
          <cell r="A581" t="str">
            <v>F92200G</v>
          </cell>
          <cell r="B581" t="str">
            <v>ADMINISTRATIVE EXPENSES TRANSFERRED-CREDIT</v>
          </cell>
          <cell r="D581">
            <v>-25270</v>
          </cell>
          <cell r="E581">
            <v>-48600.09</v>
          </cell>
          <cell r="F581">
            <v>-62619.77</v>
          </cell>
          <cell r="G581">
            <v>-90200.6</v>
          </cell>
          <cell r="H581">
            <v>-84049.64</v>
          </cell>
          <cell r="I581">
            <v>-84488.94</v>
          </cell>
          <cell r="L581">
            <v>-40539.440000000002</v>
          </cell>
          <cell r="M581">
            <v>-51801.1</v>
          </cell>
          <cell r="N581">
            <v>-66069.759999999995</v>
          </cell>
          <cell r="O581">
            <v>-67480.28</v>
          </cell>
          <cell r="Q581">
            <v>-621119.62</v>
          </cell>
        </row>
        <row r="582">
          <cell r="A582" t="str">
            <v>F9220AE</v>
          </cell>
          <cell r="B582" t="str">
            <v>ADMIN EXP TRANSFERRED CREDIT - SEMPRA CHARGES</v>
          </cell>
          <cell r="G582">
            <v>0</v>
          </cell>
          <cell r="H582">
            <v>0</v>
          </cell>
          <cell r="I582">
            <v>0</v>
          </cell>
          <cell r="J582">
            <v>-239190.47</v>
          </cell>
          <cell r="K582">
            <v>-222264.16</v>
          </cell>
          <cell r="N582">
            <v>0</v>
          </cell>
          <cell r="O582">
            <v>0</v>
          </cell>
          <cell r="Q582">
            <v>-461454.63</v>
          </cell>
        </row>
        <row r="583">
          <cell r="A583" t="str">
            <v>F9220AG</v>
          </cell>
          <cell r="B583" t="str">
            <v>ADMIN EXP TRANSFERRED CREDIT - SEMPRA CHARGES</v>
          </cell>
          <cell r="G583">
            <v>0</v>
          </cell>
          <cell r="H583">
            <v>0</v>
          </cell>
          <cell r="I583">
            <v>0</v>
          </cell>
          <cell r="J583">
            <v>-76339.25</v>
          </cell>
          <cell r="K583">
            <v>-70937.119999999995</v>
          </cell>
          <cell r="N583">
            <v>0</v>
          </cell>
          <cell r="O583">
            <v>0</v>
          </cell>
          <cell r="Q583">
            <v>-147276.37</v>
          </cell>
        </row>
        <row r="584">
          <cell r="A584" t="str">
            <v>F922A0E</v>
          </cell>
          <cell r="B584" t="str">
            <v>ADMIN EXP TRANSFERRED CREDIT-SEMPRA CHARGES</v>
          </cell>
          <cell r="D584">
            <v>-150730</v>
          </cell>
          <cell r="E584">
            <v>-261330.46</v>
          </cell>
          <cell r="F584">
            <v>-412338.48</v>
          </cell>
          <cell r="G584">
            <v>-312722.09000000003</v>
          </cell>
          <cell r="H584">
            <v>-309639.56</v>
          </cell>
          <cell r="I584">
            <v>-230207.11</v>
          </cell>
          <cell r="L584">
            <v>-120208.33</v>
          </cell>
          <cell r="M584">
            <v>-256845.44</v>
          </cell>
          <cell r="N584">
            <v>-349878.72</v>
          </cell>
          <cell r="O584">
            <v>-654552.73</v>
          </cell>
          <cell r="Q584">
            <v>-3058452.9200000004</v>
          </cell>
        </row>
        <row r="585">
          <cell r="A585" t="str">
            <v>F922A0G</v>
          </cell>
          <cell r="B585" t="str">
            <v>ADMIN EXP TRANSFERRED CREDIT-SEMPRA CHARGES</v>
          </cell>
          <cell r="D585">
            <v>-48110</v>
          </cell>
          <cell r="E585">
            <v>-83400.149999999994</v>
          </cell>
          <cell r="F585">
            <v>-131599.51999999999</v>
          </cell>
          <cell r="G585">
            <v>-99810.67</v>
          </cell>
          <cell r="H585">
            <v>-105219.85</v>
          </cell>
          <cell r="I585">
            <v>-78229.02</v>
          </cell>
          <cell r="L585">
            <v>-38369.47</v>
          </cell>
          <cell r="M585">
            <v>-81971.740000000005</v>
          </cell>
          <cell r="N585">
            <v>-111669.59</v>
          </cell>
          <cell r="O585">
            <v>-208900.87</v>
          </cell>
          <cell r="Q585">
            <v>-987280.87999999989</v>
          </cell>
        </row>
        <row r="586">
          <cell r="A586" t="str">
            <v>F92300C</v>
          </cell>
          <cell r="B586" t="str">
            <v>OUTSIDE SERVICES EMPLOYED</v>
          </cell>
          <cell r="G586">
            <v>0</v>
          </cell>
          <cell r="H586">
            <v>0</v>
          </cell>
          <cell r="I586">
            <v>0</v>
          </cell>
          <cell r="N586">
            <v>0</v>
          </cell>
          <cell r="O586">
            <v>0</v>
          </cell>
          <cell r="Q586">
            <v>0</v>
          </cell>
        </row>
        <row r="587">
          <cell r="A587" t="str">
            <v>F92300E</v>
          </cell>
          <cell r="B587" t="str">
            <v>OUTSIDE SERVICES EMPLOYED</v>
          </cell>
          <cell r="D587">
            <v>670831.81000000006</v>
          </cell>
          <cell r="E587">
            <v>7842.41</v>
          </cell>
          <cell r="F587">
            <v>69956.13</v>
          </cell>
          <cell r="G587">
            <v>112252.88</v>
          </cell>
          <cell r="H587">
            <v>38366.68</v>
          </cell>
          <cell r="I587">
            <v>1398478.59</v>
          </cell>
          <cell r="J587">
            <v>70327.91</v>
          </cell>
          <cell r="K587">
            <v>41242.58</v>
          </cell>
          <cell r="L587">
            <v>26722.25</v>
          </cell>
          <cell r="M587">
            <v>41449.339999999997</v>
          </cell>
          <cell r="N587">
            <v>75981.820000000007</v>
          </cell>
          <cell r="O587">
            <v>-628032.43000000005</v>
          </cell>
          <cell r="Q587">
            <v>1925419.9699999997</v>
          </cell>
        </row>
        <row r="588">
          <cell r="A588" t="str">
            <v>F92300G</v>
          </cell>
          <cell r="B588" t="str">
            <v>OUTSIDE SERVICES EMPLOYED</v>
          </cell>
          <cell r="D588">
            <v>208960.83</v>
          </cell>
          <cell r="E588">
            <v>7576.13</v>
          </cell>
          <cell r="F588">
            <v>55132.58</v>
          </cell>
          <cell r="G588">
            <v>37927.69</v>
          </cell>
          <cell r="H588">
            <v>61590.87</v>
          </cell>
          <cell r="I588">
            <v>487882</v>
          </cell>
          <cell r="J588">
            <v>19075.5</v>
          </cell>
          <cell r="K588">
            <v>16853.38</v>
          </cell>
          <cell r="L588">
            <v>27977.09</v>
          </cell>
          <cell r="M588">
            <v>20916.080000000002</v>
          </cell>
          <cell r="N588">
            <v>32368</v>
          </cell>
          <cell r="O588">
            <v>-105664.69</v>
          </cell>
          <cell r="Q588">
            <v>870595.46</v>
          </cell>
        </row>
        <row r="589">
          <cell r="A589" t="str">
            <v>F9230AE</v>
          </cell>
          <cell r="B589" t="str">
            <v>OUTSIDE SERVICES EMPLOYED-SEMPRA CHARGES</v>
          </cell>
          <cell r="G589">
            <v>0</v>
          </cell>
          <cell r="H589">
            <v>0</v>
          </cell>
          <cell r="I589">
            <v>63373.82</v>
          </cell>
          <cell r="L589">
            <v>90967.21</v>
          </cell>
          <cell r="M589">
            <v>204711.07</v>
          </cell>
          <cell r="N589">
            <v>61706.65</v>
          </cell>
          <cell r="O589">
            <v>90967.52</v>
          </cell>
          <cell r="Q589">
            <v>511726.27</v>
          </cell>
        </row>
        <row r="590">
          <cell r="A590" t="str">
            <v>F9230AG</v>
          </cell>
          <cell r="B590" t="str">
            <v>OUTSIDE SERVICES EMPLOYED</v>
          </cell>
          <cell r="G590">
            <v>0</v>
          </cell>
          <cell r="H590">
            <v>0</v>
          </cell>
          <cell r="I590">
            <v>20226.189999999999</v>
          </cell>
          <cell r="L590">
            <v>29032.79</v>
          </cell>
          <cell r="M590">
            <v>65334.91</v>
          </cell>
          <cell r="N590">
            <v>19694.12</v>
          </cell>
          <cell r="O590">
            <v>29032.91</v>
          </cell>
          <cell r="Q590">
            <v>163320.92000000001</v>
          </cell>
        </row>
        <row r="591">
          <cell r="A591" t="str">
            <v>F92400C</v>
          </cell>
          <cell r="B591" t="str">
            <v>PROPERTY INSURANCE</v>
          </cell>
          <cell r="G591">
            <v>0</v>
          </cell>
          <cell r="H591">
            <v>0</v>
          </cell>
          <cell r="I591">
            <v>0</v>
          </cell>
          <cell r="N591">
            <v>0</v>
          </cell>
          <cell r="O591">
            <v>0</v>
          </cell>
          <cell r="Q591">
            <v>0</v>
          </cell>
        </row>
        <row r="592">
          <cell r="A592" t="str">
            <v>F92400E</v>
          </cell>
          <cell r="B592" t="str">
            <v>PROPERTY INSURANCE</v>
          </cell>
          <cell r="D592">
            <v>71261.960000000006</v>
          </cell>
          <cell r="E592">
            <v>-1674.82</v>
          </cell>
          <cell r="F592">
            <v>68121.350000000006</v>
          </cell>
          <cell r="G592">
            <v>-2111987.16</v>
          </cell>
          <cell r="H592">
            <v>217.07</v>
          </cell>
          <cell r="I592">
            <v>33909.54</v>
          </cell>
          <cell r="J592">
            <v>10424.01</v>
          </cell>
          <cell r="L592">
            <v>47725.83</v>
          </cell>
          <cell r="M592">
            <v>81302.09</v>
          </cell>
          <cell r="N592">
            <v>47458.28</v>
          </cell>
          <cell r="O592">
            <v>9135.5300000000007</v>
          </cell>
          <cell r="Q592">
            <v>-1744106.3199999998</v>
          </cell>
        </row>
        <row r="593">
          <cell r="A593" t="str">
            <v>F92400G</v>
          </cell>
          <cell r="B593" t="str">
            <v>PROPERTY INSURANCE</v>
          </cell>
          <cell r="D593">
            <v>27605.84</v>
          </cell>
          <cell r="E593">
            <v>9256.65</v>
          </cell>
          <cell r="F593">
            <v>28142.33</v>
          </cell>
          <cell r="G593">
            <v>20810.349999999999</v>
          </cell>
          <cell r="H593">
            <v>17447.03</v>
          </cell>
          <cell r="I593">
            <v>35530.19</v>
          </cell>
          <cell r="J593">
            <v>32293.53</v>
          </cell>
          <cell r="K593">
            <v>22698.53</v>
          </cell>
          <cell r="L593">
            <v>25316.85</v>
          </cell>
          <cell r="M593">
            <v>36216.89</v>
          </cell>
          <cell r="N593">
            <v>28956.38</v>
          </cell>
          <cell r="O593">
            <v>7826.99</v>
          </cell>
          <cell r="Q593">
            <v>292101.56</v>
          </cell>
        </row>
        <row r="594">
          <cell r="A594" t="str">
            <v>F92500C</v>
          </cell>
          <cell r="B594" t="str">
            <v>INJURIES AND DAMAGES</v>
          </cell>
          <cell r="G594">
            <v>0</v>
          </cell>
          <cell r="H594">
            <v>0</v>
          </cell>
          <cell r="I594">
            <v>0</v>
          </cell>
          <cell r="N594">
            <v>0</v>
          </cell>
          <cell r="O594">
            <v>0</v>
          </cell>
          <cell r="Q594">
            <v>0</v>
          </cell>
        </row>
        <row r="595">
          <cell r="A595" t="str">
            <v>F92500E</v>
          </cell>
          <cell r="B595" t="str">
            <v>INJURIES AND DAMAGES</v>
          </cell>
          <cell r="D595">
            <v>370855.78</v>
          </cell>
          <cell r="E595">
            <v>615417.80000000005</v>
          </cell>
          <cell r="F595">
            <v>-329622.94</v>
          </cell>
          <cell r="G595">
            <v>459489.96</v>
          </cell>
          <cell r="H595">
            <v>612384.27</v>
          </cell>
          <cell r="I595">
            <v>-102535.73</v>
          </cell>
          <cell r="J595">
            <v>465184.99</v>
          </cell>
          <cell r="K595">
            <v>133675.72</v>
          </cell>
          <cell r="L595">
            <v>-233766.8</v>
          </cell>
          <cell r="M595">
            <v>346041.44</v>
          </cell>
          <cell r="N595">
            <v>212558.11</v>
          </cell>
          <cell r="O595">
            <v>352164.74000000022</v>
          </cell>
          <cell r="Q595">
            <v>2901847.3400000003</v>
          </cell>
        </row>
        <row r="596">
          <cell r="A596" t="str">
            <v>F92500G</v>
          </cell>
          <cell r="B596" t="str">
            <v>INJURIES AND DAMAGES</v>
          </cell>
          <cell r="D596">
            <v>209841.33</v>
          </cell>
          <cell r="E596">
            <v>298522.77</v>
          </cell>
          <cell r="F596">
            <v>-207880.01</v>
          </cell>
          <cell r="G596">
            <v>303027.21999999997</v>
          </cell>
          <cell r="H596">
            <v>284503.19</v>
          </cell>
          <cell r="I596">
            <v>-36580.46</v>
          </cell>
          <cell r="J596">
            <v>227475.1</v>
          </cell>
          <cell r="K596">
            <v>75733.149999999994</v>
          </cell>
          <cell r="L596">
            <v>-57339.86</v>
          </cell>
          <cell r="M596">
            <v>181697.17</v>
          </cell>
          <cell r="N596">
            <v>113478.12</v>
          </cell>
          <cell r="O596">
            <v>179224.93999999994</v>
          </cell>
          <cell r="Q596">
            <v>1571702.6599999997</v>
          </cell>
        </row>
        <row r="597">
          <cell r="A597" t="str">
            <v>F92510C</v>
          </cell>
          <cell r="B597" t="str">
            <v>INJURIES AND DAMAGES - PLPD</v>
          </cell>
          <cell r="D597">
            <v>12152.37</v>
          </cell>
          <cell r="E597">
            <v>14948.03</v>
          </cell>
          <cell r="F597">
            <v>15701.64</v>
          </cell>
          <cell r="G597">
            <v>20036.900000000001</v>
          </cell>
          <cell r="H597">
            <v>26700.5</v>
          </cell>
          <cell r="I597">
            <v>0</v>
          </cell>
          <cell r="N597">
            <v>0</v>
          </cell>
          <cell r="O597">
            <v>0</v>
          </cell>
          <cell r="Q597">
            <v>89539.44</v>
          </cell>
        </row>
        <row r="598">
          <cell r="A598" t="str">
            <v>F92510E</v>
          </cell>
          <cell r="B598" t="str">
            <v>INJURIES AND DAMAGES</v>
          </cell>
          <cell r="D598">
            <v>93593.82</v>
          </cell>
          <cell r="E598">
            <v>86511.25</v>
          </cell>
          <cell r="F598">
            <v>88970.83</v>
          </cell>
          <cell r="G598">
            <v>195219.03</v>
          </cell>
          <cell r="H598">
            <v>171349.03</v>
          </cell>
          <cell r="I598">
            <v>167675</v>
          </cell>
          <cell r="J598">
            <v>70446.27</v>
          </cell>
          <cell r="K598">
            <v>77216.19</v>
          </cell>
          <cell r="L598">
            <v>523202.49</v>
          </cell>
          <cell r="M598">
            <v>95562.14</v>
          </cell>
          <cell r="N598">
            <v>105366.2</v>
          </cell>
          <cell r="O598">
            <v>118493.73</v>
          </cell>
          <cell r="Q598">
            <v>1793605.98</v>
          </cell>
        </row>
        <row r="599">
          <cell r="A599" t="str">
            <v>F92510G</v>
          </cell>
          <cell r="B599" t="str">
            <v>INJURIES AND DAMAGES</v>
          </cell>
          <cell r="D599">
            <v>35486.28</v>
          </cell>
          <cell r="E599">
            <v>32409.72</v>
          </cell>
          <cell r="F599">
            <v>33483.29</v>
          </cell>
          <cell r="G599">
            <v>50864.41</v>
          </cell>
          <cell r="H599">
            <v>62487.93</v>
          </cell>
          <cell r="I599">
            <v>57786</v>
          </cell>
          <cell r="J599">
            <v>30831.55</v>
          </cell>
          <cell r="K599">
            <v>33799.300000000003</v>
          </cell>
          <cell r="L599">
            <v>218104.76</v>
          </cell>
          <cell r="M599">
            <v>36381.980000000003</v>
          </cell>
          <cell r="N599">
            <v>40356.129999999997</v>
          </cell>
          <cell r="O599">
            <v>42907.1</v>
          </cell>
          <cell r="Q599">
            <v>674898.45</v>
          </cell>
        </row>
        <row r="600">
          <cell r="A600" t="str">
            <v>F92520E</v>
          </cell>
          <cell r="B600" t="str">
            <v>INJURIES AND DAMAGES</v>
          </cell>
          <cell r="D600">
            <v>15142.25</v>
          </cell>
          <cell r="E600">
            <v>131960.45000000001</v>
          </cell>
          <cell r="F600">
            <v>17598.310000000001</v>
          </cell>
          <cell r="G600">
            <v>20785.169999999998</v>
          </cell>
          <cell r="H600">
            <v>16941.97</v>
          </cell>
          <cell r="I600">
            <v>77655.460000000006</v>
          </cell>
          <cell r="J600">
            <v>18107.52</v>
          </cell>
          <cell r="K600">
            <v>17903.82</v>
          </cell>
          <cell r="L600">
            <v>15155.19</v>
          </cell>
          <cell r="M600">
            <v>36329.72</v>
          </cell>
          <cell r="N600">
            <v>18039.240000000002</v>
          </cell>
          <cell r="O600">
            <v>10463.129999999999</v>
          </cell>
          <cell r="Q600">
            <v>396082.23</v>
          </cell>
        </row>
        <row r="601">
          <cell r="A601" t="str">
            <v>F92520G</v>
          </cell>
          <cell r="B601" t="str">
            <v>INJURIES AND DAMAGES</v>
          </cell>
          <cell r="D601">
            <v>0</v>
          </cell>
          <cell r="E601">
            <v>0</v>
          </cell>
          <cell r="F601">
            <v>9.81</v>
          </cell>
          <cell r="G601">
            <v>0</v>
          </cell>
          <cell r="H601">
            <v>0</v>
          </cell>
          <cell r="I601">
            <v>0</v>
          </cell>
          <cell r="M601">
            <v>882.39</v>
          </cell>
          <cell r="N601">
            <v>0</v>
          </cell>
          <cell r="O601">
            <v>25.1</v>
          </cell>
          <cell r="Q601">
            <v>917.3</v>
          </cell>
        </row>
        <row r="602">
          <cell r="A602" t="str">
            <v>F92600C</v>
          </cell>
          <cell r="B602" t="str">
            <v>EMPLOYEE PENSIONS AND BENEFITS</v>
          </cell>
          <cell r="G602">
            <v>0</v>
          </cell>
          <cell r="H602">
            <v>0</v>
          </cell>
          <cell r="I602">
            <v>0</v>
          </cell>
          <cell r="N602">
            <v>0</v>
          </cell>
          <cell r="O602">
            <v>0</v>
          </cell>
          <cell r="Q602">
            <v>0</v>
          </cell>
        </row>
        <row r="603">
          <cell r="A603" t="str">
            <v>F92600E</v>
          </cell>
          <cell r="B603" t="str">
            <v>EMPLOYEE PENSIONS AND BENEFITS</v>
          </cell>
          <cell r="D603">
            <v>1544936.76</v>
          </cell>
          <cell r="E603">
            <v>1630245.03</v>
          </cell>
          <cell r="F603">
            <v>1892216.46</v>
          </cell>
          <cell r="G603">
            <v>1934278.54</v>
          </cell>
          <cell r="H603">
            <v>1153476.29</v>
          </cell>
          <cell r="I603">
            <v>1665741.04</v>
          </cell>
          <cell r="J603">
            <v>520548.67</v>
          </cell>
          <cell r="K603">
            <v>823073.9</v>
          </cell>
          <cell r="L603">
            <v>443039.82</v>
          </cell>
          <cell r="M603">
            <v>597754.62</v>
          </cell>
          <cell r="N603">
            <v>-271644.09000000003</v>
          </cell>
          <cell r="O603">
            <v>4193703.49</v>
          </cell>
          <cell r="Q603">
            <v>16127370.530000001</v>
          </cell>
        </row>
        <row r="604">
          <cell r="A604" t="str">
            <v>F92600G</v>
          </cell>
          <cell r="B604" t="str">
            <v>EMPLOYEE PENSIONS AND BENEFITS</v>
          </cell>
          <cell r="D604">
            <v>627445.44999999995</v>
          </cell>
          <cell r="E604">
            <v>662223.61</v>
          </cell>
          <cell r="F604">
            <v>768493.74</v>
          </cell>
          <cell r="G604">
            <v>785698.79</v>
          </cell>
          <cell r="H604">
            <v>481120.75</v>
          </cell>
          <cell r="I604">
            <v>693414.57</v>
          </cell>
          <cell r="J604">
            <v>210289.22</v>
          </cell>
          <cell r="K604">
            <v>334875.65999999997</v>
          </cell>
          <cell r="L604">
            <v>177055.49</v>
          </cell>
          <cell r="M604">
            <v>242714.23999999999</v>
          </cell>
          <cell r="N604">
            <v>-110496.95</v>
          </cell>
          <cell r="O604">
            <v>1703005.45</v>
          </cell>
          <cell r="Q604">
            <v>6575840.0200000005</v>
          </cell>
        </row>
        <row r="605">
          <cell r="A605" t="str">
            <v>F9260AE</v>
          </cell>
          <cell r="B605" t="str">
            <v>EMPLOYEE PENSIONS AND BENEFITS-AFFILIATE</v>
          </cell>
          <cell r="G605">
            <v>0</v>
          </cell>
          <cell r="H605">
            <v>0</v>
          </cell>
          <cell r="I605">
            <v>0</v>
          </cell>
          <cell r="J605">
            <v>-30459.41</v>
          </cell>
          <cell r="K605">
            <v>-136426.03</v>
          </cell>
          <cell r="L605">
            <v>30357.01</v>
          </cell>
          <cell r="M605">
            <v>30663.79</v>
          </cell>
          <cell r="N605">
            <v>30454.62</v>
          </cell>
          <cell r="O605">
            <v>401299.19</v>
          </cell>
          <cell r="Q605">
            <v>325889.17000000004</v>
          </cell>
        </row>
        <row r="606">
          <cell r="A606" t="str">
            <v>F9260AG</v>
          </cell>
          <cell r="B606" t="str">
            <v>EMPLOYEE PENSIONS AND BENEFITS-AFFILIATE</v>
          </cell>
          <cell r="G606">
            <v>0</v>
          </cell>
          <cell r="H606">
            <v>0</v>
          </cell>
          <cell r="I606">
            <v>0</v>
          </cell>
          <cell r="J606">
            <v>-12438.01</v>
          </cell>
          <cell r="K606">
            <v>-55442.26</v>
          </cell>
          <cell r="L606">
            <v>12355.33</v>
          </cell>
          <cell r="M606">
            <v>12469.44</v>
          </cell>
          <cell r="N606">
            <v>12384.21</v>
          </cell>
          <cell r="O606">
            <v>163502.67000000001</v>
          </cell>
          <cell r="Q606">
            <v>132831.38</v>
          </cell>
        </row>
        <row r="607">
          <cell r="A607" t="str">
            <v>F92700C</v>
          </cell>
          <cell r="B607" t="str">
            <v>FRANCHISE REQUIREMENTS</v>
          </cell>
          <cell r="G607">
            <v>0</v>
          </cell>
          <cell r="H607">
            <v>0</v>
          </cell>
          <cell r="I607">
            <v>0</v>
          </cell>
          <cell r="N607">
            <v>0</v>
          </cell>
          <cell r="O607">
            <v>0</v>
          </cell>
          <cell r="Q607">
            <v>0</v>
          </cell>
        </row>
        <row r="608">
          <cell r="A608" t="str">
            <v>F92700E</v>
          </cell>
          <cell r="B608" t="str">
            <v>FRANCHISE REQUIREMENTS</v>
          </cell>
          <cell r="D608">
            <v>2541497</v>
          </cell>
          <cell r="E608">
            <v>2474097.8199999998</v>
          </cell>
          <cell r="F608">
            <v>1562192.44</v>
          </cell>
          <cell r="G608">
            <v>2361298</v>
          </cell>
          <cell r="H608">
            <v>2413547.94</v>
          </cell>
          <cell r="I608">
            <v>2611705</v>
          </cell>
          <cell r="J608">
            <v>3121866</v>
          </cell>
          <cell r="K608">
            <v>3196426.65</v>
          </cell>
          <cell r="L608">
            <v>3428478</v>
          </cell>
          <cell r="M608">
            <v>394910</v>
          </cell>
          <cell r="N608">
            <v>2250708.65</v>
          </cell>
          <cell r="O608">
            <v>2552813</v>
          </cell>
          <cell r="Q608">
            <v>28909540.499999996</v>
          </cell>
        </row>
        <row r="609">
          <cell r="A609" t="str">
            <v>F92700G</v>
          </cell>
          <cell r="B609" t="str">
            <v>FRANCHISE REQUIREMENTS</v>
          </cell>
          <cell r="D609">
            <v>1081276</v>
          </cell>
          <cell r="E609">
            <v>1067357</v>
          </cell>
          <cell r="F609">
            <v>848699.8</v>
          </cell>
          <cell r="G609">
            <v>717550</v>
          </cell>
          <cell r="H609">
            <v>586639</v>
          </cell>
          <cell r="I609">
            <v>480363</v>
          </cell>
          <cell r="J609">
            <v>824476</v>
          </cell>
          <cell r="K609">
            <v>478658</v>
          </cell>
          <cell r="L609">
            <v>462974</v>
          </cell>
          <cell r="M609">
            <v>481370</v>
          </cell>
          <cell r="N609">
            <v>562934</v>
          </cell>
          <cell r="O609">
            <v>1023011</v>
          </cell>
          <cell r="Q609">
            <v>8615307.8000000007</v>
          </cell>
        </row>
        <row r="610">
          <cell r="A610" t="str">
            <v>F92800C</v>
          </cell>
          <cell r="B610" t="str">
            <v>REGULATORY COMMISSION EXPENSES</v>
          </cell>
          <cell r="G610">
            <v>0</v>
          </cell>
          <cell r="H610">
            <v>0</v>
          </cell>
          <cell r="I610">
            <v>0</v>
          </cell>
          <cell r="N610">
            <v>0</v>
          </cell>
          <cell r="O610">
            <v>0</v>
          </cell>
          <cell r="Q610">
            <v>0</v>
          </cell>
        </row>
        <row r="611">
          <cell r="A611" t="str">
            <v>F92800E</v>
          </cell>
          <cell r="B611" t="str">
            <v>REGULATORY COMMISSION EXPENSES</v>
          </cell>
          <cell r="D611">
            <v>371637.87</v>
          </cell>
          <cell r="E611">
            <v>476527.7</v>
          </cell>
          <cell r="F611">
            <v>371888.63</v>
          </cell>
          <cell r="G611">
            <v>692430.51</v>
          </cell>
          <cell r="H611">
            <v>523656.87</v>
          </cell>
          <cell r="I611">
            <v>514372.99</v>
          </cell>
          <cell r="J611">
            <v>914772.55</v>
          </cell>
          <cell r="K611">
            <v>515163.1</v>
          </cell>
          <cell r="L611">
            <v>455204.46</v>
          </cell>
          <cell r="M611">
            <v>604929.15</v>
          </cell>
          <cell r="N611">
            <v>364147.21</v>
          </cell>
          <cell r="O611">
            <v>585406.4</v>
          </cell>
          <cell r="Q611">
            <v>6390137.4400000004</v>
          </cell>
        </row>
        <row r="612">
          <cell r="A612" t="str">
            <v>F92800G</v>
          </cell>
          <cell r="B612" t="str">
            <v>REGULATORY COMMISSION EXPENSES</v>
          </cell>
          <cell r="D612">
            <v>142362.14000000001</v>
          </cell>
          <cell r="E612">
            <v>171197.93</v>
          </cell>
          <cell r="F612">
            <v>139027.47</v>
          </cell>
          <cell r="G612">
            <v>198858.38</v>
          </cell>
          <cell r="H612">
            <v>150501.04</v>
          </cell>
          <cell r="I612">
            <v>166079.6</v>
          </cell>
          <cell r="J612">
            <v>158954.13</v>
          </cell>
          <cell r="K612">
            <v>148597.82</v>
          </cell>
          <cell r="L612">
            <v>148399.75</v>
          </cell>
          <cell r="M612">
            <v>134215.01999999999</v>
          </cell>
          <cell r="N612">
            <v>122433.26</v>
          </cell>
          <cell r="O612">
            <v>148808.56</v>
          </cell>
          <cell r="Q612">
            <v>1829435.1</v>
          </cell>
        </row>
        <row r="613">
          <cell r="A613" t="str">
            <v>F9280AE</v>
          </cell>
          <cell r="B613" t="str">
            <v>REGULATORY COMMISSION EXPENSES-AFFILIATE</v>
          </cell>
          <cell r="D613">
            <v>151196.70000000001</v>
          </cell>
          <cell r="E613">
            <v>171938.56</v>
          </cell>
          <cell r="F613">
            <v>248854.8</v>
          </cell>
          <cell r="G613">
            <v>124689.99</v>
          </cell>
          <cell r="H613">
            <v>98952.3</v>
          </cell>
          <cell r="I613">
            <v>123539.06</v>
          </cell>
          <cell r="L613">
            <v>122703.93</v>
          </cell>
          <cell r="M613">
            <v>161195.04999999999</v>
          </cell>
          <cell r="N613">
            <v>120416.05</v>
          </cell>
          <cell r="O613">
            <v>124406.19</v>
          </cell>
          <cell r="Q613">
            <v>1447892.6300000001</v>
          </cell>
        </row>
        <row r="614">
          <cell r="A614" t="str">
            <v>F9280AG</v>
          </cell>
          <cell r="B614" t="str">
            <v>REGULATORY COMMISSION EXPENSES-AFFILIATE</v>
          </cell>
          <cell r="D614">
            <v>48255.46</v>
          </cell>
          <cell r="E614">
            <v>54875.42</v>
          </cell>
          <cell r="F614">
            <v>79423.759999999995</v>
          </cell>
          <cell r="G614">
            <v>39795.68</v>
          </cell>
          <cell r="H614">
            <v>33409.47</v>
          </cell>
          <cell r="I614">
            <v>39596.76</v>
          </cell>
          <cell r="L614">
            <v>39161.81</v>
          </cell>
          <cell r="M614">
            <v>51446.55</v>
          </cell>
          <cell r="N614">
            <v>38431.620000000003</v>
          </cell>
          <cell r="O614">
            <v>39705.07</v>
          </cell>
          <cell r="Q614">
            <v>464101.6</v>
          </cell>
        </row>
        <row r="615">
          <cell r="A615" t="str">
            <v>F92850E</v>
          </cell>
          <cell r="B615" t="str">
            <v>REGULATORY COMMISSION EXPENSES</v>
          </cell>
          <cell r="D615">
            <v>0</v>
          </cell>
          <cell r="G615">
            <v>0</v>
          </cell>
          <cell r="H615">
            <v>0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F92850G</v>
          </cell>
          <cell r="B616" t="str">
            <v>REGULATORY COMMISSION EXPENSES</v>
          </cell>
          <cell r="D616">
            <v>0</v>
          </cell>
          <cell r="G616">
            <v>0</v>
          </cell>
          <cell r="H616">
            <v>0</v>
          </cell>
          <cell r="I616">
            <v>0</v>
          </cell>
          <cell r="N616">
            <v>0</v>
          </cell>
          <cell r="O616">
            <v>0</v>
          </cell>
          <cell r="Q616">
            <v>0</v>
          </cell>
        </row>
        <row r="617">
          <cell r="A617" t="str">
            <v>F92900E</v>
          </cell>
          <cell r="B617" t="str">
            <v>DUPLICATE CHARGES-CR.</v>
          </cell>
          <cell r="D617">
            <v>-94253.99</v>
          </cell>
          <cell r="E617">
            <v>-94253.99</v>
          </cell>
          <cell r="F617">
            <v>-94253.99</v>
          </cell>
          <cell r="G617">
            <v>-94253.99</v>
          </cell>
          <cell r="H617">
            <v>-96312.05</v>
          </cell>
          <cell r="I617">
            <v>-98370.11</v>
          </cell>
          <cell r="J617">
            <v>-299627.31</v>
          </cell>
          <cell r="K617">
            <v>-110444.44</v>
          </cell>
          <cell r="M617">
            <v>-193751.58</v>
          </cell>
          <cell r="N617">
            <v>0</v>
          </cell>
          <cell r="O617">
            <v>-188507.98</v>
          </cell>
          <cell r="Q617">
            <v>-1364029.43</v>
          </cell>
        </row>
        <row r="618">
          <cell r="A618" t="str">
            <v>F93001E</v>
          </cell>
          <cell r="B618" t="str">
            <v xml:space="preserve">AFFIL BILLING - SE CORPORATE (1100)       </v>
          </cell>
          <cell r="D618">
            <v>0</v>
          </cell>
          <cell r="G618">
            <v>0</v>
          </cell>
          <cell r="H618">
            <v>-17094.32</v>
          </cell>
          <cell r="I618">
            <v>-0.03</v>
          </cell>
          <cell r="Q618">
            <v>-17094.349999999999</v>
          </cell>
        </row>
        <row r="619">
          <cell r="A619" t="str">
            <v>F93002E</v>
          </cell>
          <cell r="B619" t="str">
            <v xml:space="preserve">AFFIL BILLING - SE FINANCE (4600)         </v>
          </cell>
          <cell r="D619">
            <v>0</v>
          </cell>
          <cell r="G619">
            <v>133.15</v>
          </cell>
          <cell r="H619">
            <v>32.85</v>
          </cell>
          <cell r="I619">
            <v>-534</v>
          </cell>
          <cell r="Q619">
            <v>-368</v>
          </cell>
        </row>
        <row r="620">
          <cell r="A620" t="str">
            <v>F93003E</v>
          </cell>
          <cell r="B620" t="str">
            <v xml:space="preserve">AFFIL BILLING - SE CONNECTIONS (4900)     </v>
          </cell>
          <cell r="D620">
            <v>0</v>
          </cell>
          <cell r="G620">
            <v>0</v>
          </cell>
          <cell r="H620">
            <v>0.01</v>
          </cell>
          <cell r="I620">
            <v>0</v>
          </cell>
          <cell r="Q620">
            <v>0.01</v>
          </cell>
        </row>
        <row r="621">
          <cell r="A621" t="str">
            <v>F93004E</v>
          </cell>
          <cell r="B621" t="str">
            <v xml:space="preserve">AFFIL BILLING - SE COMMUNICATIONS (4185)  </v>
          </cell>
          <cell r="D621">
            <v>0</v>
          </cell>
          <cell r="G621">
            <v>576.91999999999996</v>
          </cell>
          <cell r="H621">
            <v>177.55</v>
          </cell>
          <cell r="I621">
            <v>-1770.49</v>
          </cell>
          <cell r="Q621">
            <v>-1016.02</v>
          </cell>
        </row>
        <row r="622">
          <cell r="A622" t="str">
            <v>F93005E</v>
          </cell>
          <cell r="B622" t="str">
            <v xml:space="preserve">AFFIL BILLING - SE RESOURCES (5000)       </v>
          </cell>
          <cell r="D622">
            <v>0</v>
          </cell>
          <cell r="G622">
            <v>1180.3800000000001</v>
          </cell>
          <cell r="H622">
            <v>315.17</v>
          </cell>
          <cell r="I622">
            <v>-3134.43</v>
          </cell>
          <cell r="Q622">
            <v>-1638.8799999999997</v>
          </cell>
        </row>
        <row r="623">
          <cell r="A623" t="str">
            <v>F93006E</v>
          </cell>
          <cell r="B623" t="str">
            <v xml:space="preserve">AFFIL BILLING - SE INTERNATIONAL (4200)   </v>
          </cell>
          <cell r="D623">
            <v>0</v>
          </cell>
          <cell r="G623">
            <v>3489.34</v>
          </cell>
          <cell r="H623">
            <v>924.35</v>
          </cell>
          <cell r="I623">
            <v>-9140.6</v>
          </cell>
          <cell r="Q623">
            <v>-4726.91</v>
          </cell>
        </row>
        <row r="624">
          <cell r="A624" t="str">
            <v>F93007E</v>
          </cell>
          <cell r="B624" t="str">
            <v xml:space="preserve">AFFIL BILLING - SE GLOBAL (4190)          </v>
          </cell>
          <cell r="D624">
            <v>0</v>
          </cell>
          <cell r="G624">
            <v>-0.02</v>
          </cell>
          <cell r="H624">
            <v>0.01</v>
          </cell>
          <cell r="I624">
            <v>0.11</v>
          </cell>
          <cell r="Q624">
            <v>0.1</v>
          </cell>
        </row>
        <row r="625">
          <cell r="A625" t="str">
            <v>F93008E</v>
          </cell>
          <cell r="B625" t="str">
            <v xml:space="preserve">AFFIL BILLING - SE VENTURE (4950)         </v>
          </cell>
          <cell r="D625">
            <v>0</v>
          </cell>
          <cell r="G625">
            <v>104.12</v>
          </cell>
          <cell r="H625">
            <v>29.17</v>
          </cell>
          <cell r="I625">
            <v>-275.22000000000003</v>
          </cell>
          <cell r="Q625">
            <v>-141.93</v>
          </cell>
        </row>
        <row r="626">
          <cell r="A626" t="str">
            <v>F93010E</v>
          </cell>
          <cell r="B626" t="str">
            <v>GENERAL ADVERTISING EXPENSES</v>
          </cell>
          <cell r="D626">
            <v>-703.12</v>
          </cell>
          <cell r="E626">
            <v>0</v>
          </cell>
          <cell r="F626">
            <v>0</v>
          </cell>
          <cell r="G626">
            <v>4135.3900000000003</v>
          </cell>
          <cell r="H626">
            <v>156.44999999999999</v>
          </cell>
          <cell r="I626">
            <v>195.56</v>
          </cell>
          <cell r="J626">
            <v>77.569999999999993</v>
          </cell>
          <cell r="K626">
            <v>0.56999999999999995</v>
          </cell>
          <cell r="M626">
            <v>81.010000000000005</v>
          </cell>
          <cell r="N626">
            <v>0</v>
          </cell>
          <cell r="O626">
            <v>715.79</v>
          </cell>
          <cell r="Q626">
            <v>4659.2200000000012</v>
          </cell>
        </row>
        <row r="627">
          <cell r="A627" t="str">
            <v>F93010G</v>
          </cell>
          <cell r="B627" t="str">
            <v>GENERAL ADVERTISING EXPENSES</v>
          </cell>
          <cell r="D627">
            <v>-224.81</v>
          </cell>
          <cell r="E627">
            <v>0</v>
          </cell>
          <cell r="F627">
            <v>1231.8900000000001</v>
          </cell>
          <cell r="G627">
            <v>1319.84</v>
          </cell>
          <cell r="H627">
            <v>53.16</v>
          </cell>
          <cell r="I627">
            <v>66.45</v>
          </cell>
          <cell r="J627">
            <v>24.76</v>
          </cell>
          <cell r="K627">
            <v>0.18</v>
          </cell>
          <cell r="M627">
            <v>25.85</v>
          </cell>
          <cell r="N627">
            <v>0</v>
          </cell>
          <cell r="O627">
            <v>1013.31</v>
          </cell>
          <cell r="Q627">
            <v>3510.6299999999997</v>
          </cell>
        </row>
        <row r="628">
          <cell r="A628" t="str">
            <v>F93011E</v>
          </cell>
          <cell r="B628" t="str">
            <v xml:space="preserve">AFFIL BILLING - SE INFORMATION SOLUTIONS (4500) </v>
          </cell>
          <cell r="D628">
            <v>0</v>
          </cell>
          <cell r="G628">
            <v>0</v>
          </cell>
          <cell r="H628">
            <v>0</v>
          </cell>
          <cell r="I628">
            <v>0</v>
          </cell>
          <cell r="Q628">
            <v>0</v>
          </cell>
        </row>
        <row r="629">
          <cell r="A629" t="str">
            <v>F93019E</v>
          </cell>
          <cell r="B629" t="str">
            <v xml:space="preserve">  SDGE FLOW CORR FOR BILLING $ STRANDED TO F93019E </v>
          </cell>
          <cell r="D629">
            <v>0</v>
          </cell>
          <cell r="G629">
            <v>487763.31</v>
          </cell>
          <cell r="H629">
            <v>0</v>
          </cell>
          <cell r="I629">
            <v>0</v>
          </cell>
          <cell r="Q629">
            <v>487763.31</v>
          </cell>
        </row>
        <row r="630">
          <cell r="A630" t="str">
            <v>F93020C</v>
          </cell>
          <cell r="B630" t="str">
            <v>MISCELLANEOUS GENERAL EXPENSES</v>
          </cell>
          <cell r="D630">
            <v>0</v>
          </cell>
          <cell r="G630">
            <v>0</v>
          </cell>
          <cell r="H630">
            <v>0</v>
          </cell>
          <cell r="I630">
            <v>0</v>
          </cell>
          <cell r="N630">
            <v>0</v>
          </cell>
          <cell r="O630">
            <v>0</v>
          </cell>
          <cell r="Q630">
            <v>0</v>
          </cell>
        </row>
        <row r="631">
          <cell r="A631" t="str">
            <v>F93020E</v>
          </cell>
          <cell r="B631" t="str">
            <v>MISCELLANEOUS GENERAL EXPENSES</v>
          </cell>
          <cell r="D631">
            <v>85366.25</v>
          </cell>
          <cell r="E631">
            <v>361876.81</v>
          </cell>
          <cell r="F631">
            <v>320899.12</v>
          </cell>
          <cell r="G631">
            <v>4438707.1900000004</v>
          </cell>
          <cell r="H631">
            <v>7833744.5700000003</v>
          </cell>
          <cell r="I631">
            <v>4420984.09</v>
          </cell>
          <cell r="J631">
            <v>552476.81000000006</v>
          </cell>
          <cell r="K631">
            <v>228874.06</v>
          </cell>
          <cell r="L631">
            <v>402479.84</v>
          </cell>
          <cell r="M631">
            <v>4218586.79</v>
          </cell>
          <cell r="N631">
            <v>387607.47</v>
          </cell>
          <cell r="O631">
            <v>8812245.2100000009</v>
          </cell>
          <cell r="Q631">
            <v>32063848.209999997</v>
          </cell>
        </row>
        <row r="632">
          <cell r="A632" t="str">
            <v>F93020G</v>
          </cell>
          <cell r="B632" t="str">
            <v>MISCELLANEOUS GENERAL EXPENSES</v>
          </cell>
          <cell r="D632">
            <v>65101.38</v>
          </cell>
          <cell r="E632">
            <v>123613.57</v>
          </cell>
          <cell r="F632">
            <v>46034.32</v>
          </cell>
          <cell r="G632">
            <v>66534.23</v>
          </cell>
          <cell r="H632">
            <v>-6911.46</v>
          </cell>
          <cell r="I632">
            <v>90596.03</v>
          </cell>
          <cell r="J632">
            <v>181743.37</v>
          </cell>
          <cell r="K632">
            <v>95217.88</v>
          </cell>
          <cell r="L632">
            <v>73623.56</v>
          </cell>
          <cell r="M632">
            <v>85575.42</v>
          </cell>
          <cell r="N632">
            <v>109174.48</v>
          </cell>
          <cell r="O632">
            <v>283396.52</v>
          </cell>
          <cell r="Q632">
            <v>1213699.2999999998</v>
          </cell>
        </row>
        <row r="633">
          <cell r="A633" t="str">
            <v>F93021C</v>
          </cell>
          <cell r="B633" t="str">
            <v>MISCELLANEOUS GENERAL EXPENSES - ADJ</v>
          </cell>
          <cell r="G633">
            <v>0</v>
          </cell>
          <cell r="H633">
            <v>0</v>
          </cell>
          <cell r="I633">
            <v>0</v>
          </cell>
          <cell r="N633">
            <v>0</v>
          </cell>
          <cell r="O633">
            <v>0</v>
          </cell>
          <cell r="Q633">
            <v>0</v>
          </cell>
        </row>
        <row r="634">
          <cell r="A634" t="str">
            <v>F93022C</v>
          </cell>
          <cell r="B634" t="str">
            <v>MISCELLANEOUS GENERAL EXPENSES-V&amp;S ADJUSTMENTS</v>
          </cell>
          <cell r="D634">
            <v>298994.53000000003</v>
          </cell>
          <cell r="E634">
            <v>96393.64</v>
          </cell>
          <cell r="F634">
            <v>66065.34</v>
          </cell>
          <cell r="G634">
            <v>10773.76</v>
          </cell>
          <cell r="H634">
            <v>0</v>
          </cell>
          <cell r="I634">
            <v>0</v>
          </cell>
          <cell r="J634">
            <v>169050.67</v>
          </cell>
          <cell r="K634">
            <v>104514.67</v>
          </cell>
          <cell r="L634">
            <v>101743.3</v>
          </cell>
          <cell r="M634">
            <v>102997.47</v>
          </cell>
          <cell r="N634">
            <v>181458.13</v>
          </cell>
          <cell r="O634">
            <v>311146.40999999997</v>
          </cell>
          <cell r="Q634">
            <v>1443137.9200000002</v>
          </cell>
        </row>
        <row r="635">
          <cell r="A635" t="str">
            <v>F93022E</v>
          </cell>
          <cell r="B635" t="str">
            <v>MISCELLANEOUS GENERAL EXPENSES</v>
          </cell>
          <cell r="D635">
            <v>0</v>
          </cell>
          <cell r="G635">
            <v>0</v>
          </cell>
          <cell r="H635">
            <v>0</v>
          </cell>
          <cell r="I635">
            <v>0</v>
          </cell>
          <cell r="N635">
            <v>0</v>
          </cell>
          <cell r="O635">
            <v>0</v>
          </cell>
          <cell r="Q635">
            <v>0</v>
          </cell>
        </row>
        <row r="636">
          <cell r="A636" t="str">
            <v>F93022G</v>
          </cell>
          <cell r="B636" t="str">
            <v>MISCELLANEOUS GENERAL EXPENSES</v>
          </cell>
          <cell r="D636">
            <v>0</v>
          </cell>
          <cell r="G636">
            <v>0</v>
          </cell>
          <cell r="H636">
            <v>0</v>
          </cell>
          <cell r="I636">
            <v>0</v>
          </cell>
          <cell r="N636">
            <v>0</v>
          </cell>
          <cell r="O636">
            <v>0</v>
          </cell>
          <cell r="Q636">
            <v>0</v>
          </cell>
        </row>
        <row r="637">
          <cell r="A637" t="str">
            <v>F93030E</v>
          </cell>
          <cell r="B637" t="str">
            <v>MISC GENERAL EXP-AFFIL. BILLING</v>
          </cell>
          <cell r="D637">
            <v>0</v>
          </cell>
          <cell r="E637">
            <v>0</v>
          </cell>
          <cell r="F637">
            <v>24294</v>
          </cell>
          <cell r="G637">
            <v>15543.56</v>
          </cell>
          <cell r="H637">
            <v>21257.13</v>
          </cell>
          <cell r="I637">
            <v>-40778.629999999997</v>
          </cell>
          <cell r="J637">
            <v>0</v>
          </cell>
          <cell r="K637">
            <v>0</v>
          </cell>
          <cell r="L637">
            <v>0</v>
          </cell>
          <cell r="M637">
            <v>6.3</v>
          </cell>
          <cell r="N637">
            <v>0</v>
          </cell>
          <cell r="O637">
            <v>0</v>
          </cell>
          <cell r="Q637">
            <v>20322.360000000004</v>
          </cell>
        </row>
        <row r="638">
          <cell r="A638" t="str">
            <v>F93030G</v>
          </cell>
          <cell r="B638" t="str">
            <v>MISC GENERAL EXP-AFFIL. BILLING</v>
          </cell>
          <cell r="D638">
            <v>-255207.58</v>
          </cell>
          <cell r="E638">
            <v>21031.61</v>
          </cell>
          <cell r="F638">
            <v>155455.56</v>
          </cell>
          <cell r="G638">
            <v>-1075317.83</v>
          </cell>
          <cell r="H638">
            <v>565374.4</v>
          </cell>
          <cell r="I638">
            <v>-577488.57999999996</v>
          </cell>
          <cell r="Q638">
            <v>-1166152.42</v>
          </cell>
        </row>
        <row r="639">
          <cell r="A639" t="str">
            <v>F93031E</v>
          </cell>
          <cell r="B639" t="str">
            <v>INTERCO BILLING - SCG TO SDGE</v>
          </cell>
          <cell r="D639">
            <v>0</v>
          </cell>
          <cell r="G639">
            <v>0</v>
          </cell>
          <cell r="H639">
            <v>0</v>
          </cell>
          <cell r="I639">
            <v>0</v>
          </cell>
          <cell r="L639">
            <v>-72004.62</v>
          </cell>
          <cell r="M639">
            <v>-21355.7</v>
          </cell>
          <cell r="N639">
            <v>53543.199999999997</v>
          </cell>
          <cell r="O639">
            <v>0</v>
          </cell>
          <cell r="Q639">
            <v>-39817.119999999995</v>
          </cell>
        </row>
        <row r="640">
          <cell r="A640" t="str">
            <v>F93031G</v>
          </cell>
          <cell r="B640" t="str">
            <v>INTERCO BILLING - SCG TO SDGE</v>
          </cell>
          <cell r="D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-272958.82</v>
          </cell>
          <cell r="K640">
            <v>150005.54</v>
          </cell>
          <cell r="N640">
            <v>0</v>
          </cell>
          <cell r="O640">
            <v>0</v>
          </cell>
          <cell r="Q640">
            <v>-122953.28</v>
          </cell>
        </row>
        <row r="641">
          <cell r="A641" t="str">
            <v>F93040E</v>
          </cell>
          <cell r="B641" t="str">
            <v>EMERGING BUSINESS ENT. COSTS</v>
          </cell>
          <cell r="D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129.32</v>
          </cell>
          <cell r="N641">
            <v>0</v>
          </cell>
          <cell r="O641">
            <v>0</v>
          </cell>
          <cell r="Q641">
            <v>129.32</v>
          </cell>
        </row>
        <row r="642">
          <cell r="A642" t="str">
            <v>F93040G</v>
          </cell>
          <cell r="B642" t="str">
            <v>FLEET COSTS</v>
          </cell>
          <cell r="G642">
            <v>0</v>
          </cell>
          <cell r="H642">
            <v>0</v>
          </cell>
          <cell r="I642">
            <v>0</v>
          </cell>
          <cell r="J642">
            <v>41.28</v>
          </cell>
          <cell r="N642">
            <v>0</v>
          </cell>
          <cell r="O642">
            <v>0</v>
          </cell>
          <cell r="Q642">
            <v>41.28</v>
          </cell>
        </row>
        <row r="643">
          <cell r="A643" t="str">
            <v>F93100C</v>
          </cell>
          <cell r="B643" t="str">
            <v>RENTS</v>
          </cell>
          <cell r="G643">
            <v>0</v>
          </cell>
          <cell r="H643">
            <v>0</v>
          </cell>
          <cell r="I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F93100E</v>
          </cell>
          <cell r="B644" t="str">
            <v>RENTS</v>
          </cell>
          <cell r="D644">
            <v>113609.74</v>
          </cell>
          <cell r="E644">
            <v>53955.89</v>
          </cell>
          <cell r="F644">
            <v>74973.39</v>
          </cell>
          <cell r="G644">
            <v>310077.55</v>
          </cell>
          <cell r="H644">
            <v>263467.65999999997</v>
          </cell>
          <cell r="I644">
            <v>293688.02</v>
          </cell>
          <cell r="J644">
            <v>170203.62</v>
          </cell>
          <cell r="K644">
            <v>305053.5</v>
          </cell>
          <cell r="L644">
            <v>45160.27</v>
          </cell>
          <cell r="M644">
            <v>56176.17</v>
          </cell>
          <cell r="N644">
            <v>117251.35</v>
          </cell>
          <cell r="O644">
            <v>41764.31</v>
          </cell>
          <cell r="Q644">
            <v>1845381.4700000002</v>
          </cell>
        </row>
        <row r="645">
          <cell r="A645" t="str">
            <v>F93100G</v>
          </cell>
          <cell r="B645" t="str">
            <v>RENTS</v>
          </cell>
          <cell r="D645">
            <v>36251.18</v>
          </cell>
          <cell r="E645">
            <v>17216.310000000001</v>
          </cell>
          <cell r="F645">
            <v>23924.17</v>
          </cell>
          <cell r="G645">
            <v>98454.53</v>
          </cell>
          <cell r="H645">
            <v>88992.62</v>
          </cell>
          <cell r="I645">
            <v>99254.6</v>
          </cell>
          <cell r="J645">
            <v>54319.95</v>
          </cell>
          <cell r="K645">
            <v>97360.82</v>
          </cell>
          <cell r="L645">
            <v>14409.12</v>
          </cell>
          <cell r="M645">
            <v>17924.95</v>
          </cell>
          <cell r="N645">
            <v>37413.4</v>
          </cell>
          <cell r="O645">
            <v>12566.74</v>
          </cell>
          <cell r="Q645">
            <v>598088.39</v>
          </cell>
        </row>
        <row r="646">
          <cell r="A646" t="str">
            <v>F93500C</v>
          </cell>
          <cell r="B646" t="str">
            <v>MAINTENANCE OF GENERAL PLANT</v>
          </cell>
          <cell r="G646">
            <v>0</v>
          </cell>
          <cell r="H646">
            <v>0</v>
          </cell>
          <cell r="I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F93500E</v>
          </cell>
          <cell r="B647" t="str">
            <v>MAINTENANCE OF GENERAL PLANT</v>
          </cell>
          <cell r="D647">
            <v>1299148.3500000001</v>
          </cell>
          <cell r="E647">
            <v>1360678.26</v>
          </cell>
          <cell r="F647">
            <v>1358309.23</v>
          </cell>
          <cell r="G647">
            <v>398971.72</v>
          </cell>
          <cell r="H647">
            <v>525603.29</v>
          </cell>
          <cell r="I647">
            <v>2778776.35</v>
          </cell>
          <cell r="J647">
            <v>1411411.35</v>
          </cell>
          <cell r="K647">
            <v>1428052.35</v>
          </cell>
          <cell r="L647">
            <v>1448844.57</v>
          </cell>
          <cell r="M647">
            <v>1623473.19</v>
          </cell>
          <cell r="N647">
            <v>1473771.57</v>
          </cell>
          <cell r="O647">
            <v>1834793.7</v>
          </cell>
          <cell r="Q647">
            <v>16941833.93</v>
          </cell>
        </row>
        <row r="648">
          <cell r="A648" t="str">
            <v>F93500G</v>
          </cell>
          <cell r="B648" t="str">
            <v>MAINTENANCE OF GENERAL PLANT</v>
          </cell>
          <cell r="D648">
            <v>377861.27</v>
          </cell>
          <cell r="E648">
            <v>417158.66</v>
          </cell>
          <cell r="F648">
            <v>440620.13</v>
          </cell>
          <cell r="G648">
            <v>85123.91</v>
          </cell>
          <cell r="H648">
            <v>145397.9</v>
          </cell>
          <cell r="I648">
            <v>926702.66</v>
          </cell>
          <cell r="J648">
            <v>450789.71</v>
          </cell>
          <cell r="K648">
            <v>456375.15</v>
          </cell>
          <cell r="L648">
            <v>409993.53</v>
          </cell>
          <cell r="M648">
            <v>476717.07</v>
          </cell>
          <cell r="N648">
            <v>474697.47</v>
          </cell>
          <cell r="O648">
            <v>541304.65</v>
          </cell>
          <cell r="Q648">
            <v>5202742.1100000003</v>
          </cell>
        </row>
        <row r="649">
          <cell r="A649" t="str">
            <v>F9350AE</v>
          </cell>
          <cell r="B649" t="str">
            <v>MAINTENANCE OF GENERAL PLANT-SEMPRA CHARGES</v>
          </cell>
          <cell r="D649">
            <v>2627499.42</v>
          </cell>
          <cell r="E649">
            <v>2459762.69</v>
          </cell>
          <cell r="F649">
            <v>2282544.2799999998</v>
          </cell>
          <cell r="G649">
            <v>783266.63</v>
          </cell>
          <cell r="H649">
            <v>1194159.54</v>
          </cell>
          <cell r="I649">
            <v>822021.15</v>
          </cell>
          <cell r="J649">
            <v>1984624.65</v>
          </cell>
          <cell r="K649">
            <v>1807331.31</v>
          </cell>
          <cell r="L649">
            <v>1872531.17</v>
          </cell>
          <cell r="M649">
            <v>2561779.7200000002</v>
          </cell>
          <cell r="N649">
            <v>2784217.34</v>
          </cell>
          <cell r="O649">
            <v>1907031.59</v>
          </cell>
          <cell r="Q649">
            <v>23086769.489999998</v>
          </cell>
        </row>
        <row r="650">
          <cell r="A650" t="str">
            <v>F9350AG</v>
          </cell>
          <cell r="B650" t="str">
            <v>MAINTENANCE OF GENERAL PLANT-SEMPRA CHARGES</v>
          </cell>
          <cell r="D650">
            <v>838584.24</v>
          </cell>
          <cell r="E650">
            <v>785050.02</v>
          </cell>
          <cell r="F650">
            <v>728489.54</v>
          </cell>
          <cell r="G650">
            <v>249984.86</v>
          </cell>
          <cell r="H650">
            <v>405205.66</v>
          </cell>
          <cell r="I650">
            <v>263437.42</v>
          </cell>
          <cell r="J650">
            <v>633406.54</v>
          </cell>
          <cell r="K650">
            <v>576822.26</v>
          </cell>
          <cell r="L650">
            <v>597631.06000000006</v>
          </cell>
          <cell r="M650">
            <v>817609.38</v>
          </cell>
          <cell r="N650">
            <v>888601.96</v>
          </cell>
          <cell r="O650">
            <v>608642.13</v>
          </cell>
          <cell r="Q650">
            <v>7393465.0699999994</v>
          </cell>
        </row>
        <row r="651">
          <cell r="A651" t="str">
            <v>F93510E</v>
          </cell>
          <cell r="B651" t="str">
            <v>MAINT OF GENERAL PLA</v>
          </cell>
          <cell r="D651">
            <v>126817.3</v>
          </cell>
          <cell r="E651">
            <v>104970.43</v>
          </cell>
          <cell r="F651">
            <v>74641.48</v>
          </cell>
          <cell r="G651">
            <v>163993.38</v>
          </cell>
          <cell r="H651">
            <v>264498.37</v>
          </cell>
          <cell r="I651">
            <v>200009.22</v>
          </cell>
          <cell r="J651">
            <v>87790.25</v>
          </cell>
          <cell r="K651">
            <v>77312.73</v>
          </cell>
          <cell r="L651">
            <v>56477.75</v>
          </cell>
          <cell r="M651">
            <v>82303.95</v>
          </cell>
          <cell r="N651">
            <v>103855.23</v>
          </cell>
          <cell r="O651">
            <v>146562.73000000001</v>
          </cell>
          <cell r="Q651">
            <v>1489232.8199999998</v>
          </cell>
        </row>
        <row r="652">
          <cell r="A652" t="str">
            <v>F93510G</v>
          </cell>
          <cell r="B652" t="str">
            <v>MAINT OF GENERAL PLA</v>
          </cell>
          <cell r="D652">
            <v>45768.28</v>
          </cell>
          <cell r="E652">
            <v>39990.94</v>
          </cell>
          <cell r="F652">
            <v>28293.83</v>
          </cell>
          <cell r="G652">
            <v>63476.42</v>
          </cell>
          <cell r="H652">
            <v>90520.62</v>
          </cell>
          <cell r="I652">
            <v>66291.240000000005</v>
          </cell>
          <cell r="J652">
            <v>34254.300000000003</v>
          </cell>
          <cell r="K652">
            <v>29855.47</v>
          </cell>
          <cell r="L652">
            <v>21213.48</v>
          </cell>
          <cell r="M652">
            <v>31942.98</v>
          </cell>
          <cell r="N652">
            <v>31160.36</v>
          </cell>
          <cell r="O652">
            <v>48913.75</v>
          </cell>
          <cell r="Q652">
            <v>531681.66999999993</v>
          </cell>
        </row>
        <row r="653">
          <cell r="A653" t="str">
            <v>F99990C</v>
          </cell>
          <cell r="B653" t="str">
            <v>PROFIT AND LOSS OFFSET ACCOUNT</v>
          </cell>
          <cell r="D653">
            <v>-54014567.119999997</v>
          </cell>
          <cell r="E653">
            <v>-54700442.359999999</v>
          </cell>
          <cell r="F653">
            <v>-55401756.460000001</v>
          </cell>
          <cell r="G653">
            <v>-68723256.280000001</v>
          </cell>
          <cell r="H653">
            <v>-74563019.109999999</v>
          </cell>
          <cell r="I653">
            <v>-76896443.530000001</v>
          </cell>
          <cell r="J653">
            <v>-62958587.590000004</v>
          </cell>
          <cell r="K653">
            <v>-56950255.469999999</v>
          </cell>
          <cell r="L653">
            <v>-61410909.310000002</v>
          </cell>
          <cell r="M653">
            <v>-62371151.369999997</v>
          </cell>
          <cell r="N653">
            <v>-58139272.600000001</v>
          </cell>
          <cell r="O653">
            <v>-96608686.739999995</v>
          </cell>
          <cell r="Q653">
            <v>-782738347.94000006</v>
          </cell>
        </row>
        <row r="654">
          <cell r="A654" t="str">
            <v>FERA363</v>
          </cell>
          <cell r="B654" t="str">
            <v>FERC ERRORS - INDICATOR A363</v>
          </cell>
          <cell r="G654">
            <v>0</v>
          </cell>
          <cell r="H654">
            <v>0</v>
          </cell>
          <cell r="I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FERROR1</v>
          </cell>
          <cell r="B655" t="str">
            <v>FERC FLOW OF COSTS TRACE ERRORS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-0.01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-0.01</v>
          </cell>
        </row>
        <row r="656">
          <cell r="A656" t="str">
            <v>FGMLABR</v>
          </cell>
          <cell r="B656" t="str">
            <v>FERC GEN MAP LABOR COST ELEMENTS</v>
          </cell>
          <cell r="G656">
            <v>0</v>
          </cell>
          <cell r="H656">
            <v>0</v>
          </cell>
          <cell r="I656">
            <v>0</v>
          </cell>
          <cell r="N656">
            <v>0</v>
          </cell>
          <cell r="O656">
            <v>0</v>
          </cell>
          <cell r="Q656">
            <v>0</v>
          </cell>
        </row>
        <row r="657">
          <cell r="A657" t="str">
            <v>FSCE17C</v>
          </cell>
          <cell r="B657" t="str">
            <v>FERC SEC CE 9101017 ADJUSTMENT</v>
          </cell>
          <cell r="G657">
            <v>0</v>
          </cell>
          <cell r="H657">
            <v>0</v>
          </cell>
          <cell r="I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FSDBB01</v>
          </cell>
          <cell r="B658" t="str">
            <v>FERC FLOW OF COSTS TRACE ERRORS-EB19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Q658">
            <v>0</v>
          </cell>
        </row>
        <row r="659">
          <cell r="A659" t="str">
            <v>FSDBB02</v>
          </cell>
          <cell r="B659" t="str">
            <v>FERC FLOW OF COSTS TRACE ERRORS-EB07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Q659">
            <v>0</v>
          </cell>
        </row>
        <row r="660">
          <cell r="A660" t="str">
            <v>FSDBB03</v>
          </cell>
          <cell r="B660" t="str">
            <v>FERC FLOW OF COSTS TRACE ERRORS-EB14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FSDBB04</v>
          </cell>
          <cell r="B661" t="str">
            <v>FERC FLOW OF COSTS TRACE ERRORS-EB08</v>
          </cell>
          <cell r="G661">
            <v>0</v>
          </cell>
          <cell r="H661">
            <v>0.01</v>
          </cell>
          <cell r="I661">
            <v>0.01</v>
          </cell>
          <cell r="L661">
            <v>0</v>
          </cell>
          <cell r="N661">
            <v>0</v>
          </cell>
          <cell r="O661">
            <v>0</v>
          </cell>
          <cell r="Q661">
            <v>0.02</v>
          </cell>
        </row>
        <row r="662">
          <cell r="A662" t="str">
            <v>FSDBB05</v>
          </cell>
          <cell r="B662" t="str">
            <v>FERC FLOW OF COSTS TRACE ERRORS-EB15</v>
          </cell>
          <cell r="D662">
            <v>0.02</v>
          </cell>
          <cell r="E662">
            <v>-0.03</v>
          </cell>
          <cell r="F662">
            <v>0.02</v>
          </cell>
          <cell r="G662">
            <v>0</v>
          </cell>
          <cell r="H662">
            <v>0.03</v>
          </cell>
          <cell r="I662">
            <v>0</v>
          </cell>
          <cell r="L662">
            <v>-0.02</v>
          </cell>
          <cell r="M662">
            <v>0.03</v>
          </cell>
          <cell r="N662">
            <v>0.04</v>
          </cell>
          <cell r="O662">
            <v>-0.05</v>
          </cell>
          <cell r="Q662">
            <v>3.9999999999999994E-2</v>
          </cell>
        </row>
        <row r="663">
          <cell r="A663" t="str">
            <v>FSDBB06</v>
          </cell>
          <cell r="B663" t="str">
            <v>FERC FLOW OF COSTS TRACE ERRORS-EB02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Q663">
            <v>0</v>
          </cell>
        </row>
        <row r="664">
          <cell r="A664" t="str">
            <v>FSDBB07</v>
          </cell>
          <cell r="B664" t="str">
            <v>FERC FLOW OF COSTS TRACE ERRORS-EB17</v>
          </cell>
          <cell r="D664">
            <v>0</v>
          </cell>
          <cell r="E664">
            <v>0</v>
          </cell>
          <cell r="F664">
            <v>0</v>
          </cell>
          <cell r="G664">
            <v>-0.01</v>
          </cell>
          <cell r="H664">
            <v>0</v>
          </cell>
          <cell r="I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Q664">
            <v>-0.01</v>
          </cell>
        </row>
        <row r="665">
          <cell r="A665" t="str">
            <v>FSDBB08</v>
          </cell>
          <cell r="B665" t="str">
            <v>FERC FLOW OF COSTS TRACE ERRORS-EB18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-0.01</v>
          </cell>
          <cell r="I665">
            <v>0.01</v>
          </cell>
          <cell r="L665">
            <v>0.01</v>
          </cell>
          <cell r="M665">
            <v>0</v>
          </cell>
          <cell r="N665">
            <v>0.01</v>
          </cell>
          <cell r="O665">
            <v>0</v>
          </cell>
          <cell r="Q665">
            <v>0.02</v>
          </cell>
        </row>
        <row r="666">
          <cell r="A666" t="str">
            <v>FSDBB11</v>
          </cell>
          <cell r="B666" t="str">
            <v>FERC FLOW OF COSTS TRACE ERRORS-EB09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Q666">
            <v>0</v>
          </cell>
        </row>
        <row r="667">
          <cell r="A667" t="str">
            <v>FSDBB12</v>
          </cell>
          <cell r="B667" t="str">
            <v>FERC FLOW OF COSTS TRACE ERRORS-EB10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Q667">
            <v>0</v>
          </cell>
        </row>
        <row r="668">
          <cell r="A668" t="str">
            <v>FSDBB13</v>
          </cell>
          <cell r="B668" t="str">
            <v>FERC FLOW OF COSTS TRACE ERRORS-EB11</v>
          </cell>
          <cell r="D668">
            <v>0.04</v>
          </cell>
          <cell r="E668">
            <v>0.01</v>
          </cell>
          <cell r="F668">
            <v>-0.03</v>
          </cell>
          <cell r="G668">
            <v>0.02</v>
          </cell>
          <cell r="H668">
            <v>0.02</v>
          </cell>
          <cell r="I668">
            <v>0.03</v>
          </cell>
          <cell r="L668">
            <v>-0.03</v>
          </cell>
          <cell r="M668">
            <v>0.01</v>
          </cell>
          <cell r="N668">
            <v>0</v>
          </cell>
          <cell r="O668">
            <v>-0.02</v>
          </cell>
          <cell r="Q668">
            <v>0.05</v>
          </cell>
        </row>
        <row r="669">
          <cell r="A669" t="str">
            <v>FSDBB14</v>
          </cell>
          <cell r="B669" t="str">
            <v>FERC FLOW OF COSTS TRACE ERRORS-EB12</v>
          </cell>
          <cell r="D669">
            <v>0</v>
          </cell>
          <cell r="E669">
            <v>0</v>
          </cell>
          <cell r="F669">
            <v>0</v>
          </cell>
          <cell r="G669">
            <v>-0.02</v>
          </cell>
          <cell r="H669">
            <v>-0.04</v>
          </cell>
          <cell r="I669">
            <v>-0.01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Q669">
            <v>-6.9999999999999993E-2</v>
          </cell>
        </row>
        <row r="670">
          <cell r="A670" t="str">
            <v>FSDBB15</v>
          </cell>
          <cell r="B670" t="str">
            <v>FERC FLOW OF COSTS TRACE ERRORS-EB13</v>
          </cell>
          <cell r="D670">
            <v>-0.05</v>
          </cell>
          <cell r="E670">
            <v>0.01</v>
          </cell>
          <cell r="F670">
            <v>0</v>
          </cell>
          <cell r="G670">
            <v>-0.02</v>
          </cell>
          <cell r="H670">
            <v>-0.06</v>
          </cell>
          <cell r="I670">
            <v>-7.0000000000000007E-2</v>
          </cell>
          <cell r="L670">
            <v>0.01</v>
          </cell>
          <cell r="M670">
            <v>0.04</v>
          </cell>
          <cell r="N670">
            <v>-0.01</v>
          </cell>
          <cell r="O670">
            <v>0.01</v>
          </cell>
          <cell r="Q670">
            <v>-0.13999999999999999</v>
          </cell>
        </row>
        <row r="671">
          <cell r="A671" t="str">
            <v>FSDBB17</v>
          </cell>
          <cell r="B671" t="str">
            <v>FERC FLOW OF COSTS TRACE ERRORS-EB01</v>
          </cell>
          <cell r="D671">
            <v>18.34</v>
          </cell>
          <cell r="E671">
            <v>15.09</v>
          </cell>
          <cell r="F671">
            <v>-21.49</v>
          </cell>
          <cell r="G671">
            <v>49.1</v>
          </cell>
          <cell r="H671">
            <v>3.58</v>
          </cell>
          <cell r="I671">
            <v>0.01</v>
          </cell>
          <cell r="L671">
            <v>124.62</v>
          </cell>
          <cell r="M671">
            <v>158.93</v>
          </cell>
          <cell r="N671">
            <v>165.93</v>
          </cell>
          <cell r="O671">
            <v>96.8</v>
          </cell>
          <cell r="Q671">
            <v>610.91</v>
          </cell>
        </row>
        <row r="672">
          <cell r="A672" t="str">
            <v>FSDBB18</v>
          </cell>
          <cell r="B672" t="str">
            <v>FERC FLOW OF COSTS TRACE ERRORS-EB20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Q672">
            <v>0</v>
          </cell>
        </row>
        <row r="673">
          <cell r="A673" t="str">
            <v>FSDBB19</v>
          </cell>
          <cell r="B673" t="str">
            <v>FERC FLOW OF COSTS TRACE ERRORS-EB21</v>
          </cell>
          <cell r="D673">
            <v>0.01</v>
          </cell>
          <cell r="E673">
            <v>-0.01</v>
          </cell>
          <cell r="F673">
            <v>0.01</v>
          </cell>
          <cell r="G673">
            <v>0.04</v>
          </cell>
          <cell r="H673">
            <v>-0.01</v>
          </cell>
          <cell r="I673">
            <v>-0.01</v>
          </cell>
          <cell r="L673">
            <v>0</v>
          </cell>
          <cell r="M673">
            <v>-0.01</v>
          </cell>
          <cell r="N673">
            <v>0.01</v>
          </cell>
          <cell r="O673">
            <v>0.02</v>
          </cell>
          <cell r="Q673">
            <v>0.05</v>
          </cell>
        </row>
        <row r="674">
          <cell r="A674" t="str">
            <v>FSDBB20</v>
          </cell>
          <cell r="B674" t="str">
            <v>FERC FLOW OF COSTS TRACE ERRORS-EB22</v>
          </cell>
          <cell r="D674">
            <v>0.01</v>
          </cell>
          <cell r="E674">
            <v>0.02</v>
          </cell>
          <cell r="F674">
            <v>-0.01</v>
          </cell>
          <cell r="G674">
            <v>0.01</v>
          </cell>
          <cell r="H674">
            <v>0</v>
          </cell>
          <cell r="I674">
            <v>-0.02</v>
          </cell>
          <cell r="L674">
            <v>0.01</v>
          </cell>
          <cell r="M674">
            <v>-0.03</v>
          </cell>
          <cell r="N674">
            <v>0.01</v>
          </cell>
          <cell r="O674">
            <v>0.05</v>
          </cell>
          <cell r="Q674">
            <v>0.05</v>
          </cell>
        </row>
        <row r="675">
          <cell r="A675" t="str">
            <v>FSDBB21</v>
          </cell>
          <cell r="B675" t="str">
            <v>FERC FLOW OF COSTS TRACE ERRORS-EB23</v>
          </cell>
          <cell r="D675">
            <v>-0.03</v>
          </cell>
          <cell r="E675">
            <v>0</v>
          </cell>
          <cell r="F675">
            <v>0</v>
          </cell>
          <cell r="G675">
            <v>0.02</v>
          </cell>
          <cell r="H675">
            <v>0.02</v>
          </cell>
          <cell r="I675">
            <v>-0.01</v>
          </cell>
          <cell r="L675">
            <v>-0.02</v>
          </cell>
          <cell r="M675">
            <v>0</v>
          </cell>
          <cell r="N675">
            <v>0.01</v>
          </cell>
          <cell r="O675">
            <v>0</v>
          </cell>
          <cell r="Q675">
            <v>-9.9999999999999967E-3</v>
          </cell>
        </row>
        <row r="676">
          <cell r="A676" t="str">
            <v>FSDBB22</v>
          </cell>
          <cell r="B676" t="str">
            <v>FERC FLOW OF COSTS TRACE ERRORS-EB24</v>
          </cell>
          <cell r="D676">
            <v>-0.01</v>
          </cell>
          <cell r="E676">
            <v>0</v>
          </cell>
          <cell r="F676">
            <v>0</v>
          </cell>
          <cell r="G676">
            <v>0.02</v>
          </cell>
          <cell r="H676">
            <v>0.01</v>
          </cell>
          <cell r="I676">
            <v>0.01</v>
          </cell>
          <cell r="L676">
            <v>-0.01</v>
          </cell>
          <cell r="M676">
            <v>-0.03</v>
          </cell>
          <cell r="N676">
            <v>0.01</v>
          </cell>
          <cell r="O676">
            <v>0</v>
          </cell>
          <cell r="Q676">
            <v>-1.7347234759768071E-18</v>
          </cell>
        </row>
        <row r="677">
          <cell r="A677" t="str">
            <v>FSDBB23</v>
          </cell>
          <cell r="B677" t="str">
            <v>FERC FLOW OF COSTS TRACE ERRORS-EB25</v>
          </cell>
          <cell r="D677">
            <v>0.09</v>
          </cell>
          <cell r="E677">
            <v>-0.03</v>
          </cell>
          <cell r="F677">
            <v>0.02</v>
          </cell>
          <cell r="G677">
            <v>-0.15</v>
          </cell>
          <cell r="H677">
            <v>-0.05</v>
          </cell>
          <cell r="I677">
            <v>0.08</v>
          </cell>
          <cell r="L677">
            <v>0.08</v>
          </cell>
          <cell r="M677">
            <v>0.15</v>
          </cell>
          <cell r="N677">
            <v>-0.06</v>
          </cell>
          <cell r="O677">
            <v>-0.09</v>
          </cell>
          <cell r="Q677">
            <v>4.0000000000000008E-2</v>
          </cell>
        </row>
        <row r="678">
          <cell r="A678" t="str">
            <v>FSDBB24</v>
          </cell>
          <cell r="B678" t="str">
            <v>FERC FLOW OF COSTS TRACE ERRORS-EB26</v>
          </cell>
          <cell r="D678">
            <v>-0.02</v>
          </cell>
          <cell r="E678">
            <v>0</v>
          </cell>
          <cell r="F678">
            <v>-0.01</v>
          </cell>
          <cell r="G678">
            <v>0.02</v>
          </cell>
          <cell r="H678">
            <v>0.01</v>
          </cell>
          <cell r="I678">
            <v>-0.01</v>
          </cell>
          <cell r="L678">
            <v>-0.01</v>
          </cell>
          <cell r="M678">
            <v>-0.01</v>
          </cell>
          <cell r="N678">
            <v>0</v>
          </cell>
          <cell r="O678">
            <v>0</v>
          </cell>
          <cell r="Q678">
            <v>-0.03</v>
          </cell>
        </row>
        <row r="679">
          <cell r="A679" t="str">
            <v>FSDBB25</v>
          </cell>
          <cell r="B679" t="str">
            <v>FERC FLOW OF COSTS TRACE ERRORS-EB27</v>
          </cell>
          <cell r="D679">
            <v>-0.01</v>
          </cell>
          <cell r="E679">
            <v>0.01</v>
          </cell>
          <cell r="F679">
            <v>0</v>
          </cell>
          <cell r="G679">
            <v>0.01</v>
          </cell>
          <cell r="H679">
            <v>-0.01</v>
          </cell>
          <cell r="I679">
            <v>0</v>
          </cell>
          <cell r="L679">
            <v>-0.02</v>
          </cell>
          <cell r="M679">
            <v>-0.02</v>
          </cell>
          <cell r="N679">
            <v>0.01</v>
          </cell>
          <cell r="O679">
            <v>0.02</v>
          </cell>
          <cell r="Q679">
            <v>-9.9999999999999985E-3</v>
          </cell>
        </row>
        <row r="680">
          <cell r="A680" t="str">
            <v>FSDBB26</v>
          </cell>
          <cell r="B680" t="str">
            <v>FERC FLOW OF COSTS TRACE ERRORS-EB28</v>
          </cell>
          <cell r="D680">
            <v>-0.01</v>
          </cell>
          <cell r="E680">
            <v>0</v>
          </cell>
          <cell r="F680">
            <v>0.01</v>
          </cell>
          <cell r="G680">
            <v>0.02</v>
          </cell>
          <cell r="H680">
            <v>0.02</v>
          </cell>
          <cell r="I680">
            <v>-0.02</v>
          </cell>
          <cell r="L680">
            <v>-0.01</v>
          </cell>
          <cell r="M680">
            <v>-0.02</v>
          </cell>
          <cell r="N680">
            <v>0</v>
          </cell>
          <cell r="O680">
            <v>0</v>
          </cell>
          <cell r="Q680">
            <v>-0.01</v>
          </cell>
        </row>
        <row r="681">
          <cell r="A681" t="str">
            <v>FSDBB27</v>
          </cell>
          <cell r="B681" t="str">
            <v>FERC FLOW OF COSTS TRACE ERRORS-EB29</v>
          </cell>
          <cell r="D681">
            <v>-0.01</v>
          </cell>
          <cell r="E681">
            <v>-0.01</v>
          </cell>
          <cell r="F681">
            <v>0</v>
          </cell>
          <cell r="G681">
            <v>0.02</v>
          </cell>
          <cell r="H681">
            <v>0</v>
          </cell>
          <cell r="I681">
            <v>-0.01</v>
          </cell>
          <cell r="L681">
            <v>-0.01</v>
          </cell>
          <cell r="M681">
            <v>-0.03</v>
          </cell>
          <cell r="N681">
            <v>0.01</v>
          </cell>
          <cell r="O681">
            <v>0</v>
          </cell>
          <cell r="Q681">
            <v>-0.04</v>
          </cell>
        </row>
        <row r="682">
          <cell r="A682" t="str">
            <v>FSDBB28</v>
          </cell>
          <cell r="B682" t="str">
            <v>FERC FLOW OF COSTS TRACE ERRORS-EB30</v>
          </cell>
          <cell r="D682">
            <v>-0.02</v>
          </cell>
          <cell r="E682">
            <v>0.02</v>
          </cell>
          <cell r="F682">
            <v>-0.02</v>
          </cell>
          <cell r="G682">
            <v>-0.01</v>
          </cell>
          <cell r="H682">
            <v>0.01</v>
          </cell>
          <cell r="I682">
            <v>-0.01</v>
          </cell>
          <cell r="L682">
            <v>-0.01</v>
          </cell>
          <cell r="M682">
            <v>0</v>
          </cell>
          <cell r="N682">
            <v>0</v>
          </cell>
          <cell r="O682">
            <v>0</v>
          </cell>
          <cell r="Q682">
            <v>-0.04</v>
          </cell>
        </row>
        <row r="683">
          <cell r="A683" t="str">
            <v>FSDBB31</v>
          </cell>
          <cell r="B683" t="str">
            <v>FERC FLOW OF COSTS TRACE ERRORS-EB31</v>
          </cell>
          <cell r="D683">
            <v>0</v>
          </cell>
          <cell r="E683">
            <v>0</v>
          </cell>
          <cell r="F683">
            <v>-0.02</v>
          </cell>
          <cell r="G683">
            <v>0</v>
          </cell>
          <cell r="H683">
            <v>0</v>
          </cell>
          <cell r="I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Q683">
            <v>-0.02</v>
          </cell>
        </row>
        <row r="684">
          <cell r="A684" t="str">
            <v>FSDBB39</v>
          </cell>
          <cell r="B684" t="str">
            <v>FERC FLOW OF COSTS TRACE ERRORS-EB31</v>
          </cell>
          <cell r="D684">
            <v>0</v>
          </cell>
          <cell r="G684">
            <v>-28722.57</v>
          </cell>
          <cell r="H684">
            <v>-26420.63</v>
          </cell>
          <cell r="I684">
            <v>-2701.37</v>
          </cell>
          <cell r="Q684">
            <v>-57844.57</v>
          </cell>
        </row>
        <row r="685">
          <cell r="A685" t="str">
            <v>FSDBB43</v>
          </cell>
          <cell r="B685" t="str">
            <v>FERC FLOW OF COSTS TRACE ERRORS-EB36</v>
          </cell>
          <cell r="D685">
            <v>18.75</v>
          </cell>
          <cell r="E685">
            <v>12.21</v>
          </cell>
          <cell r="F685">
            <v>0.02</v>
          </cell>
          <cell r="G685">
            <v>35.14</v>
          </cell>
          <cell r="H685">
            <v>35.090000000000003</v>
          </cell>
          <cell r="I685">
            <v>6.31</v>
          </cell>
          <cell r="L685">
            <v>33.770000000000003</v>
          </cell>
          <cell r="M685">
            <v>63.92</v>
          </cell>
          <cell r="N685">
            <v>25.44</v>
          </cell>
          <cell r="O685">
            <v>30.89</v>
          </cell>
          <cell r="Q685">
            <v>261.54000000000002</v>
          </cell>
        </row>
        <row r="686">
          <cell r="A686" t="str">
            <v>FSDBB44</v>
          </cell>
          <cell r="B686" t="str">
            <v>FERC FLOW OF COSTS TRACE ERRORS-EB34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Q686">
            <v>0</v>
          </cell>
        </row>
        <row r="687">
          <cell r="A687" t="str">
            <v>FSDBB45</v>
          </cell>
          <cell r="B687" t="str">
            <v>FERC FLOW OF COSTS TRACE ERRORS-EB03</v>
          </cell>
          <cell r="D687">
            <v>0.92</v>
          </cell>
          <cell r="E687">
            <v>1.01</v>
          </cell>
          <cell r="F687">
            <v>1.08</v>
          </cell>
          <cell r="G687">
            <v>-1619.17</v>
          </cell>
          <cell r="H687">
            <v>-17496.7</v>
          </cell>
          <cell r="I687">
            <v>-114590.44</v>
          </cell>
          <cell r="L687">
            <v>4.3499999999999996</v>
          </cell>
          <cell r="M687">
            <v>3.5</v>
          </cell>
          <cell r="N687">
            <v>4.99</v>
          </cell>
          <cell r="O687">
            <v>4.4400000000000004</v>
          </cell>
          <cell r="Q687">
            <v>-133686.01999999999</v>
          </cell>
        </row>
        <row r="688">
          <cell r="A688" t="str">
            <v>FSDBB46</v>
          </cell>
          <cell r="B688" t="str">
            <v>FERC FLOW OF COSTS TRACE ERRORS-EB04</v>
          </cell>
          <cell r="D688">
            <v>-3076.37</v>
          </cell>
          <cell r="E688">
            <v>1</v>
          </cell>
          <cell r="F688">
            <v>3.21</v>
          </cell>
          <cell r="G688">
            <v>-18686.09</v>
          </cell>
          <cell r="H688">
            <v>64797.13</v>
          </cell>
          <cell r="I688">
            <v>67823.08</v>
          </cell>
          <cell r="L688">
            <v>39.58</v>
          </cell>
          <cell r="M688">
            <v>25.07</v>
          </cell>
          <cell r="N688">
            <v>29.4</v>
          </cell>
          <cell r="O688">
            <v>38.28</v>
          </cell>
          <cell r="Q688">
            <v>110994.29</v>
          </cell>
        </row>
        <row r="689">
          <cell r="A689" t="str">
            <v>FSDBB47</v>
          </cell>
          <cell r="B689" t="str">
            <v>FERC FLOW OF COSTS TRACE ERRORS-EB35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Q689">
            <v>0</v>
          </cell>
        </row>
        <row r="690">
          <cell r="A690" t="str">
            <v>FSDBB55</v>
          </cell>
          <cell r="B690" t="str">
            <v>FERC FLOW OF COSTS TRACE ERRORS-EB05</v>
          </cell>
          <cell r="D690">
            <v>-0.01</v>
          </cell>
          <cell r="E690">
            <v>0.01</v>
          </cell>
          <cell r="F690">
            <v>-20844.8</v>
          </cell>
          <cell r="G690">
            <v>0.01</v>
          </cell>
          <cell r="H690">
            <v>0</v>
          </cell>
          <cell r="I690">
            <v>0</v>
          </cell>
          <cell r="L690">
            <v>0</v>
          </cell>
          <cell r="M690">
            <v>-9.11</v>
          </cell>
          <cell r="N690">
            <v>1355854.41</v>
          </cell>
          <cell r="O690">
            <v>-1.1000000000000001</v>
          </cell>
          <cell r="Q690">
            <v>1334999.4099999999</v>
          </cell>
        </row>
        <row r="691">
          <cell r="A691" t="str">
            <v>FSDBB57</v>
          </cell>
          <cell r="B691" t="str">
            <v>FERC FLOW OF COSTS TRACE ERRORS-EB16</v>
          </cell>
          <cell r="D691">
            <v>-0.02</v>
          </cell>
          <cell r="E691">
            <v>0.03</v>
          </cell>
          <cell r="F691">
            <v>-0.02</v>
          </cell>
          <cell r="G691">
            <v>0</v>
          </cell>
          <cell r="H691">
            <v>-0.03</v>
          </cell>
          <cell r="I691">
            <v>0</v>
          </cell>
          <cell r="L691">
            <v>0.02</v>
          </cell>
          <cell r="M691">
            <v>-0.03</v>
          </cell>
          <cell r="N691">
            <v>-0.04</v>
          </cell>
          <cell r="O691">
            <v>0.05</v>
          </cell>
          <cell r="Q691">
            <v>-3.9999999999999994E-2</v>
          </cell>
        </row>
        <row r="692">
          <cell r="A692" t="str">
            <v>FSDBB58</v>
          </cell>
          <cell r="B692" t="str">
            <v>FERC FLOW OF COSTS TRACE ERRORS-EB37</v>
          </cell>
          <cell r="D692">
            <v>3.75</v>
          </cell>
          <cell r="E692">
            <v>1.61</v>
          </cell>
          <cell r="F692">
            <v>0.08</v>
          </cell>
          <cell r="G692">
            <v>6.94</v>
          </cell>
          <cell r="H692">
            <v>8.75</v>
          </cell>
          <cell r="I692">
            <v>1.57</v>
          </cell>
          <cell r="L692">
            <v>6.61</v>
          </cell>
          <cell r="M692">
            <v>12.9</v>
          </cell>
          <cell r="N692">
            <v>5.99</v>
          </cell>
          <cell r="O692">
            <v>6.21</v>
          </cell>
          <cell r="Q692">
            <v>54.410000000000004</v>
          </cell>
        </row>
        <row r="693">
          <cell r="A693" t="str">
            <v>FSDBB59</v>
          </cell>
          <cell r="B693" t="str">
            <v>FERC FLOW OF COSTS TRACE ERRORS-EB38</v>
          </cell>
          <cell r="D693">
            <v>-0.01</v>
          </cell>
          <cell r="E693">
            <v>0.03</v>
          </cell>
          <cell r="F693">
            <v>0.01</v>
          </cell>
          <cell r="G693">
            <v>0.01</v>
          </cell>
          <cell r="H693">
            <v>-0.02</v>
          </cell>
          <cell r="I693">
            <v>0.01</v>
          </cell>
          <cell r="L693">
            <v>0</v>
          </cell>
          <cell r="M693">
            <v>-0.02</v>
          </cell>
          <cell r="N693">
            <v>0.01</v>
          </cell>
          <cell r="O693">
            <v>0</v>
          </cell>
          <cell r="Q693">
            <v>1.9999999999999997E-2</v>
          </cell>
        </row>
        <row r="694">
          <cell r="A694" t="str">
            <v>Overall result</v>
          </cell>
          <cell r="B694">
            <v>0</v>
          </cell>
          <cell r="D694">
            <v>8.0462634419881107E-9</v>
          </cell>
          <cell r="E694">
            <v>-1.1622903112185057E-8</v>
          </cell>
          <cell r="F694">
            <v>8.7024382080733154E-8</v>
          </cell>
          <cell r="G694">
            <v>-6.3194456565232593E-8</v>
          </cell>
          <cell r="H694">
            <v>-4.7773931304007089E-9</v>
          </cell>
          <cell r="I694">
            <v>7.9277087996695861E-8</v>
          </cell>
          <cell r="J694">
            <v>-0.2200000062584877</v>
          </cell>
          <cell r="K694">
            <v>3.9999991655349731E-2</v>
          </cell>
          <cell r="L694">
            <v>2.887844674503981E-7</v>
          </cell>
          <cell r="M694">
            <v>-4.6789651691331313E-8</v>
          </cell>
          <cell r="N694">
            <v>-3.9311125696675497E-8</v>
          </cell>
          <cell r="O694">
            <v>5.4240178570807984E-8</v>
          </cell>
          <cell r="Q694">
            <v>-0.1799998713098421</v>
          </cell>
        </row>
      </sheetData>
      <sheetData sheetId="2">
        <row r="1">
          <cell r="A1" t="str">
            <v xml:space="preserve">San Diego Gas &amp; Electric                 FERC - SDG&amp;E Balance Sheet &amp; Income Statement              </v>
          </cell>
        </row>
        <row r="2">
          <cell r="A2" t="str">
            <v>San Diego                                                                                           RFBILA00/PMALIN   Page         3</v>
          </cell>
        </row>
        <row r="4">
          <cell r="A4" t="str">
            <v>Company code</v>
          </cell>
          <cell r="E4">
            <v>2100</v>
          </cell>
          <cell r="F4" t="str">
            <v>Business area</v>
          </cell>
          <cell r="G4" t="str">
            <v>****</v>
          </cell>
        </row>
        <row r="6">
          <cell r="B6" t="str">
            <v>C</v>
          </cell>
          <cell r="C6" t="str">
            <v>Comp</v>
          </cell>
          <cell r="D6" t="str">
            <v>Bus.</v>
          </cell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  <cell r="L6" t="str">
            <v>Comparison period</v>
          </cell>
          <cell r="P6" t="str">
            <v>12 MTD Total</v>
          </cell>
          <cell r="S6">
            <v>37257</v>
          </cell>
          <cell r="T6">
            <v>37288</v>
          </cell>
          <cell r="U6">
            <v>37316</v>
          </cell>
          <cell r="V6" t="str">
            <v>1st Qtr 2002</v>
          </cell>
          <cell r="W6">
            <v>37347</v>
          </cell>
          <cell r="X6">
            <v>37377</v>
          </cell>
          <cell r="Y6">
            <v>37408</v>
          </cell>
          <cell r="Z6" t="str">
            <v>2nd Qtr 2002</v>
          </cell>
          <cell r="AA6">
            <v>37073</v>
          </cell>
          <cell r="AB6">
            <v>37104</v>
          </cell>
          <cell r="AC6">
            <v>37135</v>
          </cell>
          <cell r="AD6" t="str">
            <v>3rd Qtr 2001</v>
          </cell>
          <cell r="AE6">
            <v>37165</v>
          </cell>
          <cell r="AF6">
            <v>37196</v>
          </cell>
          <cell r="AG6">
            <v>37226</v>
          </cell>
          <cell r="AH6" t="str">
            <v>4th Qtr 2001</v>
          </cell>
          <cell r="AI6" t="str">
            <v>Total 2001/2002</v>
          </cell>
          <cell r="AJ6" t="str">
            <v>Diff</v>
          </cell>
        </row>
        <row r="7">
          <cell r="B7" t="str">
            <v>F</v>
          </cell>
          <cell r="C7" t="str">
            <v>code</v>
          </cell>
          <cell r="D7" t="str">
            <v>area</v>
          </cell>
          <cell r="G7" t="str">
            <v>(7.2001-6.2002)</v>
          </cell>
          <cell r="J7" t="str">
            <v>(7.2001-6.2002)</v>
          </cell>
          <cell r="L7" t="str">
            <v>(01.2000-9.2000)</v>
          </cell>
        </row>
        <row r="9">
          <cell r="E9" t="str">
            <v>Operating Revenues:</v>
          </cell>
        </row>
        <row r="10">
          <cell r="C10">
            <v>2100</v>
          </cell>
          <cell r="D10" t="str">
            <v>****</v>
          </cell>
          <cell r="E10" t="str">
            <v>F41160E</v>
          </cell>
          <cell r="F10" t="str">
            <v>GAIN FROM DISP UT PLANT</v>
          </cell>
          <cell r="G10">
            <v>-3110205.6</v>
          </cell>
          <cell r="J10">
            <v>-3110205.6</v>
          </cell>
          <cell r="L10">
            <v>-15510.39</v>
          </cell>
          <cell r="N10">
            <v>-15510.39</v>
          </cell>
          <cell r="P10">
            <v>-3125715.99</v>
          </cell>
          <cell r="S10">
            <v>-15510.39</v>
          </cell>
          <cell r="T10">
            <v>0</v>
          </cell>
          <cell r="U10">
            <v>0</v>
          </cell>
          <cell r="V10">
            <v>-15510.39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-3062665</v>
          </cell>
          <cell r="AG10">
            <v>-32030.21</v>
          </cell>
          <cell r="AH10">
            <v>-3094695.21</v>
          </cell>
          <cell r="AI10">
            <v>-3110205.6</v>
          </cell>
          <cell r="AJ10">
            <v>0</v>
          </cell>
        </row>
        <row r="11">
          <cell r="C11">
            <v>2100</v>
          </cell>
          <cell r="D11" t="str">
            <v>****</v>
          </cell>
          <cell r="E11" t="str">
            <v>F41170E</v>
          </cell>
          <cell r="F11" t="str">
            <v>LOSSES FROM DISP UT PLANT</v>
          </cell>
          <cell r="G11">
            <v>0</v>
          </cell>
          <cell r="J11">
            <v>0</v>
          </cell>
          <cell r="L11">
            <v>0</v>
          </cell>
          <cell r="N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C12">
            <v>2100</v>
          </cell>
          <cell r="D12" t="str">
            <v>****</v>
          </cell>
          <cell r="E12" t="str">
            <v>F44000C</v>
          </cell>
          <cell r="F12" t="str">
            <v>RESIDENTIAL SALES</v>
          </cell>
          <cell r="G12">
            <v>-693607855</v>
          </cell>
          <cell r="J12">
            <v>-693607855</v>
          </cell>
          <cell r="L12">
            <v>-64009940</v>
          </cell>
          <cell r="N12">
            <v>-64009940</v>
          </cell>
          <cell r="P12">
            <v>-757617795</v>
          </cell>
          <cell r="S12">
            <v>-64009940</v>
          </cell>
          <cell r="T12">
            <v>-57450870</v>
          </cell>
          <cell r="U12">
            <v>-52456587</v>
          </cell>
          <cell r="V12">
            <v>-173917397</v>
          </cell>
          <cell r="W12">
            <v>-51821412</v>
          </cell>
          <cell r="X12">
            <v>-48278020</v>
          </cell>
          <cell r="Y12">
            <v>-49426135</v>
          </cell>
          <cell r="Z12">
            <v>-149525567</v>
          </cell>
          <cell r="AA12">
            <v>-64173785</v>
          </cell>
          <cell r="AB12">
            <v>-65206747</v>
          </cell>
          <cell r="AC12">
            <v>-72273351</v>
          </cell>
          <cell r="AD12">
            <v>-201653883</v>
          </cell>
          <cell r="AE12">
            <v>-58749670</v>
          </cell>
          <cell r="AF12">
            <v>-48479232</v>
          </cell>
          <cell r="AG12">
            <v>-61282106</v>
          </cell>
          <cell r="AH12">
            <v>-168511008</v>
          </cell>
          <cell r="AI12">
            <v>-693607855</v>
          </cell>
          <cell r="AJ12">
            <v>0</v>
          </cell>
        </row>
        <row r="13">
          <cell r="C13">
            <v>2100</v>
          </cell>
          <cell r="D13" t="str">
            <v>****</v>
          </cell>
          <cell r="E13" t="str">
            <v>F44200C</v>
          </cell>
          <cell r="F13" t="str">
            <v>COMMERCIAL AND INDUSTRIAL SALES</v>
          </cell>
          <cell r="G13">
            <v>-713347703</v>
          </cell>
          <cell r="J13">
            <v>-713347703</v>
          </cell>
          <cell r="L13">
            <v>-58835844</v>
          </cell>
          <cell r="N13">
            <v>-58835844</v>
          </cell>
          <cell r="P13">
            <v>-772183547</v>
          </cell>
          <cell r="S13">
            <v>-58835844</v>
          </cell>
          <cell r="T13">
            <v>-58049521</v>
          </cell>
          <cell r="U13">
            <v>-54854590</v>
          </cell>
          <cell r="V13">
            <v>-171739955</v>
          </cell>
          <cell r="W13">
            <v>-60518152</v>
          </cell>
          <cell r="X13">
            <v>-63424614</v>
          </cell>
          <cell r="Y13">
            <v>-73331718</v>
          </cell>
          <cell r="Z13">
            <v>-197274484</v>
          </cell>
          <cell r="AA13">
            <v>-89092225</v>
          </cell>
          <cell r="AB13">
            <v>-88738948</v>
          </cell>
          <cell r="AC13">
            <v>-94834624</v>
          </cell>
          <cell r="AD13">
            <v>-272665797</v>
          </cell>
          <cell r="AE13">
            <v>48215631</v>
          </cell>
          <cell r="AF13">
            <v>-56923152</v>
          </cell>
          <cell r="AG13">
            <v>-62959946</v>
          </cell>
          <cell r="AH13">
            <v>-71667467</v>
          </cell>
          <cell r="AI13">
            <v>-713347703</v>
          </cell>
          <cell r="AJ13">
            <v>0</v>
          </cell>
        </row>
        <row r="14">
          <cell r="C14">
            <v>2100</v>
          </cell>
          <cell r="D14" t="str">
            <v>****</v>
          </cell>
          <cell r="E14" t="str">
            <v>F44400C</v>
          </cell>
          <cell r="F14" t="str">
            <v>PUBLIC STREET AND HIGHWAY LIGHTING</v>
          </cell>
          <cell r="G14">
            <v>-9688664</v>
          </cell>
          <cell r="J14">
            <v>-9688664</v>
          </cell>
          <cell r="L14">
            <v>-526980</v>
          </cell>
          <cell r="N14">
            <v>-526980</v>
          </cell>
          <cell r="P14">
            <v>-10215644</v>
          </cell>
          <cell r="S14">
            <v>-526980</v>
          </cell>
          <cell r="T14">
            <v>-1041057</v>
          </cell>
          <cell r="U14">
            <v>-744045</v>
          </cell>
          <cell r="V14">
            <v>-2312082</v>
          </cell>
          <cell r="W14">
            <v>-798948</v>
          </cell>
          <cell r="X14">
            <v>-546582</v>
          </cell>
          <cell r="Y14">
            <v>-813354</v>
          </cell>
          <cell r="Z14">
            <v>-2158884</v>
          </cell>
          <cell r="AA14">
            <v>-856512</v>
          </cell>
          <cell r="AB14">
            <v>-842887</v>
          </cell>
          <cell r="AC14">
            <v>-863340</v>
          </cell>
          <cell r="AD14">
            <v>-2562739</v>
          </cell>
          <cell r="AE14">
            <v>-862771</v>
          </cell>
          <cell r="AF14">
            <v>-755279</v>
          </cell>
          <cell r="AG14">
            <v>-1036909</v>
          </cell>
          <cell r="AH14">
            <v>-2654959</v>
          </cell>
          <cell r="AI14">
            <v>-9688664</v>
          </cell>
          <cell r="AJ14">
            <v>0</v>
          </cell>
        </row>
        <row r="15">
          <cell r="C15">
            <v>2100</v>
          </cell>
          <cell r="D15" t="str">
            <v>****</v>
          </cell>
          <cell r="E15" t="str">
            <v>F44700C</v>
          </cell>
          <cell r="F15" t="str">
            <v>SALES FOR RESALE</v>
          </cell>
          <cell r="G15">
            <v>174558831.5</v>
          </cell>
          <cell r="J15">
            <v>174558831.5</v>
          </cell>
          <cell r="L15">
            <v>-620</v>
          </cell>
          <cell r="N15">
            <v>-620</v>
          </cell>
          <cell r="P15">
            <v>174558211.5</v>
          </cell>
          <cell r="S15">
            <v>-620</v>
          </cell>
          <cell r="T15">
            <v>-659</v>
          </cell>
          <cell r="U15">
            <v>-11353</v>
          </cell>
          <cell r="V15">
            <v>-12632</v>
          </cell>
          <cell r="W15">
            <v>-5037</v>
          </cell>
          <cell r="X15">
            <v>-1161</v>
          </cell>
          <cell r="Y15">
            <v>-1899</v>
          </cell>
          <cell r="Z15">
            <v>-8097</v>
          </cell>
          <cell r="AA15">
            <v>-41596094</v>
          </cell>
          <cell r="AB15">
            <v>-40655694</v>
          </cell>
          <cell r="AC15">
            <v>-35156626</v>
          </cell>
          <cell r="AD15">
            <v>-117408414</v>
          </cell>
          <cell r="AE15">
            <v>-12996147.5</v>
          </cell>
          <cell r="AF15">
            <v>-12493737</v>
          </cell>
          <cell r="AG15">
            <v>317477859</v>
          </cell>
          <cell r="AH15">
            <v>291987974.5</v>
          </cell>
          <cell r="AI15">
            <v>174558831.5</v>
          </cell>
          <cell r="AJ15">
            <v>0</v>
          </cell>
        </row>
        <row r="16">
          <cell r="D16" t="str">
            <v>AA</v>
          </cell>
          <cell r="E16" t="str">
            <v>F44700C</v>
          </cell>
          <cell r="H16">
            <v>-174745581</v>
          </cell>
          <cell r="J16">
            <v>-174745581</v>
          </cell>
          <cell r="V16">
            <v>0</v>
          </cell>
          <cell r="Z16">
            <v>0</v>
          </cell>
          <cell r="AC16">
            <v>117399424</v>
          </cell>
          <cell r="AD16">
            <v>117399424</v>
          </cell>
          <cell r="AG16">
            <v>-292145005</v>
          </cell>
          <cell r="AH16">
            <v>-292145005</v>
          </cell>
          <cell r="AI16">
            <v>-174745581</v>
          </cell>
          <cell r="AJ16">
            <v>0</v>
          </cell>
        </row>
        <row r="17">
          <cell r="C17">
            <v>2100</v>
          </cell>
          <cell r="D17" t="str">
            <v>****</v>
          </cell>
          <cell r="E17" t="str">
            <v>F45100C</v>
          </cell>
          <cell r="F17" t="str">
            <v>MISCELLANEOUS SERVICE REVENUES</v>
          </cell>
          <cell r="G17">
            <v>-22211396.140000001</v>
          </cell>
          <cell r="J17">
            <v>-22211396.140000001</v>
          </cell>
          <cell r="L17">
            <v>-1809807.91</v>
          </cell>
          <cell r="N17">
            <v>-1809807.91</v>
          </cell>
          <cell r="P17">
            <v>-24021204.050000001</v>
          </cell>
          <cell r="S17">
            <v>-1809807.91</v>
          </cell>
          <cell r="T17">
            <v>-1842843.54</v>
          </cell>
          <cell r="U17">
            <v>-1698428.57</v>
          </cell>
          <cell r="V17">
            <v>-5351080.0200000005</v>
          </cell>
          <cell r="W17">
            <v>-1792789</v>
          </cell>
          <cell r="X17">
            <v>-1815963</v>
          </cell>
          <cell r="Y17">
            <v>-1982247</v>
          </cell>
          <cell r="Z17">
            <v>-5590999</v>
          </cell>
          <cell r="AA17">
            <v>-2181326.7599999998</v>
          </cell>
          <cell r="AB17">
            <v>-2532794.7200000002</v>
          </cell>
          <cell r="AC17">
            <v>-2339788.91</v>
          </cell>
          <cell r="AD17">
            <v>-7053910.3900000006</v>
          </cell>
          <cell r="AE17">
            <v>-574593</v>
          </cell>
          <cell r="AF17">
            <v>-1669477.96</v>
          </cell>
          <cell r="AG17">
            <v>-1971335.77</v>
          </cell>
          <cell r="AH17">
            <v>-4215406.7300000004</v>
          </cell>
          <cell r="AI17">
            <v>-22211396.140000001</v>
          </cell>
          <cell r="AJ17">
            <v>0</v>
          </cell>
        </row>
        <row r="18">
          <cell r="C18">
            <v>2100</v>
          </cell>
          <cell r="D18" t="str">
            <v>****</v>
          </cell>
          <cell r="E18" t="str">
            <v>F45400C</v>
          </cell>
          <cell r="F18" t="str">
            <v>RENT FROM ELECTRIC PROPERTY</v>
          </cell>
          <cell r="G18">
            <v>-1778573.7599999998</v>
          </cell>
          <cell r="J18">
            <v>-1778573.7599999998</v>
          </cell>
          <cell r="L18">
            <v>-123880.91</v>
          </cell>
          <cell r="N18">
            <v>-123880.91</v>
          </cell>
          <cell r="P18">
            <v>-1902454.6699999997</v>
          </cell>
          <cell r="S18">
            <v>-123880.91</v>
          </cell>
          <cell r="T18">
            <v>-290800.49</v>
          </cell>
          <cell r="U18">
            <v>-133732.75</v>
          </cell>
          <cell r="V18">
            <v>-548414.15</v>
          </cell>
          <cell r="W18">
            <v>-125894.15</v>
          </cell>
          <cell r="X18">
            <v>-100401.99</v>
          </cell>
          <cell r="Y18">
            <v>-126498.35</v>
          </cell>
          <cell r="Z18">
            <v>-352794.49</v>
          </cell>
          <cell r="AA18">
            <v>-118069.84</v>
          </cell>
          <cell r="AB18">
            <v>-138152.46</v>
          </cell>
          <cell r="AC18">
            <v>-105645.48</v>
          </cell>
          <cell r="AD18">
            <v>-361867.77999999997</v>
          </cell>
          <cell r="AE18">
            <v>-215596.09</v>
          </cell>
          <cell r="AF18">
            <v>-105807.64</v>
          </cell>
          <cell r="AG18">
            <v>-194093.61</v>
          </cell>
          <cell r="AH18">
            <v>-515497.33999999997</v>
          </cell>
          <cell r="AI18">
            <v>-1778573.7599999998</v>
          </cell>
          <cell r="AJ18">
            <v>0</v>
          </cell>
        </row>
        <row r="19">
          <cell r="C19">
            <v>2100</v>
          </cell>
          <cell r="D19" t="str">
            <v>****</v>
          </cell>
          <cell r="E19" t="str">
            <v>F45400E</v>
          </cell>
          <cell r="F19" t="str">
            <v>RENT FROM ELECTRIC PROPERTY</v>
          </cell>
          <cell r="G19">
            <v>-1984939.5600000003</v>
          </cell>
          <cell r="J19">
            <v>-1984939.5600000003</v>
          </cell>
          <cell r="L19">
            <v>-737084.85</v>
          </cell>
          <cell r="N19">
            <v>-737084.85</v>
          </cell>
          <cell r="P19">
            <v>-2722024.41</v>
          </cell>
          <cell r="S19">
            <v>-737084.85</v>
          </cell>
          <cell r="T19">
            <v>-33836.6</v>
          </cell>
          <cell r="U19">
            <v>-67964.070000000007</v>
          </cell>
          <cell r="V19">
            <v>-838885.52</v>
          </cell>
          <cell r="W19">
            <v>-27930.06</v>
          </cell>
          <cell r="X19">
            <v>-262687.05</v>
          </cell>
          <cell r="Y19">
            <v>-24717.279999999999</v>
          </cell>
          <cell r="Z19">
            <v>-315334.39</v>
          </cell>
          <cell r="AA19">
            <v>-74433.11</v>
          </cell>
          <cell r="AB19">
            <v>-269552.71000000002</v>
          </cell>
          <cell r="AC19">
            <v>-210646.65</v>
          </cell>
          <cell r="AD19">
            <v>-554632.47</v>
          </cell>
          <cell r="AE19">
            <v>-160173.04999999999</v>
          </cell>
          <cell r="AF19">
            <v>-46609.31</v>
          </cell>
          <cell r="AG19">
            <v>-69304.820000000007</v>
          </cell>
          <cell r="AH19">
            <v>-276087.18</v>
          </cell>
          <cell r="AI19">
            <v>-1984939.5600000003</v>
          </cell>
          <cell r="AJ19">
            <v>0</v>
          </cell>
        </row>
        <row r="20">
          <cell r="C20">
            <v>2100</v>
          </cell>
          <cell r="D20" t="str">
            <v>****</v>
          </cell>
          <cell r="E20" t="str">
            <v>F45600C</v>
          </cell>
          <cell r="F20" t="str">
            <v>OTHER ELECTRIC REVENUES</v>
          </cell>
          <cell r="G20">
            <v>259924777.58999997</v>
          </cell>
          <cell r="J20">
            <v>259924777.58999997</v>
          </cell>
          <cell r="L20">
            <v>30858730.800000001</v>
          </cell>
          <cell r="N20">
            <v>30858730.800000001</v>
          </cell>
          <cell r="P20">
            <v>290783508.38999999</v>
          </cell>
          <cell r="S20">
            <v>30858730.800000001</v>
          </cell>
          <cell r="T20">
            <v>28613177.559999999</v>
          </cell>
          <cell r="U20">
            <v>17870263.399999999</v>
          </cell>
          <cell r="V20">
            <v>77342171.75999999</v>
          </cell>
          <cell r="W20">
            <v>8546681.8399999999</v>
          </cell>
          <cell r="X20">
            <v>2784936.52</v>
          </cell>
          <cell r="Y20">
            <v>570484.53</v>
          </cell>
          <cell r="Z20">
            <v>11902102.889999999</v>
          </cell>
          <cell r="AA20">
            <v>40261644.729999997</v>
          </cell>
          <cell r="AB20">
            <v>100617418.01000001</v>
          </cell>
          <cell r="AC20">
            <v>62607869.810000002</v>
          </cell>
          <cell r="AD20">
            <v>203486932.55000001</v>
          </cell>
          <cell r="AE20">
            <v>-89597248.420000002</v>
          </cell>
          <cell r="AF20">
            <v>12267632.630000001</v>
          </cell>
          <cell r="AG20">
            <v>44523186.18</v>
          </cell>
          <cell r="AH20">
            <v>-32806429.610000007</v>
          </cell>
          <cell r="AI20">
            <v>259924777.58999997</v>
          </cell>
          <cell r="AJ20">
            <v>0</v>
          </cell>
        </row>
        <row r="21">
          <cell r="D21" t="str">
            <v>Q</v>
          </cell>
          <cell r="E21" t="str">
            <v>F45600C</v>
          </cell>
          <cell r="J21">
            <v>0</v>
          </cell>
          <cell r="T21">
            <v>0</v>
          </cell>
          <cell r="V21">
            <v>0</v>
          </cell>
          <cell r="Z21">
            <v>0</v>
          </cell>
          <cell r="AD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 t="str">
            <v>BB</v>
          </cell>
          <cell r="E22" t="str">
            <v>F45600C</v>
          </cell>
          <cell r="H22">
            <v>24842331.170000002</v>
          </cell>
          <cell r="J22">
            <v>24842331.170000002</v>
          </cell>
          <cell r="U22">
            <v>4151823</v>
          </cell>
          <cell r="V22">
            <v>4151823</v>
          </cell>
          <cell r="Y22">
            <v>20690508.170000002</v>
          </cell>
          <cell r="Z22">
            <v>20690508.170000002</v>
          </cell>
          <cell r="AD22">
            <v>0</v>
          </cell>
          <cell r="AH22">
            <v>0</v>
          </cell>
          <cell r="AI22">
            <v>24842331.170000002</v>
          </cell>
          <cell r="AJ22">
            <v>0</v>
          </cell>
        </row>
        <row r="23">
          <cell r="E23" t="str">
            <v>F45601C</v>
          </cell>
          <cell r="F23" t="str">
            <v>OTHER ELECTRIC REVENUES</v>
          </cell>
          <cell r="G23">
            <v>-1461490.0699999998</v>
          </cell>
          <cell r="J23">
            <v>-1461490.0699999998</v>
          </cell>
          <cell r="L23">
            <v>89543.28</v>
          </cell>
          <cell r="N23">
            <v>89543.28</v>
          </cell>
          <cell r="P23">
            <v>-1371946.7899999998</v>
          </cell>
          <cell r="S23">
            <v>89543.28</v>
          </cell>
          <cell r="T23">
            <v>-314266.48</v>
          </cell>
          <cell r="U23">
            <v>92151.97</v>
          </cell>
          <cell r="V23">
            <v>-132571.22999999998</v>
          </cell>
          <cell r="W23">
            <v>107766.69</v>
          </cell>
          <cell r="X23">
            <v>69145.14</v>
          </cell>
          <cell r="Y23">
            <v>39187.449999999997</v>
          </cell>
          <cell r="Z23">
            <v>216099.28000000003</v>
          </cell>
          <cell r="AA23">
            <v>1439.1</v>
          </cell>
          <cell r="AB23">
            <v>166.3</v>
          </cell>
          <cell r="AC23">
            <v>-963148.43</v>
          </cell>
          <cell r="AD23">
            <v>-961543.03</v>
          </cell>
          <cell r="AE23">
            <v>-670715.86</v>
          </cell>
          <cell r="AF23">
            <v>409950.69</v>
          </cell>
          <cell r="AG23">
            <v>-322709.92</v>
          </cell>
          <cell r="AH23">
            <v>-583475.09</v>
          </cell>
          <cell r="AI23">
            <v>-1461490.0699999998</v>
          </cell>
          <cell r="AJ23">
            <v>0</v>
          </cell>
        </row>
        <row r="24">
          <cell r="C24">
            <v>2100</v>
          </cell>
          <cell r="D24" t="str">
            <v>****</v>
          </cell>
          <cell r="E24" t="str">
            <v>F45600E</v>
          </cell>
          <cell r="F24" t="str">
            <v>OTHER ELECTRIC REVENUES</v>
          </cell>
          <cell r="G24">
            <v>-14612.54</v>
          </cell>
          <cell r="J24">
            <v>-14612.54</v>
          </cell>
          <cell r="L24">
            <v>0</v>
          </cell>
          <cell r="N24">
            <v>0</v>
          </cell>
          <cell r="P24">
            <v>-14612.54</v>
          </cell>
          <cell r="S24">
            <v>0</v>
          </cell>
          <cell r="T24">
            <v>0</v>
          </cell>
          <cell r="U24">
            <v>-14612.54</v>
          </cell>
          <cell r="V24">
            <v>-14612.54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-14612.54</v>
          </cell>
          <cell r="AJ24">
            <v>0</v>
          </cell>
        </row>
        <row r="25">
          <cell r="E25" t="str">
            <v xml:space="preserve">  Electric</v>
          </cell>
          <cell r="G25">
            <v>-1012721830.58</v>
          </cell>
          <cell r="H25">
            <v>-149903249.82999998</v>
          </cell>
          <cell r="J25">
            <v>-1162625080.4099998</v>
          </cell>
          <cell r="L25">
            <v>-95111393.979999989</v>
          </cell>
          <cell r="M25">
            <v>0</v>
          </cell>
          <cell r="N25">
            <v>-95111393.979999989</v>
          </cell>
          <cell r="P25">
            <v>-1257736474.3899999</v>
          </cell>
          <cell r="S25">
            <v>-95111393.979999989</v>
          </cell>
          <cell r="T25">
            <v>-90410676.549999997</v>
          </cell>
          <cell r="U25">
            <v>-87867074.559999987</v>
          </cell>
          <cell r="V25">
            <v>-273389145.08999997</v>
          </cell>
          <cell r="W25">
            <v>-106435713.68000001</v>
          </cell>
          <cell r="X25">
            <v>-111575347.38</v>
          </cell>
          <cell r="Y25">
            <v>-104406388.47999999</v>
          </cell>
          <cell r="Z25">
            <v>-322417449.54000002</v>
          </cell>
          <cell r="AA25">
            <v>-157829361.88000003</v>
          </cell>
          <cell r="AB25">
            <v>-97767191.580000013</v>
          </cell>
          <cell r="AC25">
            <v>-26739876.660000004</v>
          </cell>
          <cell r="AD25">
            <v>-282336430.11999995</v>
          </cell>
          <cell r="AE25">
            <v>-115611283.92</v>
          </cell>
          <cell r="AF25">
            <v>-110858376.59</v>
          </cell>
          <cell r="AG25">
            <v>-58012395.149999999</v>
          </cell>
          <cell r="AH25">
            <v>-284482055.65999997</v>
          </cell>
          <cell r="AI25">
            <v>-1162625080.4099998</v>
          </cell>
          <cell r="AJ25">
            <v>0</v>
          </cell>
        </row>
        <row r="27">
          <cell r="C27">
            <v>2100</v>
          </cell>
          <cell r="D27" t="str">
            <v>****</v>
          </cell>
          <cell r="E27" t="str">
            <v>F44701C</v>
          </cell>
          <cell r="F27" t="str">
            <v>COST RECOVERY FROM ISO/PX</v>
          </cell>
          <cell r="G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</row>
        <row r="28">
          <cell r="E28" t="str">
            <v xml:space="preserve"> Cost recovery from PX</v>
          </cell>
          <cell r="G28">
            <v>0</v>
          </cell>
          <cell r="H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</row>
        <row r="30">
          <cell r="E30" t="str">
            <v xml:space="preserve">     Total Electric Revenues</v>
          </cell>
          <cell r="G30">
            <v>-1012721830.58</v>
          </cell>
          <cell r="H30">
            <v>-149903249.82999998</v>
          </cell>
          <cell r="J30">
            <v>-1162625080.4099998</v>
          </cell>
          <cell r="L30">
            <v>-95111393.979999989</v>
          </cell>
          <cell r="M30">
            <v>0</v>
          </cell>
          <cell r="N30">
            <v>-95111393.979999989</v>
          </cell>
          <cell r="P30">
            <v>-1257736474.3899999</v>
          </cell>
          <cell r="S30">
            <v>-95111393.979999989</v>
          </cell>
          <cell r="T30">
            <v>-90410676.549999997</v>
          </cell>
          <cell r="U30">
            <v>-87867074.559999987</v>
          </cell>
          <cell r="V30">
            <v>-273389145.08999997</v>
          </cell>
          <cell r="W30">
            <v>-106435713.68000001</v>
          </cell>
          <cell r="X30">
            <v>-111575347.38</v>
          </cell>
          <cell r="Y30">
            <v>-104406388.47999999</v>
          </cell>
          <cell r="Z30">
            <v>-322417449.54000002</v>
          </cell>
          <cell r="AA30">
            <v>-157829361.88000003</v>
          </cell>
          <cell r="AB30">
            <v>-97767191.580000013</v>
          </cell>
          <cell r="AC30">
            <v>-26739876.660000004</v>
          </cell>
          <cell r="AD30">
            <v>-282336430.11999995</v>
          </cell>
          <cell r="AE30">
            <v>-115611283.92</v>
          </cell>
          <cell r="AF30">
            <v>-110858376.59</v>
          </cell>
          <cell r="AG30">
            <v>-58012395.149999999</v>
          </cell>
          <cell r="AH30">
            <v>-284482055.65999997</v>
          </cell>
          <cell r="AI30">
            <v>-1162625080.4099998</v>
          </cell>
          <cell r="AJ30">
            <v>0</v>
          </cell>
        </row>
        <row r="32">
          <cell r="C32">
            <v>2100</v>
          </cell>
          <cell r="D32" t="str">
            <v>****</v>
          </cell>
          <cell r="E32" t="str">
            <v>F48000C</v>
          </cell>
          <cell r="F32" t="str">
            <v>RESIDENTIAL SALES</v>
          </cell>
          <cell r="G32">
            <v>-264095638</v>
          </cell>
          <cell r="J32">
            <v>-264095638</v>
          </cell>
          <cell r="L32">
            <v>-36681621</v>
          </cell>
          <cell r="N32">
            <v>-36681621</v>
          </cell>
          <cell r="P32">
            <v>-300777259</v>
          </cell>
          <cell r="S32">
            <v>-36681621</v>
          </cell>
          <cell r="T32">
            <v>-37273428</v>
          </cell>
          <cell r="U32">
            <v>-25436262</v>
          </cell>
          <cell r="V32">
            <v>-99391311</v>
          </cell>
          <cell r="W32">
            <v>-21717529</v>
          </cell>
          <cell r="X32">
            <v>-18346852</v>
          </cell>
          <cell r="Y32">
            <v>-15235272</v>
          </cell>
          <cell r="Z32">
            <v>-55299653</v>
          </cell>
          <cell r="AA32">
            <v>-23131893</v>
          </cell>
          <cell r="AB32">
            <v>-12125024</v>
          </cell>
          <cell r="AC32">
            <v>-11963411</v>
          </cell>
          <cell r="AD32">
            <v>-47220328</v>
          </cell>
          <cell r="AE32">
            <v>-12542886</v>
          </cell>
          <cell r="AF32">
            <v>-15904654</v>
          </cell>
          <cell r="AG32">
            <v>-33736806</v>
          </cell>
          <cell r="AH32">
            <v>-62184346</v>
          </cell>
          <cell r="AI32">
            <v>-264095638</v>
          </cell>
          <cell r="AJ32">
            <v>0</v>
          </cell>
        </row>
        <row r="33">
          <cell r="C33">
            <v>2100</v>
          </cell>
          <cell r="D33" t="str">
            <v>****</v>
          </cell>
          <cell r="E33" t="str">
            <v>F48100C</v>
          </cell>
          <cell r="F33" t="str">
            <v>COMMERCIAL AND INDUSTRIAL SALES</v>
          </cell>
          <cell r="G33">
            <v>-112735627</v>
          </cell>
          <cell r="J33">
            <v>-112735627</v>
          </cell>
          <cell r="L33">
            <v>-10697531</v>
          </cell>
          <cell r="N33">
            <v>-10697531</v>
          </cell>
          <cell r="P33">
            <v>-123433158</v>
          </cell>
          <cell r="S33">
            <v>-10697531</v>
          </cell>
          <cell r="T33">
            <v>-10369535</v>
          </cell>
          <cell r="U33">
            <v>-9181270</v>
          </cell>
          <cell r="V33">
            <v>-30248336</v>
          </cell>
          <cell r="W33">
            <v>-9261276</v>
          </cell>
          <cell r="X33">
            <v>-7463588</v>
          </cell>
          <cell r="Y33">
            <v>-5837038</v>
          </cell>
          <cell r="Z33">
            <v>-22561902</v>
          </cell>
          <cell r="AA33">
            <v>-14676316</v>
          </cell>
          <cell r="AB33">
            <v>-8061351</v>
          </cell>
          <cell r="AC33">
            <v>-9495623</v>
          </cell>
          <cell r="AD33">
            <v>-32233290</v>
          </cell>
          <cell r="AE33">
            <v>-7810869</v>
          </cell>
          <cell r="AF33">
            <v>-8279085</v>
          </cell>
          <cell r="AG33">
            <v>-11602145</v>
          </cell>
          <cell r="AH33">
            <v>-27692099</v>
          </cell>
          <cell r="AI33">
            <v>-112735627</v>
          </cell>
          <cell r="AJ33">
            <v>0</v>
          </cell>
        </row>
        <row r="34">
          <cell r="C34">
            <v>2100</v>
          </cell>
          <cell r="D34" t="str">
            <v>****</v>
          </cell>
          <cell r="E34" t="str">
            <v>F48300C</v>
          </cell>
          <cell r="F34" t="str">
            <v>SALES FOR RESALE</v>
          </cell>
          <cell r="G34">
            <v>0</v>
          </cell>
          <cell r="J34">
            <v>0</v>
          </cell>
          <cell r="N34">
            <v>0</v>
          </cell>
          <cell r="P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</row>
        <row r="35">
          <cell r="C35">
            <v>2100</v>
          </cell>
          <cell r="D35" t="str">
            <v>****</v>
          </cell>
          <cell r="E35" t="str">
            <v>F48400C</v>
          </cell>
          <cell r="F35" t="str">
            <v>INTERDEPARTMENTAL SALES</v>
          </cell>
          <cell r="G35">
            <v>-29197478</v>
          </cell>
          <cell r="J35">
            <v>-29197478</v>
          </cell>
          <cell r="L35">
            <v>-3801383</v>
          </cell>
          <cell r="N35">
            <v>-3801383</v>
          </cell>
          <cell r="P35">
            <v>-32998861</v>
          </cell>
          <cell r="S35">
            <v>-3801383</v>
          </cell>
          <cell r="T35">
            <v>-2757610</v>
          </cell>
          <cell r="U35">
            <v>-2607004</v>
          </cell>
          <cell r="V35">
            <v>-9165997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-2626938</v>
          </cell>
          <cell r="AB35">
            <v>-3721110</v>
          </cell>
          <cell r="AC35">
            <v>-3753127</v>
          </cell>
          <cell r="AD35">
            <v>-10101175</v>
          </cell>
          <cell r="AE35">
            <v>-3312023</v>
          </cell>
          <cell r="AF35">
            <v>-3278445</v>
          </cell>
          <cell r="AG35">
            <v>-3339838</v>
          </cell>
          <cell r="AH35">
            <v>-9930306</v>
          </cell>
          <cell r="AI35">
            <v>-29197478</v>
          </cell>
          <cell r="AJ35">
            <v>0</v>
          </cell>
        </row>
        <row r="36">
          <cell r="D36" t="str">
            <v>W</v>
          </cell>
          <cell r="E36" t="str">
            <v>F48400C</v>
          </cell>
          <cell r="H36">
            <v>29197478</v>
          </cell>
          <cell r="J36">
            <v>29197478</v>
          </cell>
          <cell r="S36">
            <v>3801383</v>
          </cell>
          <cell r="T36">
            <v>2757610</v>
          </cell>
          <cell r="U36">
            <v>2607004</v>
          </cell>
          <cell r="V36">
            <v>9165997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2626938</v>
          </cell>
          <cell r="AB36">
            <v>3721110</v>
          </cell>
          <cell r="AC36">
            <v>3753127</v>
          </cell>
          <cell r="AD36">
            <v>10101175</v>
          </cell>
          <cell r="AE36">
            <v>3312023</v>
          </cell>
          <cell r="AF36">
            <v>3278445</v>
          </cell>
          <cell r="AG36">
            <v>3339838</v>
          </cell>
          <cell r="AH36">
            <v>9930306</v>
          </cell>
          <cell r="AI36">
            <v>29197478</v>
          </cell>
          <cell r="AJ36">
            <v>0</v>
          </cell>
        </row>
        <row r="37">
          <cell r="C37">
            <v>2100</v>
          </cell>
          <cell r="D37" t="str">
            <v>****</v>
          </cell>
          <cell r="E37" t="str">
            <v>F48800C</v>
          </cell>
          <cell r="F37" t="str">
            <v>MISCELLANEOUS SERVICE REVENUES</v>
          </cell>
          <cell r="G37">
            <v>-4202397</v>
          </cell>
          <cell r="J37">
            <v>-4202397</v>
          </cell>
          <cell r="L37">
            <v>-403530</v>
          </cell>
          <cell r="N37">
            <v>-403530</v>
          </cell>
          <cell r="P37">
            <v>-4605927</v>
          </cell>
          <cell r="S37">
            <v>-403530</v>
          </cell>
          <cell r="T37">
            <v>-416504</v>
          </cell>
          <cell r="U37">
            <v>-357549</v>
          </cell>
          <cell r="V37">
            <v>-1177583</v>
          </cell>
          <cell r="W37">
            <v>-344291</v>
          </cell>
          <cell r="X37">
            <v>-314375</v>
          </cell>
          <cell r="Y37">
            <v>-308254</v>
          </cell>
          <cell r="Z37">
            <v>-966920</v>
          </cell>
          <cell r="AA37">
            <v>-423423</v>
          </cell>
          <cell r="AB37">
            <v>-335052</v>
          </cell>
          <cell r="AC37">
            <v>-310474</v>
          </cell>
          <cell r="AD37">
            <v>-1068949</v>
          </cell>
          <cell r="AE37">
            <v>-300809</v>
          </cell>
          <cell r="AF37">
            <v>-291539</v>
          </cell>
          <cell r="AG37">
            <v>-396597</v>
          </cell>
          <cell r="AH37">
            <v>-988945</v>
          </cell>
          <cell r="AI37">
            <v>-4202397</v>
          </cell>
          <cell r="AJ37">
            <v>0</v>
          </cell>
        </row>
        <row r="38">
          <cell r="C38">
            <v>2100</v>
          </cell>
          <cell r="D38" t="str">
            <v>****</v>
          </cell>
          <cell r="E38" t="str">
            <v>F48900C</v>
          </cell>
          <cell r="F38" t="str">
            <v>REV. FROM TRANS. OF GAS OF OTHERS</v>
          </cell>
          <cell r="G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39">
          <cell r="C39">
            <v>2100</v>
          </cell>
          <cell r="D39" t="str">
            <v>****</v>
          </cell>
          <cell r="E39" t="str">
            <v>F48930C</v>
          </cell>
          <cell r="F39" t="str">
            <v xml:space="preserve">REVENUE FM TRANS OF GAS FOR OTHER COMPANIES </v>
          </cell>
          <cell r="G39">
            <v>-7480260</v>
          </cell>
          <cell r="J39">
            <v>-7480260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-3171491</v>
          </cell>
          <cell r="X39">
            <v>-2251552</v>
          </cell>
          <cell r="Y39">
            <v>-2057217</v>
          </cell>
          <cell r="Z39">
            <v>-7480260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-7480260</v>
          </cell>
          <cell r="AJ39">
            <v>0</v>
          </cell>
        </row>
        <row r="40">
          <cell r="D40" t="str">
            <v>W</v>
          </cell>
          <cell r="E40" t="str">
            <v>F48930C</v>
          </cell>
          <cell r="H40">
            <v>-29197478</v>
          </cell>
          <cell r="J40">
            <v>-29197478</v>
          </cell>
          <cell r="S40">
            <v>-3801383</v>
          </cell>
          <cell r="T40">
            <v>-2757610</v>
          </cell>
          <cell r="U40">
            <v>-2607004</v>
          </cell>
          <cell r="V40">
            <v>-9165997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-2626938</v>
          </cell>
          <cell r="AB40">
            <v>-3721110</v>
          </cell>
          <cell r="AC40">
            <v>-3753127</v>
          </cell>
          <cell r="AD40">
            <v>-10101175</v>
          </cell>
          <cell r="AE40">
            <v>-3312023</v>
          </cell>
          <cell r="AF40">
            <v>-3278445</v>
          </cell>
          <cell r="AG40">
            <v>-3339838</v>
          </cell>
          <cell r="AH40">
            <v>-9930306</v>
          </cell>
          <cell r="AI40">
            <v>-29197478</v>
          </cell>
          <cell r="AJ40">
            <v>0</v>
          </cell>
        </row>
        <row r="41">
          <cell r="C41">
            <v>2100</v>
          </cell>
          <cell r="D41" t="str">
            <v>****</v>
          </cell>
          <cell r="E41" t="str">
            <v>F49300C</v>
          </cell>
          <cell r="F41" t="str">
            <v>RENT FROM GAS PROPERTY</v>
          </cell>
          <cell r="G41">
            <v>-85963.199999999983</v>
          </cell>
          <cell r="J41">
            <v>-85963.199999999983</v>
          </cell>
          <cell r="L41">
            <v>-2304.08</v>
          </cell>
          <cell r="N41">
            <v>-2304.08</v>
          </cell>
          <cell r="P41">
            <v>-88267.279999999984</v>
          </cell>
          <cell r="S41">
            <v>-2304.08</v>
          </cell>
          <cell r="T41">
            <v>-4838.97</v>
          </cell>
          <cell r="U41">
            <v>-21233.66</v>
          </cell>
          <cell r="V41">
            <v>-28376.71</v>
          </cell>
          <cell r="W41">
            <v>-4125.33</v>
          </cell>
          <cell r="X41">
            <v>-3569.76</v>
          </cell>
          <cell r="Y41">
            <v>-3569.76</v>
          </cell>
          <cell r="Z41">
            <v>-11264.85</v>
          </cell>
          <cell r="AA41">
            <v>-2158.06</v>
          </cell>
          <cell r="AB41">
            <v>-2158.06</v>
          </cell>
          <cell r="AC41">
            <v>-2158.06</v>
          </cell>
          <cell r="AD41">
            <v>-6474.18</v>
          </cell>
          <cell r="AE41">
            <v>-2158.06</v>
          </cell>
          <cell r="AF41">
            <v>-2158.06</v>
          </cell>
          <cell r="AG41">
            <v>-35531.339999999997</v>
          </cell>
          <cell r="AH41">
            <v>-39847.46</v>
          </cell>
          <cell r="AI41">
            <v>-85963.199999999983</v>
          </cell>
          <cell r="AJ41">
            <v>0</v>
          </cell>
        </row>
        <row r="42">
          <cell r="C42">
            <v>2100</v>
          </cell>
          <cell r="D42" t="str">
            <v>****</v>
          </cell>
          <cell r="E42" t="str">
            <v>F49500C</v>
          </cell>
          <cell r="F42" t="str">
            <v>OTHER GAS REVENUES</v>
          </cell>
          <cell r="G42">
            <v>23887544.759999998</v>
          </cell>
          <cell r="J42">
            <v>23887544.759999998</v>
          </cell>
          <cell r="L42">
            <v>1087043.22</v>
          </cell>
          <cell r="N42">
            <v>1087043.22</v>
          </cell>
          <cell r="P42">
            <v>24974587.979999997</v>
          </cell>
          <cell r="S42">
            <v>1087043.22</v>
          </cell>
          <cell r="T42">
            <v>-13173498.970000001</v>
          </cell>
          <cell r="U42">
            <v>2582318.9900000002</v>
          </cell>
          <cell r="V42">
            <v>-9504136.7599999998</v>
          </cell>
          <cell r="W42">
            <v>-3765416.23</v>
          </cell>
          <cell r="X42">
            <v>584608.31000000006</v>
          </cell>
          <cell r="Y42">
            <v>758471.19</v>
          </cell>
          <cell r="Z42">
            <v>-2422336.73</v>
          </cell>
          <cell r="AA42">
            <v>24201596.969999999</v>
          </cell>
          <cell r="AB42">
            <v>8876657.75</v>
          </cell>
          <cell r="AC42">
            <v>6944439.7599999998</v>
          </cell>
          <cell r="AD42">
            <v>40022694.479999997</v>
          </cell>
          <cell r="AE42">
            <v>3388981.32</v>
          </cell>
          <cell r="AF42">
            <v>-13431311.039999999</v>
          </cell>
          <cell r="AG42">
            <v>5833653.4900000002</v>
          </cell>
          <cell r="AH42">
            <v>-4208676.2299999986</v>
          </cell>
          <cell r="AI42">
            <v>23887544.759999998</v>
          </cell>
          <cell r="AJ42">
            <v>0</v>
          </cell>
        </row>
        <row r="43">
          <cell r="D43" t="str">
            <v>Q</v>
          </cell>
          <cell r="E43" t="str">
            <v>F49500C</v>
          </cell>
          <cell r="J43">
            <v>0</v>
          </cell>
          <cell r="V43">
            <v>0</v>
          </cell>
          <cell r="Z43">
            <v>0</v>
          </cell>
          <cell r="AD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E44" t="str">
            <v>F49500G</v>
          </cell>
          <cell r="F44" t="str">
            <v>OTHER GAS REVENUES</v>
          </cell>
          <cell r="G44">
            <v>-20249.190000000002</v>
          </cell>
          <cell r="J44">
            <v>-20249.190000000002</v>
          </cell>
          <cell r="L44">
            <v>0</v>
          </cell>
          <cell r="N44">
            <v>0</v>
          </cell>
          <cell r="P44">
            <v>-20249.190000000002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-4057.44</v>
          </cell>
          <cell r="X44">
            <v>-295.82</v>
          </cell>
          <cell r="Y44">
            <v>0</v>
          </cell>
          <cell r="Z44">
            <v>-4353.26</v>
          </cell>
          <cell r="AA44">
            <v>0</v>
          </cell>
          <cell r="AB44">
            <v>-14476.5</v>
          </cell>
          <cell r="AC44">
            <v>0</v>
          </cell>
          <cell r="AD44">
            <v>-14476.5</v>
          </cell>
          <cell r="AE44">
            <v>-135.51</v>
          </cell>
          <cell r="AF44">
            <v>0</v>
          </cell>
          <cell r="AG44">
            <v>-1283.92</v>
          </cell>
          <cell r="AH44">
            <v>-1419.43</v>
          </cell>
          <cell r="AI44">
            <v>-20249.190000000002</v>
          </cell>
          <cell r="AJ44">
            <v>0</v>
          </cell>
        </row>
        <row r="45">
          <cell r="E45" t="str">
            <v xml:space="preserve">  Gas</v>
          </cell>
          <cell r="G45">
            <v>-393930067.63</v>
          </cell>
          <cell r="H45">
            <v>0</v>
          </cell>
          <cell r="J45">
            <v>-393930067.63</v>
          </cell>
          <cell r="L45">
            <v>-50499325.859999999</v>
          </cell>
          <cell r="M45">
            <v>0</v>
          </cell>
          <cell r="N45">
            <v>-50499325.859999999</v>
          </cell>
          <cell r="P45">
            <v>-444429393.49000001</v>
          </cell>
          <cell r="S45">
            <v>-50499325.859999999</v>
          </cell>
          <cell r="T45">
            <v>-63995414.939999998</v>
          </cell>
          <cell r="U45">
            <v>-35020999.669999994</v>
          </cell>
          <cell r="V45">
            <v>-149515740.47</v>
          </cell>
          <cell r="W45">
            <v>-38268185.999999993</v>
          </cell>
          <cell r="X45">
            <v>-27795624.270000003</v>
          </cell>
          <cell r="Y45">
            <v>-22682879.57</v>
          </cell>
          <cell r="Z45">
            <v>-88746689.840000004</v>
          </cell>
          <cell r="AA45">
            <v>-16659131.090000004</v>
          </cell>
          <cell r="AB45">
            <v>-15382513.809999999</v>
          </cell>
          <cell r="AC45">
            <v>-18580353.299999997</v>
          </cell>
          <cell r="AD45">
            <v>-50621998.20000001</v>
          </cell>
          <cell r="AE45">
            <v>-20579899.25</v>
          </cell>
          <cell r="AF45">
            <v>-41187192.099999994</v>
          </cell>
          <cell r="AG45">
            <v>-43278547.770000003</v>
          </cell>
          <cell r="AH45">
            <v>-105045639.12</v>
          </cell>
          <cell r="AI45">
            <v>-393930067.63</v>
          </cell>
          <cell r="AJ45">
            <v>0</v>
          </cell>
        </row>
        <row r="47">
          <cell r="E47" t="str">
            <v xml:space="preserve">        Total Operating Revenues</v>
          </cell>
          <cell r="G47">
            <v>-1406651898.21</v>
          </cell>
          <cell r="H47">
            <v>-149903249.82999998</v>
          </cell>
          <cell r="J47">
            <v>-1556555148.04</v>
          </cell>
          <cell r="L47">
            <v>-145610719.83999997</v>
          </cell>
          <cell r="M47">
            <v>0</v>
          </cell>
          <cell r="N47">
            <v>-145610719.83999997</v>
          </cell>
          <cell r="P47">
            <v>-1702165867.8799999</v>
          </cell>
          <cell r="S47">
            <v>-145610719.83999997</v>
          </cell>
          <cell r="T47">
            <v>-154406091.49000001</v>
          </cell>
          <cell r="U47">
            <v>-122888074.22999999</v>
          </cell>
          <cell r="V47">
            <v>-422904885.55999994</v>
          </cell>
          <cell r="W47">
            <v>-144703899.68000001</v>
          </cell>
          <cell r="X47">
            <v>-139370971.65000001</v>
          </cell>
          <cell r="Y47">
            <v>-127089268.04999998</v>
          </cell>
          <cell r="Z47">
            <v>-411164139.38</v>
          </cell>
          <cell r="AA47">
            <v>-174488492.97000003</v>
          </cell>
          <cell r="AB47">
            <v>-113149705.39000002</v>
          </cell>
          <cell r="AC47">
            <v>-45320229.960000001</v>
          </cell>
          <cell r="AD47">
            <v>-332958428.31999993</v>
          </cell>
          <cell r="AE47">
            <v>-136191183.17000002</v>
          </cell>
          <cell r="AF47">
            <v>-152045568.69</v>
          </cell>
          <cell r="AG47">
            <v>-101290942.92</v>
          </cell>
          <cell r="AH47">
            <v>-389527694.77999997</v>
          </cell>
          <cell r="AI47">
            <v>-1556555148.04</v>
          </cell>
          <cell r="AJ47">
            <v>0</v>
          </cell>
        </row>
        <row r="49">
          <cell r="E49" t="str">
            <v>Operating Expenses:</v>
          </cell>
        </row>
        <row r="50">
          <cell r="C50">
            <v>2100</v>
          </cell>
          <cell r="D50" t="str">
            <v>****</v>
          </cell>
          <cell r="E50" t="str">
            <v>F50100E</v>
          </cell>
          <cell r="F50" t="str">
            <v>FUEL</v>
          </cell>
          <cell r="G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C51">
            <v>2100</v>
          </cell>
          <cell r="D51" t="str">
            <v>****</v>
          </cell>
          <cell r="E51" t="str">
            <v>F50140E</v>
          </cell>
          <cell r="F51" t="str">
            <v>FUEL</v>
          </cell>
          <cell r="G51">
            <v>0</v>
          </cell>
          <cell r="J51">
            <v>0</v>
          </cell>
          <cell r="L51">
            <v>0</v>
          </cell>
          <cell r="N51">
            <v>0</v>
          </cell>
          <cell r="P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</row>
        <row r="52">
          <cell r="C52">
            <v>2100</v>
          </cell>
          <cell r="D52" t="str">
            <v>****</v>
          </cell>
          <cell r="E52" t="str">
            <v>F51800E</v>
          </cell>
          <cell r="F52" t="str">
            <v>FUEL</v>
          </cell>
          <cell r="G52">
            <v>15410988.57</v>
          </cell>
          <cell r="J52">
            <v>15410988.57</v>
          </cell>
          <cell r="L52">
            <v>1439997.19</v>
          </cell>
          <cell r="N52">
            <v>1439997.19</v>
          </cell>
          <cell r="P52">
            <v>16850985.760000002</v>
          </cell>
          <cell r="S52">
            <v>1439997.19</v>
          </cell>
          <cell r="T52">
            <v>1280895.67</v>
          </cell>
          <cell r="U52">
            <v>1383240.81</v>
          </cell>
          <cell r="V52">
            <v>4104133.67</v>
          </cell>
          <cell r="W52">
            <v>1398509.27</v>
          </cell>
          <cell r="X52">
            <v>1186603.3999999999</v>
          </cell>
          <cell r="Y52">
            <v>819257.39</v>
          </cell>
          <cell r="Z52">
            <v>3404370.06</v>
          </cell>
          <cell r="AA52">
            <v>1365727.95</v>
          </cell>
          <cell r="AB52">
            <v>1412353.19</v>
          </cell>
          <cell r="AC52">
            <v>1106615.9099999999</v>
          </cell>
          <cell r="AD52">
            <v>3884697.05</v>
          </cell>
          <cell r="AE52">
            <v>1196675.8999999999</v>
          </cell>
          <cell r="AF52">
            <v>1386021.71</v>
          </cell>
          <cell r="AG52">
            <v>1435090.18</v>
          </cell>
          <cell r="AH52">
            <v>4017787.79</v>
          </cell>
          <cell r="AI52">
            <v>15410988.57</v>
          </cell>
          <cell r="AJ52">
            <v>0</v>
          </cell>
        </row>
        <row r="53">
          <cell r="C53">
            <v>2100</v>
          </cell>
          <cell r="D53" t="str">
            <v>****</v>
          </cell>
          <cell r="E53" t="str">
            <v>F54700E</v>
          </cell>
          <cell r="F53" t="str">
            <v>FUEL</v>
          </cell>
          <cell r="G53">
            <v>0</v>
          </cell>
          <cell r="J53">
            <v>0</v>
          </cell>
          <cell r="L53">
            <v>0</v>
          </cell>
          <cell r="N53">
            <v>0</v>
          </cell>
          <cell r="P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C54">
            <v>2100</v>
          </cell>
          <cell r="D54" t="str">
            <v>****</v>
          </cell>
          <cell r="E54" t="str">
            <v>F55500E</v>
          </cell>
          <cell r="F54" t="str">
            <v>PURCHASED POWER</v>
          </cell>
          <cell r="G54">
            <v>43255638.290000021</v>
          </cell>
          <cell r="J54">
            <v>43255638.290000021</v>
          </cell>
          <cell r="L54">
            <v>17780449.489999998</v>
          </cell>
          <cell r="N54">
            <v>17780449.489999998</v>
          </cell>
          <cell r="P54">
            <v>61036087.780000016</v>
          </cell>
          <cell r="S54">
            <v>17780449.489999998</v>
          </cell>
          <cell r="T54">
            <v>12236311.43</v>
          </cell>
          <cell r="U54">
            <v>18212760.670000002</v>
          </cell>
          <cell r="V54">
            <v>48229521.590000004</v>
          </cell>
          <cell r="W54">
            <v>16772407.66</v>
          </cell>
          <cell r="X54">
            <v>22023194.289999999</v>
          </cell>
          <cell r="Y54">
            <v>22385945.219999999</v>
          </cell>
          <cell r="Z54">
            <v>61181547.170000002</v>
          </cell>
          <cell r="AA54">
            <v>55936272.039999999</v>
          </cell>
          <cell r="AB54">
            <v>56208180.780000001</v>
          </cell>
          <cell r="AC54">
            <v>48699163.689999998</v>
          </cell>
          <cell r="AD54">
            <v>160843616.50999999</v>
          </cell>
          <cell r="AE54">
            <v>33886964.880000003</v>
          </cell>
          <cell r="AF54">
            <v>33040051.350000001</v>
          </cell>
          <cell r="AG54">
            <v>-293926063.20999998</v>
          </cell>
          <cell r="AH54">
            <v>-226999046.97999996</v>
          </cell>
          <cell r="AI54">
            <v>43255638.290000021</v>
          </cell>
          <cell r="AJ54">
            <v>0</v>
          </cell>
        </row>
        <row r="55">
          <cell r="D55" t="str">
            <v>AA</v>
          </cell>
          <cell r="E55" t="str">
            <v>F55500E</v>
          </cell>
          <cell r="H55">
            <v>174745581</v>
          </cell>
          <cell r="J55">
            <v>174745581</v>
          </cell>
          <cell r="V55">
            <v>0</v>
          </cell>
          <cell r="Z55">
            <v>0</v>
          </cell>
          <cell r="AC55">
            <v>-117399424</v>
          </cell>
          <cell r="AD55">
            <v>-117399424</v>
          </cell>
          <cell r="AG55">
            <v>292145005</v>
          </cell>
          <cell r="AH55">
            <v>292145005</v>
          </cell>
          <cell r="AI55">
            <v>174745581</v>
          </cell>
          <cell r="AJ55">
            <v>0</v>
          </cell>
        </row>
        <row r="56">
          <cell r="C56">
            <v>2100</v>
          </cell>
          <cell r="D56" t="str">
            <v>****</v>
          </cell>
          <cell r="E56" t="str">
            <v>F55501E</v>
          </cell>
          <cell r="F56" t="str">
            <v>PX POWER</v>
          </cell>
          <cell r="G56">
            <v>-20117571.530000001</v>
          </cell>
          <cell r="J56">
            <v>-20117571.530000001</v>
          </cell>
          <cell r="L56">
            <v>-918600.21</v>
          </cell>
          <cell r="N56">
            <v>-918600.21</v>
          </cell>
          <cell r="P56">
            <v>-21036171.740000002</v>
          </cell>
          <cell r="S56">
            <v>-918600.21</v>
          </cell>
          <cell r="T56">
            <v>-166756.17000000001</v>
          </cell>
          <cell r="U56">
            <v>-170881.51</v>
          </cell>
          <cell r="V56">
            <v>-1256237.8899999999</v>
          </cell>
          <cell r="W56">
            <v>-39713.730000000003</v>
          </cell>
          <cell r="X56">
            <v>150236.34</v>
          </cell>
          <cell r="Y56">
            <v>-438283.15</v>
          </cell>
          <cell r="Z56">
            <v>-327760.54000000004</v>
          </cell>
          <cell r="AA56">
            <v>15474703.26</v>
          </cell>
          <cell r="AB56">
            <v>-42727600.109999999</v>
          </cell>
          <cell r="AC56">
            <v>2395634.77</v>
          </cell>
          <cell r="AD56">
            <v>-24857262.080000002</v>
          </cell>
          <cell r="AE56">
            <v>-261317.81</v>
          </cell>
          <cell r="AF56">
            <v>4987601.5599999996</v>
          </cell>
          <cell r="AG56">
            <v>1597405.23</v>
          </cell>
          <cell r="AH56">
            <v>6323688.9800000004</v>
          </cell>
          <cell r="AI56">
            <v>-20117571.530000001</v>
          </cell>
          <cell r="AJ56">
            <v>0</v>
          </cell>
        </row>
        <row r="57">
          <cell r="E57" t="str">
            <v xml:space="preserve">  Electric Fuel, Purch Power and PX Power</v>
          </cell>
          <cell r="G57">
            <v>38549055.330000021</v>
          </cell>
          <cell r="H57">
            <v>174745581</v>
          </cell>
          <cell r="J57">
            <v>213294636.33000001</v>
          </cell>
          <cell r="L57">
            <v>18301846.469999999</v>
          </cell>
          <cell r="M57">
            <v>0</v>
          </cell>
          <cell r="N57">
            <v>18301846.469999999</v>
          </cell>
          <cell r="P57">
            <v>231596482.80000001</v>
          </cell>
          <cell r="S57">
            <v>18301846.469999999</v>
          </cell>
          <cell r="T57">
            <v>13350450.93</v>
          </cell>
          <cell r="U57">
            <v>19425119.969999999</v>
          </cell>
          <cell r="V57">
            <v>51077417.370000005</v>
          </cell>
          <cell r="W57">
            <v>18131203.199999999</v>
          </cell>
          <cell r="X57">
            <v>23360034.029999997</v>
          </cell>
          <cell r="Y57">
            <v>22766919.460000001</v>
          </cell>
          <cell r="Z57">
            <v>64258156.690000005</v>
          </cell>
          <cell r="AA57">
            <v>72776703.25</v>
          </cell>
          <cell r="AB57">
            <v>14892933.859999999</v>
          </cell>
          <cell r="AC57">
            <v>-65198009.630000003</v>
          </cell>
          <cell r="AD57">
            <v>22471627.48</v>
          </cell>
          <cell r="AE57">
            <v>34822322.969999999</v>
          </cell>
          <cell r="AF57">
            <v>39413674.620000005</v>
          </cell>
          <cell r="AG57">
            <v>1251437.2000000286</v>
          </cell>
          <cell r="AH57">
            <v>75487434.790000036</v>
          </cell>
          <cell r="AI57">
            <v>213294636.33000001</v>
          </cell>
          <cell r="AJ57">
            <v>0</v>
          </cell>
        </row>
        <row r="59">
          <cell r="C59">
            <v>2100</v>
          </cell>
          <cell r="D59" t="str">
            <v>****</v>
          </cell>
          <cell r="E59" t="str">
            <v>F48401C</v>
          </cell>
          <cell r="F59" t="str">
            <v>GAS FUEL</v>
          </cell>
          <cell r="G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</row>
        <row r="60">
          <cell r="C60">
            <v>2100</v>
          </cell>
          <cell r="D60" t="str">
            <v>****</v>
          </cell>
          <cell r="E60" t="str">
            <v>F80300G</v>
          </cell>
          <cell r="F60" t="str">
            <v>NATURAL GAS TRANSMISSION LINE PURCHASES</v>
          </cell>
          <cell r="G60">
            <v>190308358.57999998</v>
          </cell>
          <cell r="J60">
            <v>190308358.57999998</v>
          </cell>
          <cell r="L60">
            <v>22986289.91</v>
          </cell>
          <cell r="N60">
            <v>22986289.91</v>
          </cell>
          <cell r="P60">
            <v>213294648.48999998</v>
          </cell>
          <cell r="S60">
            <v>22986289.91</v>
          </cell>
          <cell r="T60">
            <v>35285722.159999996</v>
          </cell>
          <cell r="U60">
            <v>19937112.469999999</v>
          </cell>
          <cell r="V60">
            <v>78209124.539999992</v>
          </cell>
          <cell r="W60">
            <v>19326605.920000002</v>
          </cell>
          <cell r="X60">
            <v>14137298.779999999</v>
          </cell>
          <cell r="Y60">
            <v>8977496.0800000001</v>
          </cell>
          <cell r="Z60">
            <v>42441400.780000001</v>
          </cell>
          <cell r="AA60">
            <v>4627005.42</v>
          </cell>
          <cell r="AB60">
            <v>3897386.99</v>
          </cell>
          <cell r="AC60">
            <v>6381090.2000000002</v>
          </cell>
          <cell r="AD60">
            <v>14905482.609999999</v>
          </cell>
          <cell r="AE60">
            <v>8628290.1500000004</v>
          </cell>
          <cell r="AF60">
            <v>21708386.57</v>
          </cell>
          <cell r="AG60">
            <v>24415673.93</v>
          </cell>
          <cell r="AH60">
            <v>54752350.649999999</v>
          </cell>
          <cell r="AI60">
            <v>190308358.57999998</v>
          </cell>
          <cell r="AJ60">
            <v>0</v>
          </cell>
        </row>
        <row r="61">
          <cell r="C61">
            <v>2100</v>
          </cell>
          <cell r="D61" t="str">
            <v>****</v>
          </cell>
          <cell r="E61" t="str">
            <v>F80410G</v>
          </cell>
          <cell r="F61" t="str">
            <v>LNG PURCHASES</v>
          </cell>
          <cell r="G61">
            <v>73652.59</v>
          </cell>
          <cell r="J61">
            <v>73652.59</v>
          </cell>
          <cell r="L61">
            <v>12014.43</v>
          </cell>
          <cell r="N61">
            <v>12014.43</v>
          </cell>
          <cell r="P61">
            <v>85667.01999999999</v>
          </cell>
          <cell r="S61">
            <v>12014.43</v>
          </cell>
          <cell r="T61">
            <v>14185.13</v>
          </cell>
          <cell r="U61">
            <v>9736.3799999999992</v>
          </cell>
          <cell r="V61">
            <v>35935.939999999995</v>
          </cell>
          <cell r="W61">
            <v>5051.66</v>
          </cell>
          <cell r="X61">
            <v>901.83</v>
          </cell>
          <cell r="Y61">
            <v>-20.81</v>
          </cell>
          <cell r="Z61">
            <v>5932.6799999999994</v>
          </cell>
          <cell r="AA61">
            <v>2972.94</v>
          </cell>
          <cell r="AB61">
            <v>-98.61</v>
          </cell>
          <cell r="AC61">
            <v>2856.72</v>
          </cell>
          <cell r="AD61">
            <v>5731.0499999999993</v>
          </cell>
          <cell r="AE61">
            <v>4617.01</v>
          </cell>
          <cell r="AF61">
            <v>4328.97</v>
          </cell>
          <cell r="AG61">
            <v>17106.939999999999</v>
          </cell>
          <cell r="AH61">
            <v>26052.92</v>
          </cell>
          <cell r="AI61">
            <v>73652.59</v>
          </cell>
          <cell r="AJ61">
            <v>0</v>
          </cell>
        </row>
        <row r="62">
          <cell r="E62" t="str">
            <v>F80720G</v>
          </cell>
          <cell r="F62" t="str">
            <v>OPERATION OF PURCH GAS MEASURING STATIO</v>
          </cell>
          <cell r="G62">
            <v>241.2</v>
          </cell>
          <cell r="J62">
            <v>241.2</v>
          </cell>
          <cell r="S62">
            <v>-20</v>
          </cell>
          <cell r="T62">
            <v>0</v>
          </cell>
          <cell r="U62">
            <v>0</v>
          </cell>
          <cell r="V62">
            <v>-20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241.2</v>
          </cell>
          <cell r="AD62">
            <v>241.2</v>
          </cell>
          <cell r="AE62">
            <v>0</v>
          </cell>
          <cell r="AF62">
            <v>0</v>
          </cell>
          <cell r="AG62">
            <v>20</v>
          </cell>
          <cell r="AH62">
            <v>20</v>
          </cell>
          <cell r="AI62">
            <v>241.2</v>
          </cell>
          <cell r="AJ62">
            <v>0</v>
          </cell>
        </row>
        <row r="63">
          <cell r="C63">
            <v>2100</v>
          </cell>
          <cell r="D63" t="str">
            <v>****</v>
          </cell>
          <cell r="E63" t="str">
            <v>F80740G</v>
          </cell>
          <cell r="F63" t="str">
            <v>PURCHASED GAS CALCULATIONS EXPENSE</v>
          </cell>
          <cell r="G63">
            <v>13445.35</v>
          </cell>
          <cell r="J63">
            <v>13445.35</v>
          </cell>
          <cell r="L63">
            <v>2097.8000000000002</v>
          </cell>
          <cell r="N63">
            <v>2097.8000000000002</v>
          </cell>
          <cell r="P63">
            <v>15543.150000000001</v>
          </cell>
          <cell r="S63">
            <v>2097.8000000000002</v>
          </cell>
          <cell r="T63">
            <v>-330.93</v>
          </cell>
          <cell r="U63">
            <v>0</v>
          </cell>
          <cell r="V63">
            <v>1766.8700000000001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2166.08</v>
          </cell>
          <cell r="AB63">
            <v>744.4</v>
          </cell>
          <cell r="AC63">
            <v>2179.98</v>
          </cell>
          <cell r="AD63">
            <v>5090.46</v>
          </cell>
          <cell r="AE63">
            <v>2179.9899999999998</v>
          </cell>
          <cell r="AF63">
            <v>2144.11</v>
          </cell>
          <cell r="AG63">
            <v>2263.92</v>
          </cell>
          <cell r="AH63">
            <v>6588.02</v>
          </cell>
          <cell r="AI63">
            <v>13445.35</v>
          </cell>
          <cell r="AJ63">
            <v>0</v>
          </cell>
        </row>
        <row r="64">
          <cell r="C64">
            <v>2100</v>
          </cell>
          <cell r="D64" t="str">
            <v>****</v>
          </cell>
          <cell r="E64" t="str">
            <v>F80750G</v>
          </cell>
          <cell r="F64" t="str">
            <v>OTHER PURCHASED GAS EXPENSES</v>
          </cell>
          <cell r="G64">
            <v>1055575.9699999997</v>
          </cell>
          <cell r="J64">
            <v>1055575.9699999997</v>
          </cell>
          <cell r="L64">
            <v>82063.789999999994</v>
          </cell>
          <cell r="N64">
            <v>82063.789999999994</v>
          </cell>
          <cell r="P64">
            <v>1137639.7599999998</v>
          </cell>
          <cell r="S64">
            <v>82063.789999999994</v>
          </cell>
          <cell r="T64">
            <v>64600.26</v>
          </cell>
          <cell r="U64">
            <v>102938.66</v>
          </cell>
          <cell r="V64">
            <v>249602.71</v>
          </cell>
          <cell r="W64">
            <v>121636.3</v>
          </cell>
          <cell r="X64">
            <v>83821.31</v>
          </cell>
          <cell r="Y64">
            <v>70742.759999999995</v>
          </cell>
          <cell r="Z64">
            <v>276200.37</v>
          </cell>
          <cell r="AA64">
            <v>96580.35</v>
          </cell>
          <cell r="AB64">
            <v>66425.460000000006</v>
          </cell>
          <cell r="AC64">
            <v>80905.33</v>
          </cell>
          <cell r="AD64">
            <v>243911.14</v>
          </cell>
          <cell r="AE64">
            <v>114396.52</v>
          </cell>
          <cell r="AF64">
            <v>83483.09</v>
          </cell>
          <cell r="AG64">
            <v>87982.14</v>
          </cell>
          <cell r="AH64">
            <v>285861.75</v>
          </cell>
          <cell r="AI64">
            <v>1055575.9699999997</v>
          </cell>
          <cell r="AJ64">
            <v>0</v>
          </cell>
        </row>
        <row r="65">
          <cell r="D65" t="str">
            <v>X</v>
          </cell>
          <cell r="E65" t="str">
            <v>F80750G</v>
          </cell>
          <cell r="F65" t="str">
            <v>OTHER PURCHASED GAS EXPENSES</v>
          </cell>
          <cell r="H65">
            <v>566.41</v>
          </cell>
          <cell r="J65">
            <v>566.41</v>
          </cell>
          <cell r="S65">
            <v>3.58</v>
          </cell>
          <cell r="V65">
            <v>3.58</v>
          </cell>
          <cell r="Z65">
            <v>0</v>
          </cell>
          <cell r="AD65">
            <v>0</v>
          </cell>
          <cell r="AG65">
            <v>562.83000000000004</v>
          </cell>
          <cell r="AH65">
            <v>562.83000000000004</v>
          </cell>
          <cell r="AI65">
            <v>566.41000000000008</v>
          </cell>
          <cell r="AJ65">
            <v>0</v>
          </cell>
        </row>
        <row r="66">
          <cell r="C66">
            <v>2100</v>
          </cell>
          <cell r="D66" t="str">
            <v>****</v>
          </cell>
          <cell r="E66" t="str">
            <v>F80810G</v>
          </cell>
          <cell r="F66" t="str">
            <v>GAS WITHDRAWN FROM STORAGE - DEBIT</v>
          </cell>
          <cell r="G66">
            <v>76313.78</v>
          </cell>
          <cell r="J66">
            <v>76313.78</v>
          </cell>
          <cell r="L66">
            <v>15714.64</v>
          </cell>
          <cell r="N66">
            <v>15714.64</v>
          </cell>
          <cell r="P66">
            <v>92028.42</v>
          </cell>
          <cell r="S66">
            <v>15714.64</v>
          </cell>
          <cell r="T66">
            <v>11838.14</v>
          </cell>
          <cell r="U66">
            <v>8961.5400000000009</v>
          </cell>
          <cell r="V66">
            <v>36514.32</v>
          </cell>
          <cell r="W66">
            <v>5360.38</v>
          </cell>
          <cell r="X66">
            <v>2451.61</v>
          </cell>
          <cell r="Y66">
            <v>1659.22</v>
          </cell>
          <cell r="Z66">
            <v>9471.2099999999991</v>
          </cell>
          <cell r="AA66">
            <v>1756.93</v>
          </cell>
          <cell r="AB66">
            <v>1560.79</v>
          </cell>
          <cell r="AC66">
            <v>1758.77</v>
          </cell>
          <cell r="AD66">
            <v>5076.49</v>
          </cell>
          <cell r="AE66">
            <v>3311.23</v>
          </cell>
          <cell r="AF66">
            <v>7227.99</v>
          </cell>
          <cell r="AG66">
            <v>14712.54</v>
          </cell>
          <cell r="AH66">
            <v>25251.760000000002</v>
          </cell>
          <cell r="AI66">
            <v>76313.78</v>
          </cell>
          <cell r="AJ66">
            <v>0</v>
          </cell>
        </row>
        <row r="67">
          <cell r="C67">
            <v>2100</v>
          </cell>
          <cell r="D67" t="str">
            <v>****</v>
          </cell>
          <cell r="E67" t="str">
            <v>F80820G</v>
          </cell>
          <cell r="F67" t="str">
            <v>GAS DELIVERED TO STORAGE - CREDIT</v>
          </cell>
          <cell r="G67">
            <v>-75008.23</v>
          </cell>
          <cell r="J67">
            <v>-75008.23</v>
          </cell>
          <cell r="L67">
            <v>-12032.32</v>
          </cell>
          <cell r="N67">
            <v>-12032.32</v>
          </cell>
          <cell r="P67">
            <v>-87040.549999999988</v>
          </cell>
          <cell r="S67">
            <v>-12032.32</v>
          </cell>
          <cell r="T67">
            <v>-14190.71</v>
          </cell>
          <cell r="U67">
            <v>-9736.3799999999992</v>
          </cell>
          <cell r="V67">
            <v>-35959.409999999996</v>
          </cell>
          <cell r="W67">
            <v>-5051.66</v>
          </cell>
          <cell r="X67">
            <v>-901.83</v>
          </cell>
          <cell r="Y67">
            <v>0</v>
          </cell>
          <cell r="Z67">
            <v>-5953.49</v>
          </cell>
          <cell r="AA67">
            <v>-2972.94</v>
          </cell>
          <cell r="AB67">
            <v>0</v>
          </cell>
          <cell r="AC67">
            <v>-2856.72</v>
          </cell>
          <cell r="AD67">
            <v>-5829.66</v>
          </cell>
          <cell r="AE67">
            <v>-4617.24</v>
          </cell>
          <cell r="AF67">
            <v>-4329.4799999999996</v>
          </cell>
          <cell r="AG67">
            <v>-18318.95</v>
          </cell>
          <cell r="AH67">
            <v>-27265.67</v>
          </cell>
          <cell r="AI67">
            <v>-75008.23</v>
          </cell>
          <cell r="AJ67">
            <v>0</v>
          </cell>
        </row>
        <row r="68">
          <cell r="C68">
            <v>2100</v>
          </cell>
          <cell r="D68" t="str">
            <v>****</v>
          </cell>
          <cell r="E68" t="str">
            <v>F81000G</v>
          </cell>
          <cell r="F68" t="str">
            <v>GAS USED FOR COMPRESSOR STATION FUEL -</v>
          </cell>
          <cell r="G68">
            <v>-731735</v>
          </cell>
          <cell r="J68">
            <v>-731735</v>
          </cell>
          <cell r="L68">
            <v>-69652</v>
          </cell>
          <cell r="N68">
            <v>-69652</v>
          </cell>
          <cell r="P68">
            <v>-801387</v>
          </cell>
          <cell r="S68">
            <v>-69652</v>
          </cell>
          <cell r="T68">
            <v>-47446</v>
          </cell>
          <cell r="U68">
            <v>-41683</v>
          </cell>
          <cell r="V68">
            <v>-158781</v>
          </cell>
          <cell r="W68">
            <v>-23880</v>
          </cell>
          <cell r="X68">
            <v>-43976</v>
          </cell>
          <cell r="Y68">
            <v>-67633</v>
          </cell>
          <cell r="Z68">
            <v>-135489</v>
          </cell>
          <cell r="AA68">
            <v>-93932</v>
          </cell>
          <cell r="AB68">
            <v>-12647</v>
          </cell>
          <cell r="AC68">
            <v>-136544</v>
          </cell>
          <cell r="AD68">
            <v>-243123</v>
          </cell>
          <cell r="AE68">
            <v>-7743</v>
          </cell>
          <cell r="AF68">
            <v>-54983</v>
          </cell>
          <cell r="AG68">
            <v>-131616</v>
          </cell>
          <cell r="AH68">
            <v>-194342</v>
          </cell>
          <cell r="AI68">
            <v>-731735</v>
          </cell>
          <cell r="AJ68">
            <v>0</v>
          </cell>
        </row>
        <row r="69">
          <cell r="C69">
            <v>2100</v>
          </cell>
          <cell r="D69" t="str">
            <v>****</v>
          </cell>
          <cell r="E69" t="str">
            <v>F81200G</v>
          </cell>
          <cell r="F69" t="str">
            <v>GAS USED FOR OTHER UTILITY OPERATIONS -</v>
          </cell>
          <cell r="G69">
            <v>-179802.74</v>
          </cell>
          <cell r="J69">
            <v>-179802.74</v>
          </cell>
          <cell r="L69">
            <v>-9975.07</v>
          </cell>
          <cell r="N69">
            <v>-9975.07</v>
          </cell>
          <cell r="P69">
            <v>-189777.81</v>
          </cell>
          <cell r="S69">
            <v>-9975.07</v>
          </cell>
          <cell r="T69">
            <v>-18910.82</v>
          </cell>
          <cell r="U69">
            <v>-8242.1200000000008</v>
          </cell>
          <cell r="V69">
            <v>-37128.01</v>
          </cell>
          <cell r="W69">
            <v>0</v>
          </cell>
          <cell r="X69">
            <v>-7016.58</v>
          </cell>
          <cell r="Y69">
            <v>-19187.37</v>
          </cell>
          <cell r="Z69">
            <v>-26203.949999999997</v>
          </cell>
          <cell r="AA69">
            <v>-77837.240000000005</v>
          </cell>
          <cell r="AB69">
            <v>-13000.55</v>
          </cell>
          <cell r="AC69">
            <v>0</v>
          </cell>
          <cell r="AD69">
            <v>-90837.790000000008</v>
          </cell>
          <cell r="AE69">
            <v>-19997.650000000001</v>
          </cell>
          <cell r="AF69">
            <v>0</v>
          </cell>
          <cell r="AG69">
            <v>-5635.34</v>
          </cell>
          <cell r="AH69">
            <v>-25632.99</v>
          </cell>
          <cell r="AI69">
            <v>-179802.74</v>
          </cell>
          <cell r="AJ69">
            <v>0</v>
          </cell>
        </row>
        <row r="70">
          <cell r="E70" t="str">
            <v xml:space="preserve">  Gas Fuel</v>
          </cell>
          <cell r="G70">
            <v>190541041.49999997</v>
          </cell>
          <cell r="H70">
            <v>566.41</v>
          </cell>
          <cell r="J70">
            <v>190541607.90999997</v>
          </cell>
          <cell r="L70">
            <v>23006521.18</v>
          </cell>
          <cell r="M70">
            <v>0</v>
          </cell>
          <cell r="N70">
            <v>23006521.18</v>
          </cell>
          <cell r="P70">
            <v>213548129.08999997</v>
          </cell>
          <cell r="S70">
            <v>23006504.759999998</v>
          </cell>
          <cell r="T70">
            <v>35295467.229999997</v>
          </cell>
          <cell r="U70">
            <v>19999087.549999997</v>
          </cell>
          <cell r="V70">
            <v>78301059.539999977</v>
          </cell>
          <cell r="W70">
            <v>19429722.600000001</v>
          </cell>
          <cell r="X70">
            <v>14172579.119999999</v>
          </cell>
          <cell r="Y70">
            <v>8963056.8800000008</v>
          </cell>
          <cell r="Z70">
            <v>42565358.599999994</v>
          </cell>
          <cell r="AA70">
            <v>4555739.5399999991</v>
          </cell>
          <cell r="AB70">
            <v>3940371.4800000004</v>
          </cell>
          <cell r="AC70">
            <v>6329631.4800000004</v>
          </cell>
          <cell r="AD70">
            <v>14825742.500000002</v>
          </cell>
          <cell r="AE70">
            <v>8720437.0099999998</v>
          </cell>
          <cell r="AF70">
            <v>21746258.249999996</v>
          </cell>
          <cell r="AG70">
            <v>24382752.010000002</v>
          </cell>
          <cell r="AH70">
            <v>54849447.269999996</v>
          </cell>
          <cell r="AI70">
            <v>190541607.90999997</v>
          </cell>
          <cell r="AJ70">
            <v>0</v>
          </cell>
        </row>
        <row r="72">
          <cell r="E72" t="str">
            <v>Total Fuel Expenses</v>
          </cell>
          <cell r="G72">
            <v>229090096.82999998</v>
          </cell>
          <cell r="H72">
            <v>174746147.41</v>
          </cell>
          <cell r="J72">
            <v>403836244.24000001</v>
          </cell>
          <cell r="L72">
            <v>41308367.649999999</v>
          </cell>
          <cell r="M72">
            <v>0</v>
          </cell>
          <cell r="N72">
            <v>41308367.649999999</v>
          </cell>
          <cell r="P72">
            <v>445144611.88999999</v>
          </cell>
          <cell r="S72">
            <v>41308351.229999997</v>
          </cell>
          <cell r="T72">
            <v>48645918.159999996</v>
          </cell>
          <cell r="U72">
            <v>39424207.519999996</v>
          </cell>
          <cell r="V72">
            <v>129378476.90999998</v>
          </cell>
          <cell r="W72">
            <v>37560925.799999997</v>
          </cell>
          <cell r="X72">
            <v>37532613.149999999</v>
          </cell>
          <cell r="Y72">
            <v>31729976.340000004</v>
          </cell>
          <cell r="Z72">
            <v>106823515.28999999</v>
          </cell>
          <cell r="AA72">
            <v>77332442.789999992</v>
          </cell>
          <cell r="AB72">
            <v>18833305.34</v>
          </cell>
          <cell r="AC72">
            <v>-58868378.150000006</v>
          </cell>
          <cell r="AD72">
            <v>37297369.980000004</v>
          </cell>
          <cell r="AE72">
            <v>43542759.979999997</v>
          </cell>
          <cell r="AF72">
            <v>61159932.870000005</v>
          </cell>
          <cell r="AG72">
            <v>25634189.210000031</v>
          </cell>
          <cell r="AH72">
            <v>130336882.06000003</v>
          </cell>
          <cell r="AI72">
            <v>403836244.24000001</v>
          </cell>
          <cell r="AJ72">
            <v>0</v>
          </cell>
        </row>
        <row r="74">
          <cell r="C74">
            <v>2100</v>
          </cell>
          <cell r="D74" t="str">
            <v>****</v>
          </cell>
          <cell r="E74" t="str">
            <v>F81700G</v>
          </cell>
          <cell r="F74" t="str">
            <v>LINES EXPENSE</v>
          </cell>
          <cell r="G74">
            <v>0</v>
          </cell>
          <cell r="J74">
            <v>0</v>
          </cell>
          <cell r="L74">
            <v>0</v>
          </cell>
          <cell r="N74">
            <v>0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</row>
        <row r="75">
          <cell r="C75">
            <v>2101</v>
          </cell>
          <cell r="D75" t="str">
            <v>E</v>
          </cell>
          <cell r="E75" t="str">
            <v>F82000G</v>
          </cell>
          <cell r="F75" t="str">
            <v>MEASURING AND REGULATING STATION EXPENS</v>
          </cell>
          <cell r="G75">
            <v>0</v>
          </cell>
          <cell r="H75">
            <v>0</v>
          </cell>
          <cell r="J75">
            <v>0</v>
          </cell>
          <cell r="L75">
            <v>0</v>
          </cell>
          <cell r="M75">
            <v>-495.15</v>
          </cell>
          <cell r="N75">
            <v>-495.15</v>
          </cell>
          <cell r="P75">
            <v>-495.15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V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C77">
            <v>2102</v>
          </cell>
          <cell r="D77" t="str">
            <v>E</v>
          </cell>
          <cell r="E77" t="str">
            <v>F82100C</v>
          </cell>
          <cell r="F77" t="str">
            <v>PURIFICATION EXPENSES</v>
          </cell>
          <cell r="G77">
            <v>-1700</v>
          </cell>
          <cell r="H77">
            <v>1700</v>
          </cell>
          <cell r="J77">
            <v>0</v>
          </cell>
          <cell r="L77">
            <v>0</v>
          </cell>
          <cell r="M77">
            <v>-13.5</v>
          </cell>
          <cell r="N77">
            <v>-13.5</v>
          </cell>
          <cell r="P77">
            <v>-13.5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-1700</v>
          </cell>
          <cell r="AH77">
            <v>-1700</v>
          </cell>
          <cell r="AI77">
            <v>-1700</v>
          </cell>
          <cell r="AJ77">
            <v>0</v>
          </cell>
        </row>
        <row r="78">
          <cell r="V78">
            <v>0</v>
          </cell>
          <cell r="W78">
            <v>0</v>
          </cell>
          <cell r="Z78">
            <v>0</v>
          </cell>
          <cell r="AG78">
            <v>1700</v>
          </cell>
          <cell r="AH78">
            <v>1700</v>
          </cell>
          <cell r="AI78">
            <v>1700</v>
          </cell>
          <cell r="AJ78">
            <v>0</v>
          </cell>
        </row>
        <row r="79">
          <cell r="C79">
            <v>2103</v>
          </cell>
          <cell r="D79" t="str">
            <v>****</v>
          </cell>
          <cell r="E79" t="str">
            <v>F82200G</v>
          </cell>
          <cell r="F79" t="str">
            <v>EXPLORATION AND DEVELOPMENT</v>
          </cell>
          <cell r="G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  <row r="80">
          <cell r="C80">
            <v>2104</v>
          </cell>
          <cell r="D80" t="str">
            <v>E</v>
          </cell>
          <cell r="E80" t="str">
            <v>F82300G</v>
          </cell>
          <cell r="F80" t="str">
            <v>GAS LOSSES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M80">
            <v>-667.42</v>
          </cell>
          <cell r="N80">
            <v>-667.42</v>
          </cell>
          <cell r="P80">
            <v>-667.42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V81">
            <v>0</v>
          </cell>
          <cell r="AH81">
            <v>0</v>
          </cell>
          <cell r="AI81">
            <v>0</v>
          </cell>
          <cell r="AJ81">
            <v>0</v>
          </cell>
        </row>
        <row r="82">
          <cell r="E82" t="str">
            <v>F82400C</v>
          </cell>
          <cell r="F82" t="str">
            <v>OTHER EXPENSES</v>
          </cell>
          <cell r="G82">
            <v>-305.52</v>
          </cell>
          <cell r="H82">
            <v>305.52</v>
          </cell>
          <cell r="J82">
            <v>0</v>
          </cell>
          <cell r="L82">
            <v>0</v>
          </cell>
          <cell r="M82">
            <v>-13.5</v>
          </cell>
          <cell r="N82">
            <v>-13.5</v>
          </cell>
          <cell r="P82">
            <v>-13.5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-305.52</v>
          </cell>
          <cell r="AH82">
            <v>-305.52</v>
          </cell>
          <cell r="AI82">
            <v>-305.52</v>
          </cell>
          <cell r="AJ82">
            <v>0</v>
          </cell>
        </row>
        <row r="83">
          <cell r="V83">
            <v>0</v>
          </cell>
          <cell r="W83">
            <v>0</v>
          </cell>
          <cell r="Z83">
            <v>0</v>
          </cell>
          <cell r="AG83">
            <v>305.52</v>
          </cell>
          <cell r="AH83">
            <v>305.52</v>
          </cell>
          <cell r="AI83">
            <v>305.52</v>
          </cell>
          <cell r="AJ83">
            <v>0</v>
          </cell>
        </row>
        <row r="84">
          <cell r="E84" t="str">
            <v>F82500C</v>
          </cell>
          <cell r="F84" t="str">
            <v>STORAGE WELL ROYALTIES</v>
          </cell>
          <cell r="G84">
            <v>-42.1</v>
          </cell>
          <cell r="H84">
            <v>42.1</v>
          </cell>
          <cell r="J84">
            <v>0</v>
          </cell>
          <cell r="L84">
            <v>0</v>
          </cell>
          <cell r="M84">
            <v>-13.5</v>
          </cell>
          <cell r="N84">
            <v>-13.5</v>
          </cell>
          <cell r="P84">
            <v>-13.5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-42.1</v>
          </cell>
          <cell r="AH84">
            <v>-42.1</v>
          </cell>
          <cell r="AI84">
            <v>-42.1</v>
          </cell>
          <cell r="AJ84">
            <v>0</v>
          </cell>
        </row>
        <row r="85">
          <cell r="U85">
            <v>0</v>
          </cell>
          <cell r="V85">
            <v>0</v>
          </cell>
          <cell r="W85">
            <v>0</v>
          </cell>
          <cell r="Z85">
            <v>0</v>
          </cell>
          <cell r="AG85">
            <v>42.1</v>
          </cell>
          <cell r="AH85">
            <v>42.1</v>
          </cell>
          <cell r="AI85">
            <v>42.1</v>
          </cell>
          <cell r="AJ85">
            <v>0</v>
          </cell>
        </row>
        <row r="86">
          <cell r="E86" t="str">
            <v xml:space="preserve">     Other Gas Supply</v>
          </cell>
          <cell r="G86">
            <v>-2047.62</v>
          </cell>
          <cell r="H86">
            <v>2047.62</v>
          </cell>
          <cell r="J86">
            <v>0</v>
          </cell>
          <cell r="L86">
            <v>0</v>
          </cell>
          <cell r="M86">
            <v>-1176.07</v>
          </cell>
          <cell r="N86">
            <v>-1176.07</v>
          </cell>
          <cell r="P86">
            <v>-1176.07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</row>
        <row r="88">
          <cell r="C88">
            <v>2100</v>
          </cell>
          <cell r="D88" t="str">
            <v>****</v>
          </cell>
          <cell r="E88" t="str">
            <v>F50000E</v>
          </cell>
          <cell r="F88" t="str">
            <v>OPERATION SUPERVISION AND ENGINEERING</v>
          </cell>
          <cell r="G88">
            <v>67688.009999999995</v>
          </cell>
          <cell r="J88">
            <v>67688.009999999995</v>
          </cell>
          <cell r="L88">
            <v>3261.26</v>
          </cell>
          <cell r="N88">
            <v>3261.26</v>
          </cell>
          <cell r="P88">
            <v>70949.26999999999</v>
          </cell>
          <cell r="S88">
            <v>3261.26</v>
          </cell>
          <cell r="T88">
            <v>1993.41</v>
          </cell>
          <cell r="U88">
            <v>870.31</v>
          </cell>
          <cell r="V88">
            <v>6124.98</v>
          </cell>
          <cell r="W88">
            <v>7408.52</v>
          </cell>
          <cell r="X88">
            <v>3040.8</v>
          </cell>
          <cell r="Y88">
            <v>5663.38</v>
          </cell>
          <cell r="Z88">
            <v>16112.7</v>
          </cell>
          <cell r="AA88">
            <v>715.87</v>
          </cell>
          <cell r="AB88">
            <v>693.89</v>
          </cell>
          <cell r="AC88">
            <v>3611.71</v>
          </cell>
          <cell r="AD88">
            <v>5021.47</v>
          </cell>
          <cell r="AE88">
            <v>13209.86</v>
          </cell>
          <cell r="AF88">
            <v>714.01</v>
          </cell>
          <cell r="AG88">
            <v>26504.99</v>
          </cell>
          <cell r="AH88">
            <v>40428.86</v>
          </cell>
          <cell r="AI88">
            <v>67688.009999999995</v>
          </cell>
          <cell r="AJ88">
            <v>0</v>
          </cell>
        </row>
        <row r="89">
          <cell r="C89">
            <v>2100</v>
          </cell>
          <cell r="D89" t="str">
            <v>****</v>
          </cell>
          <cell r="E89" t="str">
            <v>F50010E</v>
          </cell>
          <cell r="F89" t="str">
            <v>OPERATION SUPERVISION AND ENGINEERING</v>
          </cell>
          <cell r="G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C90">
            <v>2100</v>
          </cell>
          <cell r="D90" t="str">
            <v>****</v>
          </cell>
          <cell r="E90" t="str">
            <v>F50020E</v>
          </cell>
          <cell r="F90" t="str">
            <v>OPERATION SUPERVISION AND ENGINEERING</v>
          </cell>
          <cell r="G90">
            <v>0</v>
          </cell>
          <cell r="J90">
            <v>0</v>
          </cell>
          <cell r="L90">
            <v>0</v>
          </cell>
          <cell r="N90">
            <v>0</v>
          </cell>
          <cell r="P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</row>
        <row r="91">
          <cell r="C91">
            <v>2100</v>
          </cell>
          <cell r="D91" t="str">
            <v>****</v>
          </cell>
          <cell r="E91" t="str">
            <v>F50040E</v>
          </cell>
          <cell r="F91" t="str">
            <v>OPERATION SUPERVISION AND ENGINEERING</v>
          </cell>
          <cell r="G91">
            <v>197.09</v>
          </cell>
          <cell r="J91">
            <v>197.09</v>
          </cell>
          <cell r="L91">
            <v>0</v>
          </cell>
          <cell r="N91">
            <v>0</v>
          </cell>
          <cell r="P91">
            <v>197.09</v>
          </cell>
          <cell r="S91">
            <v>0</v>
          </cell>
          <cell r="T91">
            <v>0</v>
          </cell>
          <cell r="U91">
            <v>197.09</v>
          </cell>
          <cell r="V91">
            <v>197.09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197.09</v>
          </cell>
          <cell r="AJ91">
            <v>0</v>
          </cell>
        </row>
        <row r="92">
          <cell r="C92">
            <v>2100</v>
          </cell>
          <cell r="D92" t="str">
            <v>****</v>
          </cell>
          <cell r="E92" t="str">
            <v>F50060E</v>
          </cell>
          <cell r="F92" t="str">
            <v>OPERATION SUPERVISION AND ENGINEERING</v>
          </cell>
          <cell r="G92">
            <v>-12638.260000000002</v>
          </cell>
          <cell r="J92">
            <v>-12638.260000000002</v>
          </cell>
          <cell r="L92">
            <v>0</v>
          </cell>
          <cell r="N92">
            <v>0</v>
          </cell>
          <cell r="P92">
            <v>-12638.260000000002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-15742.53</v>
          </cell>
          <cell r="AB92">
            <v>503.96</v>
          </cell>
          <cell r="AC92">
            <v>1003.98</v>
          </cell>
          <cell r="AD92">
            <v>-14234.590000000002</v>
          </cell>
          <cell r="AE92">
            <v>1203.6099999999999</v>
          </cell>
          <cell r="AF92">
            <v>392.72</v>
          </cell>
          <cell r="AG92">
            <v>0</v>
          </cell>
          <cell r="AH92">
            <v>1596.33</v>
          </cell>
          <cell r="AI92">
            <v>-12638.260000000002</v>
          </cell>
          <cell r="AJ92">
            <v>0</v>
          </cell>
        </row>
        <row r="93">
          <cell r="C93">
            <v>2100</v>
          </cell>
          <cell r="D93" t="str">
            <v>****</v>
          </cell>
          <cell r="E93" t="str">
            <v>F50070E</v>
          </cell>
          <cell r="F93" t="str">
            <v>OPERATION SUPERVISION AND ENGINEERING</v>
          </cell>
          <cell r="G93">
            <v>11035.699999999999</v>
          </cell>
          <cell r="J93">
            <v>11035.699999999999</v>
          </cell>
          <cell r="L93">
            <v>0</v>
          </cell>
          <cell r="N93">
            <v>0</v>
          </cell>
          <cell r="P93">
            <v>11035.699999999999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2950.86</v>
          </cell>
          <cell r="AB93">
            <v>1569.99</v>
          </cell>
          <cell r="AC93">
            <v>2413.56</v>
          </cell>
          <cell r="AD93">
            <v>6934.41</v>
          </cell>
          <cell r="AE93">
            <v>3131.82</v>
          </cell>
          <cell r="AF93">
            <v>969.47</v>
          </cell>
          <cell r="AG93">
            <v>0</v>
          </cell>
          <cell r="AH93">
            <v>4101.29</v>
          </cell>
          <cell r="AI93">
            <v>11035.699999999999</v>
          </cell>
          <cell r="AJ93">
            <v>0</v>
          </cell>
        </row>
        <row r="94">
          <cell r="C94">
            <v>2100</v>
          </cell>
          <cell r="D94" t="str">
            <v>****</v>
          </cell>
          <cell r="E94" t="str">
            <v>F50200E</v>
          </cell>
          <cell r="F94" t="str">
            <v>STEAM EXPENSES</v>
          </cell>
          <cell r="G94">
            <v>-40.010000000000005</v>
          </cell>
          <cell r="J94">
            <v>-40.010000000000005</v>
          </cell>
          <cell r="L94">
            <v>0</v>
          </cell>
          <cell r="N94">
            <v>0</v>
          </cell>
          <cell r="P94">
            <v>-40.010000000000005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102.33</v>
          </cell>
          <cell r="AB94">
            <v>0</v>
          </cell>
          <cell r="AC94">
            <v>-142.34</v>
          </cell>
          <cell r="AD94">
            <v>-40.010000000000005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-40.010000000000005</v>
          </cell>
          <cell r="AJ94">
            <v>0</v>
          </cell>
        </row>
        <row r="95">
          <cell r="C95">
            <v>2100</v>
          </cell>
          <cell r="D95" t="str">
            <v>****</v>
          </cell>
          <cell r="E95" t="str">
            <v>F50210E</v>
          </cell>
          <cell r="F95" t="str">
            <v>STEAM EXPENSES</v>
          </cell>
          <cell r="G95">
            <v>0</v>
          </cell>
          <cell r="J95">
            <v>0</v>
          </cell>
          <cell r="L95">
            <v>0</v>
          </cell>
          <cell r="N95">
            <v>0</v>
          </cell>
          <cell r="P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C96">
            <v>2100</v>
          </cell>
          <cell r="D96" t="str">
            <v>****</v>
          </cell>
          <cell r="E96" t="str">
            <v>F50500E</v>
          </cell>
          <cell r="F96" t="str">
            <v>ELECTRIC EXPENSES</v>
          </cell>
          <cell r="G96">
            <v>5751.7300000000005</v>
          </cell>
          <cell r="J96">
            <v>5751.7300000000005</v>
          </cell>
          <cell r="L96">
            <v>0</v>
          </cell>
          <cell r="N96">
            <v>0</v>
          </cell>
          <cell r="P96">
            <v>5751.7300000000005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195.98</v>
          </cell>
          <cell r="X96">
            <v>0</v>
          </cell>
          <cell r="Y96">
            <v>0</v>
          </cell>
          <cell r="Z96">
            <v>195.98</v>
          </cell>
          <cell r="AA96">
            <v>1081.05</v>
          </cell>
          <cell r="AB96">
            <v>1192.32</v>
          </cell>
          <cell r="AC96">
            <v>1293.92</v>
          </cell>
          <cell r="AD96">
            <v>3567.29</v>
          </cell>
          <cell r="AE96">
            <v>1566.32</v>
          </cell>
          <cell r="AF96">
            <v>422.14</v>
          </cell>
          <cell r="AG96">
            <v>0</v>
          </cell>
          <cell r="AH96">
            <v>1988.46</v>
          </cell>
          <cell r="AI96">
            <v>5751.7300000000005</v>
          </cell>
          <cell r="AJ96">
            <v>0</v>
          </cell>
        </row>
        <row r="97">
          <cell r="C97">
            <v>2100</v>
          </cell>
          <cell r="D97" t="str">
            <v>****</v>
          </cell>
          <cell r="E97" t="str">
            <v>F50510E</v>
          </cell>
          <cell r="F97" t="str">
            <v>ELECTRIC EXPENSES</v>
          </cell>
          <cell r="G97">
            <v>4440.82</v>
          </cell>
          <cell r="J97">
            <v>4440.82</v>
          </cell>
          <cell r="L97">
            <v>0</v>
          </cell>
          <cell r="N97">
            <v>0</v>
          </cell>
          <cell r="P97">
            <v>4440.82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3210.77</v>
          </cell>
          <cell r="AB97">
            <v>205.27</v>
          </cell>
          <cell r="AC97">
            <v>398.78</v>
          </cell>
          <cell r="AD97">
            <v>3814.8199999999997</v>
          </cell>
          <cell r="AE97">
            <v>478.8</v>
          </cell>
          <cell r="AF97">
            <v>147.19999999999999</v>
          </cell>
          <cell r="AG97">
            <v>0</v>
          </cell>
          <cell r="AH97">
            <v>626</v>
          </cell>
          <cell r="AI97">
            <v>4440.82</v>
          </cell>
          <cell r="AJ97">
            <v>0</v>
          </cell>
        </row>
        <row r="98">
          <cell r="C98">
            <v>2100</v>
          </cell>
          <cell r="D98" t="str">
            <v>****</v>
          </cell>
          <cell r="E98" t="str">
            <v>F50530E</v>
          </cell>
          <cell r="F98" t="str">
            <v>ELECTRIC EXPENSES</v>
          </cell>
          <cell r="G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C99">
            <v>2100</v>
          </cell>
          <cell r="D99" t="str">
            <v>****</v>
          </cell>
          <cell r="E99" t="str">
            <v>F50540E</v>
          </cell>
          <cell r="F99" t="str">
            <v>ELECTRIC EXPENSES</v>
          </cell>
          <cell r="G99">
            <v>9404.85</v>
          </cell>
          <cell r="J99">
            <v>9404.85</v>
          </cell>
          <cell r="L99">
            <v>0</v>
          </cell>
          <cell r="N99">
            <v>0</v>
          </cell>
          <cell r="P99">
            <v>9404.85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2325</v>
          </cell>
          <cell r="AB99">
            <v>1669.27</v>
          </cell>
          <cell r="AC99">
            <v>1958.35</v>
          </cell>
          <cell r="AD99">
            <v>5952.62</v>
          </cell>
          <cell r="AE99">
            <v>2667.9</v>
          </cell>
          <cell r="AF99">
            <v>784.33</v>
          </cell>
          <cell r="AG99">
            <v>0</v>
          </cell>
          <cell r="AH99">
            <v>3452.23</v>
          </cell>
          <cell r="AI99">
            <v>9404.85</v>
          </cell>
          <cell r="AJ99">
            <v>0</v>
          </cell>
        </row>
        <row r="100">
          <cell r="C100">
            <v>2100</v>
          </cell>
          <cell r="D100" t="str">
            <v>****</v>
          </cell>
          <cell r="E100" t="str">
            <v>F50560E</v>
          </cell>
          <cell r="F100" t="str">
            <v>ELECTRIC EXPENSES</v>
          </cell>
          <cell r="G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</row>
        <row r="101">
          <cell r="C101">
            <v>2100</v>
          </cell>
          <cell r="D101" t="str">
            <v>****</v>
          </cell>
          <cell r="E101" t="str">
            <v>F50570E</v>
          </cell>
          <cell r="F101" t="str">
            <v>ELECTRIC EXPENSES</v>
          </cell>
          <cell r="G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</row>
        <row r="102">
          <cell r="C102">
            <v>2100</v>
          </cell>
          <cell r="D102" t="str">
            <v>****</v>
          </cell>
          <cell r="E102" t="str">
            <v>F50600E</v>
          </cell>
          <cell r="F102" t="str">
            <v>MISCELLANEOUS STEAM POWER EXPENSES</v>
          </cell>
          <cell r="G102">
            <v>271452.35000000003</v>
          </cell>
          <cell r="J102">
            <v>271452.35000000003</v>
          </cell>
          <cell r="L102">
            <v>2.5299999999999998</v>
          </cell>
          <cell r="N102">
            <v>2.5299999999999998</v>
          </cell>
          <cell r="P102">
            <v>271454.88000000006</v>
          </cell>
          <cell r="S102">
            <v>2.5299999999999998</v>
          </cell>
          <cell r="T102">
            <v>13.09</v>
          </cell>
          <cell r="U102">
            <v>5065.71</v>
          </cell>
          <cell r="V102">
            <v>5081.33</v>
          </cell>
          <cell r="W102">
            <v>905.04</v>
          </cell>
          <cell r="X102">
            <v>45746.95</v>
          </cell>
          <cell r="Y102">
            <v>903.51</v>
          </cell>
          <cell r="Z102">
            <v>47555.5</v>
          </cell>
          <cell r="AA102">
            <v>4705.76</v>
          </cell>
          <cell r="AB102">
            <v>147223.54</v>
          </cell>
          <cell r="AC102">
            <v>4143.75</v>
          </cell>
          <cell r="AD102">
            <v>156073.05000000002</v>
          </cell>
          <cell r="AE102">
            <v>57954.63</v>
          </cell>
          <cell r="AF102">
            <v>567.84</v>
          </cell>
          <cell r="AG102">
            <v>4220</v>
          </cell>
          <cell r="AH102">
            <v>62742.469999999994</v>
          </cell>
          <cell r="AI102">
            <v>271452.35000000003</v>
          </cell>
          <cell r="AJ102">
            <v>0</v>
          </cell>
        </row>
        <row r="103">
          <cell r="C103">
            <v>2100</v>
          </cell>
          <cell r="D103" t="str">
            <v>****</v>
          </cell>
          <cell r="E103" t="str">
            <v>F50700E</v>
          </cell>
          <cell r="F103" t="str">
            <v>RENTS</v>
          </cell>
          <cell r="G103">
            <v>223118.38</v>
          </cell>
          <cell r="J103">
            <v>223118.38</v>
          </cell>
          <cell r="L103">
            <v>76263.91</v>
          </cell>
          <cell r="N103">
            <v>76263.91</v>
          </cell>
          <cell r="P103">
            <v>299382.29000000004</v>
          </cell>
          <cell r="S103">
            <v>76263.91</v>
          </cell>
          <cell r="T103">
            <v>14668.51</v>
          </cell>
          <cell r="U103">
            <v>15021.47</v>
          </cell>
          <cell r="V103">
            <v>105953.89</v>
          </cell>
          <cell r="W103">
            <v>12149.24</v>
          </cell>
          <cell r="X103">
            <v>14670.08</v>
          </cell>
          <cell r="Y103">
            <v>14871.17</v>
          </cell>
          <cell r="Z103">
            <v>41690.49</v>
          </cell>
          <cell r="AA103">
            <v>13009</v>
          </cell>
          <cell r="AB103">
            <v>13009</v>
          </cell>
          <cell r="AC103">
            <v>13009</v>
          </cell>
          <cell r="AD103">
            <v>39027</v>
          </cell>
          <cell r="AE103">
            <v>12149</v>
          </cell>
          <cell r="AF103">
            <v>12453</v>
          </cell>
          <cell r="AG103">
            <v>11845</v>
          </cell>
          <cell r="AH103">
            <v>36447</v>
          </cell>
          <cell r="AI103">
            <v>223118.38</v>
          </cell>
          <cell r="AJ103">
            <v>0</v>
          </cell>
        </row>
        <row r="104">
          <cell r="E104" t="str">
            <v xml:space="preserve">     Steam Generation Operations</v>
          </cell>
          <cell r="G104">
            <v>580410.66</v>
          </cell>
          <cell r="H104">
            <v>0</v>
          </cell>
          <cell r="J104">
            <v>580410.66</v>
          </cell>
          <cell r="L104">
            <v>79527.7</v>
          </cell>
          <cell r="M104">
            <v>0</v>
          </cell>
          <cell r="N104">
            <v>79527.7</v>
          </cell>
          <cell r="P104">
            <v>659938.36</v>
          </cell>
          <cell r="S104">
            <v>79527.7</v>
          </cell>
          <cell r="T104">
            <v>16675.010000000002</v>
          </cell>
          <cell r="U104">
            <v>21154.579999999998</v>
          </cell>
          <cell r="V104">
            <v>117357.29</v>
          </cell>
          <cell r="W104">
            <v>20658.78</v>
          </cell>
          <cell r="X104">
            <v>63457.83</v>
          </cell>
          <cell r="Y104">
            <v>21438.06</v>
          </cell>
          <cell r="Z104">
            <v>105554.67</v>
          </cell>
          <cell r="AA104">
            <v>12358.11</v>
          </cell>
          <cell r="AB104">
            <v>166067.24000000002</v>
          </cell>
          <cell r="AC104">
            <v>27690.71</v>
          </cell>
          <cell r="AD104">
            <v>206116.06000000003</v>
          </cell>
          <cell r="AE104">
            <v>92361.94</v>
          </cell>
          <cell r="AF104">
            <v>16450.71</v>
          </cell>
          <cell r="AG104">
            <v>42569.990000000005</v>
          </cell>
          <cell r="AH104">
            <v>151382.64000000001</v>
          </cell>
          <cell r="AI104">
            <v>580410.66</v>
          </cell>
          <cell r="AJ104">
            <v>0</v>
          </cell>
        </row>
        <row r="106">
          <cell r="C106">
            <v>2100</v>
          </cell>
          <cell r="D106" t="str">
            <v>****</v>
          </cell>
          <cell r="E106" t="str">
            <v>F51700E</v>
          </cell>
          <cell r="F106" t="str">
            <v>OPERATION SUPERVISION AND ENGINEERING</v>
          </cell>
          <cell r="G106">
            <v>12560648.110000001</v>
          </cell>
          <cell r="J106">
            <v>12560648.110000001</v>
          </cell>
          <cell r="L106">
            <v>1556946.27</v>
          </cell>
          <cell r="N106">
            <v>1556946.27</v>
          </cell>
          <cell r="P106">
            <v>14117594.380000001</v>
          </cell>
          <cell r="S106">
            <v>1556946.27</v>
          </cell>
          <cell r="T106">
            <v>1391763.87</v>
          </cell>
          <cell r="U106">
            <v>883980.57</v>
          </cell>
          <cell r="V106">
            <v>3832690.71</v>
          </cell>
          <cell r="W106">
            <v>1397439.53</v>
          </cell>
          <cell r="X106">
            <v>1414203.85</v>
          </cell>
          <cell r="Y106">
            <v>1076661.78</v>
          </cell>
          <cell r="Z106">
            <v>3888305.16</v>
          </cell>
          <cell r="AA106">
            <v>1087357.8899999999</v>
          </cell>
          <cell r="AB106">
            <v>-481198.06</v>
          </cell>
          <cell r="AC106">
            <v>1026766.15</v>
          </cell>
          <cell r="AD106">
            <v>1632925.98</v>
          </cell>
          <cell r="AE106">
            <v>1144985.49</v>
          </cell>
          <cell r="AF106">
            <v>1211908.3700000001</v>
          </cell>
          <cell r="AG106">
            <v>849832.4</v>
          </cell>
          <cell r="AH106">
            <v>3206726.2600000002</v>
          </cell>
          <cell r="AI106">
            <v>12560648.110000001</v>
          </cell>
          <cell r="AJ106">
            <v>0</v>
          </cell>
        </row>
        <row r="107">
          <cell r="C107">
            <v>2100</v>
          </cell>
          <cell r="D107" t="str">
            <v>****</v>
          </cell>
          <cell r="E107" t="str">
            <v>F51900E</v>
          </cell>
          <cell r="F107" t="str">
            <v>COOLANTS AND WATER</v>
          </cell>
          <cell r="G107">
            <v>183353.40999999995</v>
          </cell>
          <cell r="J107">
            <v>183353.40999999995</v>
          </cell>
          <cell r="L107">
            <v>22884.66</v>
          </cell>
          <cell r="N107">
            <v>22884.66</v>
          </cell>
          <cell r="P107">
            <v>206238.06999999995</v>
          </cell>
          <cell r="S107">
            <v>22884.66</v>
          </cell>
          <cell r="T107">
            <v>24767.18</v>
          </cell>
          <cell r="U107">
            <v>18540.37</v>
          </cell>
          <cell r="V107">
            <v>66192.209999999992</v>
          </cell>
          <cell r="W107">
            <v>2711042.28</v>
          </cell>
          <cell r="X107">
            <v>-2683616.0299999998</v>
          </cell>
          <cell r="Y107">
            <v>6514.88</v>
          </cell>
          <cell r="Z107">
            <v>33941.129999999997</v>
          </cell>
          <cell r="AA107">
            <v>8744.93</v>
          </cell>
          <cell r="AB107">
            <v>13015.65</v>
          </cell>
          <cell r="AC107">
            <v>20078.63</v>
          </cell>
          <cell r="AD107">
            <v>41839.210000000006</v>
          </cell>
          <cell r="AE107">
            <v>11790.94</v>
          </cell>
          <cell r="AF107">
            <v>8112.87</v>
          </cell>
          <cell r="AG107">
            <v>21477.05</v>
          </cell>
          <cell r="AH107">
            <v>41380.86</v>
          </cell>
          <cell r="AI107">
            <v>183353.40999999995</v>
          </cell>
          <cell r="AJ107">
            <v>0</v>
          </cell>
        </row>
        <row r="108">
          <cell r="C108">
            <v>2100</v>
          </cell>
          <cell r="D108" t="str">
            <v>****</v>
          </cell>
          <cell r="E108" t="str">
            <v>F52000E</v>
          </cell>
          <cell r="F108" t="str">
            <v>STEAM EXPENSES</v>
          </cell>
          <cell r="G108">
            <v>7587204.0800000001</v>
          </cell>
          <cell r="J108">
            <v>7587204.0800000001</v>
          </cell>
          <cell r="L108">
            <v>746058.17</v>
          </cell>
          <cell r="N108">
            <v>746058.17</v>
          </cell>
          <cell r="P108">
            <v>8333262.25</v>
          </cell>
          <cell r="S108">
            <v>746058.17</v>
          </cell>
          <cell r="T108">
            <v>793669.27</v>
          </cell>
          <cell r="U108">
            <v>495758.91</v>
          </cell>
          <cell r="V108">
            <v>2035486.3499999999</v>
          </cell>
          <cell r="W108">
            <v>575828.19999999995</v>
          </cell>
          <cell r="X108">
            <v>1258113.1100000001</v>
          </cell>
          <cell r="Y108">
            <v>913193.82</v>
          </cell>
          <cell r="Z108">
            <v>2747135.13</v>
          </cell>
          <cell r="AA108">
            <v>483800.43</v>
          </cell>
          <cell r="AB108">
            <v>473206.24</v>
          </cell>
          <cell r="AC108">
            <v>547789.84</v>
          </cell>
          <cell r="AD108">
            <v>1504796.5099999998</v>
          </cell>
          <cell r="AE108">
            <v>578756.80000000005</v>
          </cell>
          <cell r="AF108">
            <v>267909.71000000002</v>
          </cell>
          <cell r="AG108">
            <v>453119.58</v>
          </cell>
          <cell r="AH108">
            <v>1299786.0900000001</v>
          </cell>
          <cell r="AI108">
            <v>7587204.0800000001</v>
          </cell>
          <cell r="AJ108">
            <v>0</v>
          </cell>
        </row>
        <row r="109">
          <cell r="C109">
            <v>2100</v>
          </cell>
          <cell r="D109" t="str">
            <v>****</v>
          </cell>
          <cell r="E109" t="str">
            <v>F52300E</v>
          </cell>
          <cell r="F109" t="str">
            <v>ELECTRIC EXPENSES</v>
          </cell>
          <cell r="G109">
            <v>1975418.22</v>
          </cell>
          <cell r="J109">
            <v>1975418.22</v>
          </cell>
          <cell r="L109">
            <v>232946.94</v>
          </cell>
          <cell r="N109">
            <v>232946.94</v>
          </cell>
          <cell r="P109">
            <v>2208365.16</v>
          </cell>
          <cell r="S109">
            <v>232946.94</v>
          </cell>
          <cell r="T109">
            <v>175601.64</v>
          </cell>
          <cell r="U109">
            <v>133975.96</v>
          </cell>
          <cell r="V109">
            <v>542524.54</v>
          </cell>
          <cell r="W109">
            <v>169027.33</v>
          </cell>
          <cell r="X109">
            <v>212887.78</v>
          </cell>
          <cell r="Y109">
            <v>193600.53</v>
          </cell>
          <cell r="Z109">
            <v>575515.64</v>
          </cell>
          <cell r="AA109">
            <v>160230.43</v>
          </cell>
          <cell r="AB109">
            <v>194031.26</v>
          </cell>
          <cell r="AC109">
            <v>167440.54</v>
          </cell>
          <cell r="AD109">
            <v>521702.23</v>
          </cell>
          <cell r="AE109">
            <v>157492.28</v>
          </cell>
          <cell r="AF109">
            <v>83598.19</v>
          </cell>
          <cell r="AG109">
            <v>94585.34</v>
          </cell>
          <cell r="AH109">
            <v>335675.81</v>
          </cell>
          <cell r="AI109">
            <v>1975418.22</v>
          </cell>
          <cell r="AJ109">
            <v>0</v>
          </cell>
        </row>
        <row r="110">
          <cell r="C110">
            <v>2100</v>
          </cell>
          <cell r="D110" t="str">
            <v>****</v>
          </cell>
          <cell r="E110" t="str">
            <v>F52400E</v>
          </cell>
          <cell r="F110" t="str">
            <v>MISCELLANEOUS NUCLEAR POWER EXPENSES</v>
          </cell>
          <cell r="G110">
            <v>18110599.469999999</v>
          </cell>
          <cell r="J110">
            <v>18110599.469999999</v>
          </cell>
          <cell r="L110">
            <v>1642819.59</v>
          </cell>
          <cell r="N110">
            <v>1642819.59</v>
          </cell>
          <cell r="P110">
            <v>19753419.059999999</v>
          </cell>
          <cell r="S110">
            <v>1642819.59</v>
          </cell>
          <cell r="T110">
            <v>1097877.8999999999</v>
          </cell>
          <cell r="U110">
            <v>1031167.18</v>
          </cell>
          <cell r="V110">
            <v>3771864.6700000004</v>
          </cell>
          <cell r="W110">
            <v>1466312.22</v>
          </cell>
          <cell r="X110">
            <v>4101372.03</v>
          </cell>
          <cell r="Y110">
            <v>1740903.26</v>
          </cell>
          <cell r="Z110">
            <v>7308587.5099999998</v>
          </cell>
          <cell r="AA110">
            <v>1626972.57</v>
          </cell>
          <cell r="AB110">
            <v>713161.04</v>
          </cell>
          <cell r="AC110">
            <v>1058608.94</v>
          </cell>
          <cell r="AD110">
            <v>3398742.5500000003</v>
          </cell>
          <cell r="AE110">
            <v>1429023.22</v>
          </cell>
          <cell r="AF110">
            <v>806837.16</v>
          </cell>
          <cell r="AG110">
            <v>1395544.36</v>
          </cell>
          <cell r="AH110">
            <v>3631404.74</v>
          </cell>
          <cell r="AI110">
            <v>18110599.469999999</v>
          </cell>
          <cell r="AJ110">
            <v>0</v>
          </cell>
        </row>
        <row r="111">
          <cell r="C111">
            <v>2100</v>
          </cell>
          <cell r="D111" t="str">
            <v>****</v>
          </cell>
          <cell r="E111" t="str">
            <v>F52500E</v>
          </cell>
          <cell r="F111" t="str">
            <v>RENTS</v>
          </cell>
          <cell r="G111">
            <v>188338.02000000002</v>
          </cell>
          <cell r="J111">
            <v>188338.02000000002</v>
          </cell>
          <cell r="L111">
            <v>0</v>
          </cell>
          <cell r="N111">
            <v>0</v>
          </cell>
          <cell r="P111">
            <v>188338.02000000002</v>
          </cell>
          <cell r="S111">
            <v>0</v>
          </cell>
          <cell r="T111">
            <v>19877.13</v>
          </cell>
          <cell r="U111">
            <v>40132.47</v>
          </cell>
          <cell r="V111">
            <v>60009.600000000006</v>
          </cell>
          <cell r="W111">
            <v>18269.55</v>
          </cell>
          <cell r="X111">
            <v>20.25</v>
          </cell>
          <cell r="Y111">
            <v>40113.360000000001</v>
          </cell>
          <cell r="Z111">
            <v>58403.16</v>
          </cell>
          <cell r="AA111">
            <v>20.2</v>
          </cell>
          <cell r="AB111">
            <v>-8486.5499999999993</v>
          </cell>
          <cell r="AC111">
            <v>34878.07</v>
          </cell>
          <cell r="AD111">
            <v>26411.72</v>
          </cell>
          <cell r="AE111">
            <v>526.46</v>
          </cell>
          <cell r="AF111">
            <v>141.13999999999999</v>
          </cell>
          <cell r="AG111">
            <v>42845.94</v>
          </cell>
          <cell r="AH111">
            <v>43513.54</v>
          </cell>
          <cell r="AI111">
            <v>188338.02000000002</v>
          </cell>
          <cell r="AJ111">
            <v>0</v>
          </cell>
        </row>
        <row r="112">
          <cell r="E112" t="str">
            <v xml:space="preserve">     Nuclear Operations</v>
          </cell>
          <cell r="G112">
            <v>40605561.310000002</v>
          </cell>
          <cell r="H112">
            <v>0</v>
          </cell>
          <cell r="J112">
            <v>40605561.310000002</v>
          </cell>
          <cell r="L112">
            <v>4201655.63</v>
          </cell>
          <cell r="M112">
            <v>0</v>
          </cell>
          <cell r="N112">
            <v>4201655.63</v>
          </cell>
          <cell r="P112">
            <v>44807216.940000005</v>
          </cell>
          <cell r="S112">
            <v>4201655.63</v>
          </cell>
          <cell r="T112">
            <v>3503556.99</v>
          </cell>
          <cell r="U112">
            <v>2603555.46</v>
          </cell>
          <cell r="V112">
            <v>10308768.08</v>
          </cell>
          <cell r="W112">
            <v>6337919.1099999994</v>
          </cell>
          <cell r="X112">
            <v>4302980.99</v>
          </cell>
          <cell r="Y112">
            <v>3970987.6299999994</v>
          </cell>
          <cell r="Z112">
            <v>14611887.73</v>
          </cell>
          <cell r="AA112">
            <v>3367126.45</v>
          </cell>
          <cell r="AB112">
            <v>903729.58000000007</v>
          </cell>
          <cell r="AC112">
            <v>2855562.17</v>
          </cell>
          <cell r="AD112">
            <v>7126418.2000000002</v>
          </cell>
          <cell r="AE112">
            <v>3322575.19</v>
          </cell>
          <cell r="AF112">
            <v>2378507.4400000004</v>
          </cell>
          <cell r="AG112">
            <v>2857404.6700000004</v>
          </cell>
          <cell r="AH112">
            <v>8558487.2999999989</v>
          </cell>
          <cell r="AI112">
            <v>40605561.310000002</v>
          </cell>
          <cell r="AJ112">
            <v>0</v>
          </cell>
        </row>
        <row r="114">
          <cell r="C114">
            <v>2100</v>
          </cell>
          <cell r="D114" t="str">
            <v>****</v>
          </cell>
          <cell r="E114" t="str">
            <v>F54600E</v>
          </cell>
          <cell r="F114" t="str">
            <v>OPERATION SUPERVISION AND ENGINEERING</v>
          </cell>
          <cell r="G114">
            <v>1060.06</v>
          </cell>
          <cell r="J114">
            <v>1060.06</v>
          </cell>
          <cell r="L114">
            <v>507.31</v>
          </cell>
          <cell r="N114">
            <v>507.31</v>
          </cell>
          <cell r="P114">
            <v>1567.37</v>
          </cell>
          <cell r="S114">
            <v>507.31</v>
          </cell>
          <cell r="T114">
            <v>552.75</v>
          </cell>
          <cell r="U114">
            <v>0</v>
          </cell>
          <cell r="V114">
            <v>1060.06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1060.06</v>
          </cell>
          <cell r="AJ114">
            <v>0</v>
          </cell>
        </row>
        <row r="115">
          <cell r="C115">
            <v>2100</v>
          </cell>
          <cell r="D115" t="str">
            <v>****</v>
          </cell>
          <cell r="E115" t="str">
            <v>F54610E</v>
          </cell>
          <cell r="F115" t="str">
            <v>OPERATION SUPERVISION AND ENGINEERING</v>
          </cell>
          <cell r="G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C116">
            <v>2100</v>
          </cell>
          <cell r="D116" t="str">
            <v>****</v>
          </cell>
          <cell r="E116" t="str">
            <v>F54800E</v>
          </cell>
          <cell r="F116" t="str">
            <v>GENERATION EXPENSES</v>
          </cell>
          <cell r="G116">
            <v>6902.48</v>
          </cell>
          <cell r="J116">
            <v>6902.48</v>
          </cell>
          <cell r="L116">
            <v>0</v>
          </cell>
          <cell r="N116">
            <v>0</v>
          </cell>
          <cell r="P116">
            <v>6902.48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6902.48</v>
          </cell>
          <cell r="AD116">
            <v>6902.48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6902.48</v>
          </cell>
          <cell r="AJ116">
            <v>0</v>
          </cell>
        </row>
        <row r="117">
          <cell r="C117">
            <v>2100</v>
          </cell>
          <cell r="D117" t="str">
            <v>****</v>
          </cell>
          <cell r="E117" t="str">
            <v>F54900E</v>
          </cell>
          <cell r="F117" t="str">
            <v>MISCELLANEOUS OTHER POWER GENERATION EX</v>
          </cell>
          <cell r="G117">
            <v>297892.20999999996</v>
          </cell>
          <cell r="J117">
            <v>297892.20999999996</v>
          </cell>
          <cell r="L117">
            <v>0</v>
          </cell>
          <cell r="N117">
            <v>0</v>
          </cell>
          <cell r="P117">
            <v>297892.20999999996</v>
          </cell>
          <cell r="S117">
            <v>0</v>
          </cell>
          <cell r="T117">
            <v>4.72</v>
          </cell>
          <cell r="U117">
            <v>2284.1799999999998</v>
          </cell>
          <cell r="V117">
            <v>2288.8999999999996</v>
          </cell>
          <cell r="W117">
            <v>6539.66</v>
          </cell>
          <cell r="X117">
            <v>18358.64</v>
          </cell>
          <cell r="Y117">
            <v>1945.72</v>
          </cell>
          <cell r="Z117">
            <v>26844.02</v>
          </cell>
          <cell r="AA117">
            <v>4798.68</v>
          </cell>
          <cell r="AB117">
            <v>115788.14</v>
          </cell>
          <cell r="AC117">
            <v>7256.6</v>
          </cell>
          <cell r="AD117">
            <v>127843.42000000001</v>
          </cell>
          <cell r="AE117">
            <v>109152.84</v>
          </cell>
          <cell r="AF117">
            <v>0</v>
          </cell>
          <cell r="AG117">
            <v>31763.03</v>
          </cell>
          <cell r="AH117">
            <v>140915.87</v>
          </cell>
          <cell r="AI117">
            <v>297892.20999999996</v>
          </cell>
          <cell r="AJ117">
            <v>0</v>
          </cell>
        </row>
        <row r="118">
          <cell r="C118">
            <v>2100</v>
          </cell>
          <cell r="D118" t="str">
            <v>****</v>
          </cell>
          <cell r="E118" t="str">
            <v>F55000E</v>
          </cell>
          <cell r="F118" t="str">
            <v>RENTS</v>
          </cell>
          <cell r="G118">
            <v>0</v>
          </cell>
          <cell r="J118">
            <v>0</v>
          </cell>
          <cell r="L118">
            <v>0</v>
          </cell>
          <cell r="N118">
            <v>0</v>
          </cell>
          <cell r="P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E119" t="str">
            <v xml:space="preserve">     Other Generation Operations</v>
          </cell>
          <cell r="G119">
            <v>305854.74999999994</v>
          </cell>
          <cell r="H119">
            <v>0</v>
          </cell>
          <cell r="J119">
            <v>305854.74999999994</v>
          </cell>
          <cell r="L119">
            <v>507.31</v>
          </cell>
          <cell r="M119">
            <v>0</v>
          </cell>
          <cell r="N119">
            <v>507.31</v>
          </cell>
          <cell r="P119">
            <v>306362.05999999994</v>
          </cell>
          <cell r="S119">
            <v>507.31</v>
          </cell>
          <cell r="T119">
            <v>557.47</v>
          </cell>
          <cell r="U119">
            <v>2284.1799999999998</v>
          </cell>
          <cell r="V119">
            <v>3348.9599999999996</v>
          </cell>
          <cell r="W119">
            <v>6539.66</v>
          </cell>
          <cell r="X119">
            <v>18358.64</v>
          </cell>
          <cell r="Y119">
            <v>1945.72</v>
          </cell>
          <cell r="Z119">
            <v>26844.02</v>
          </cell>
          <cell r="AA119">
            <v>4798.68</v>
          </cell>
          <cell r="AB119">
            <v>115788.14</v>
          </cell>
          <cell r="AC119">
            <v>14159.08</v>
          </cell>
          <cell r="AD119">
            <v>134745.90000000002</v>
          </cell>
          <cell r="AE119">
            <v>109152.84</v>
          </cell>
          <cell r="AF119">
            <v>0</v>
          </cell>
          <cell r="AG119">
            <v>31763.03</v>
          </cell>
          <cell r="AH119">
            <v>140915.87</v>
          </cell>
          <cell r="AI119">
            <v>305854.74999999994</v>
          </cell>
          <cell r="AJ119">
            <v>0</v>
          </cell>
        </row>
        <row r="121">
          <cell r="C121">
            <v>2100</v>
          </cell>
          <cell r="D121" t="str">
            <v>****</v>
          </cell>
          <cell r="E121" t="str">
            <v>F55600E</v>
          </cell>
          <cell r="F121" t="str">
            <v>SYSTEM CONTROL AND LOAD DISPATCHING</v>
          </cell>
          <cell r="G121">
            <v>886692.08000000019</v>
          </cell>
          <cell r="J121">
            <v>886692.08000000019</v>
          </cell>
          <cell r="L121">
            <v>63009.440000000002</v>
          </cell>
          <cell r="N121">
            <v>63009.440000000002</v>
          </cell>
          <cell r="P121">
            <v>949701.52000000025</v>
          </cell>
          <cell r="S121">
            <v>63009.440000000002</v>
          </cell>
          <cell r="T121">
            <v>60648.46</v>
          </cell>
          <cell r="U121">
            <v>52427.38</v>
          </cell>
          <cell r="V121">
            <v>176085.28</v>
          </cell>
          <cell r="W121">
            <v>88229.37</v>
          </cell>
          <cell r="X121">
            <v>179418.03</v>
          </cell>
          <cell r="Y121">
            <v>52751.23</v>
          </cell>
          <cell r="Z121">
            <v>320398.63</v>
          </cell>
          <cell r="AA121">
            <v>38020.04</v>
          </cell>
          <cell r="AB121">
            <v>53232.4</v>
          </cell>
          <cell r="AC121">
            <v>59571.6</v>
          </cell>
          <cell r="AD121">
            <v>150824.04</v>
          </cell>
          <cell r="AE121">
            <v>103261.16</v>
          </cell>
          <cell r="AF121">
            <v>61430.05</v>
          </cell>
          <cell r="AG121">
            <v>74692.92</v>
          </cell>
          <cell r="AH121">
            <v>239384.13</v>
          </cell>
          <cell r="AI121">
            <v>886692.08000000019</v>
          </cell>
          <cell r="AJ121">
            <v>0</v>
          </cell>
        </row>
        <row r="122">
          <cell r="C122">
            <v>2100</v>
          </cell>
          <cell r="D122" t="str">
            <v>****</v>
          </cell>
          <cell r="E122" t="str">
            <v>F55700E</v>
          </cell>
          <cell r="F122" t="str">
            <v>OTHER EXPENSES</v>
          </cell>
          <cell r="G122">
            <v>321332.33999999997</v>
          </cell>
          <cell r="J122">
            <v>321332.33999999997</v>
          </cell>
          <cell r="L122">
            <v>18206.849999999999</v>
          </cell>
          <cell r="N122">
            <v>18206.849999999999</v>
          </cell>
          <cell r="P122">
            <v>339539.18999999994</v>
          </cell>
          <cell r="S122">
            <v>18206.849999999999</v>
          </cell>
          <cell r="T122">
            <v>7184.04</v>
          </cell>
          <cell r="U122">
            <v>33481.18</v>
          </cell>
          <cell r="V122">
            <v>58872.07</v>
          </cell>
          <cell r="W122">
            <v>13455.45</v>
          </cell>
          <cell r="X122">
            <v>25923.07</v>
          </cell>
          <cell r="Y122">
            <v>42706.46</v>
          </cell>
          <cell r="Z122">
            <v>82084.98000000001</v>
          </cell>
          <cell r="AA122">
            <v>1632.91</v>
          </cell>
          <cell r="AB122">
            <v>20732.37</v>
          </cell>
          <cell r="AC122">
            <v>11581.57</v>
          </cell>
          <cell r="AD122">
            <v>33946.85</v>
          </cell>
          <cell r="AE122">
            <v>19620.43</v>
          </cell>
          <cell r="AF122">
            <v>17892.060000000001</v>
          </cell>
          <cell r="AG122">
            <v>108915.95</v>
          </cell>
          <cell r="AH122">
            <v>146428.44</v>
          </cell>
          <cell r="AI122">
            <v>321332.33999999997</v>
          </cell>
          <cell r="AJ122">
            <v>0</v>
          </cell>
        </row>
        <row r="123">
          <cell r="C123">
            <v>2100</v>
          </cell>
          <cell r="D123" t="str">
            <v>****</v>
          </cell>
          <cell r="E123" t="str">
            <v>F55720E</v>
          </cell>
          <cell r="F123" t="str">
            <v>OTHER EXPENSES</v>
          </cell>
          <cell r="G123">
            <v>487146.35</v>
          </cell>
          <cell r="J123">
            <v>487146.35</v>
          </cell>
          <cell r="L123">
            <v>48934.7</v>
          </cell>
          <cell r="N123">
            <v>48934.7</v>
          </cell>
          <cell r="P123">
            <v>536081.04999999993</v>
          </cell>
          <cell r="S123">
            <v>48934.7</v>
          </cell>
          <cell r="T123">
            <v>30174.17</v>
          </cell>
          <cell r="U123">
            <v>25368.02</v>
          </cell>
          <cell r="V123">
            <v>104476.89</v>
          </cell>
          <cell r="W123">
            <v>45649.72</v>
          </cell>
          <cell r="X123">
            <v>47858.16</v>
          </cell>
          <cell r="Y123">
            <v>45747.76</v>
          </cell>
          <cell r="Z123">
            <v>139255.64000000001</v>
          </cell>
          <cell r="AA123">
            <v>37144.58</v>
          </cell>
          <cell r="AB123">
            <v>37984.33</v>
          </cell>
          <cell r="AC123">
            <v>35714.910000000003</v>
          </cell>
          <cell r="AD123">
            <v>110843.82</v>
          </cell>
          <cell r="AE123">
            <v>46215.71</v>
          </cell>
          <cell r="AF123">
            <v>38637.120000000003</v>
          </cell>
          <cell r="AG123">
            <v>47717.17</v>
          </cell>
          <cell r="AH123">
            <v>132570</v>
          </cell>
          <cell r="AI123">
            <v>487146.35</v>
          </cell>
          <cell r="AJ123">
            <v>0</v>
          </cell>
        </row>
        <row r="124">
          <cell r="C124">
            <v>2100</v>
          </cell>
          <cell r="D124" t="str">
            <v>****</v>
          </cell>
          <cell r="E124" t="str">
            <v>F55780E</v>
          </cell>
          <cell r="F124" t="str">
            <v>OTHER EXPENSES</v>
          </cell>
          <cell r="G124">
            <v>261934.93</v>
          </cell>
          <cell r="J124">
            <v>261934.93</v>
          </cell>
          <cell r="L124">
            <v>14787.23</v>
          </cell>
          <cell r="N124">
            <v>14787.23</v>
          </cell>
          <cell r="P124">
            <v>276722.15999999997</v>
          </cell>
          <cell r="S124">
            <v>14787.23</v>
          </cell>
          <cell r="T124">
            <v>28458.66</v>
          </cell>
          <cell r="U124">
            <v>29428.2</v>
          </cell>
          <cell r="V124">
            <v>72674.09</v>
          </cell>
          <cell r="W124">
            <v>38898.769999999997</v>
          </cell>
          <cell r="X124">
            <v>29622.240000000002</v>
          </cell>
          <cell r="Y124">
            <v>30142.63</v>
          </cell>
          <cell r="Z124">
            <v>98663.64</v>
          </cell>
          <cell r="AA124">
            <v>15701.98</v>
          </cell>
          <cell r="AB124">
            <v>13481.98</v>
          </cell>
          <cell r="AC124">
            <v>13981.59</v>
          </cell>
          <cell r="AD124">
            <v>43165.55</v>
          </cell>
          <cell r="AE124">
            <v>18401.59</v>
          </cell>
          <cell r="AF124">
            <v>14130.6</v>
          </cell>
          <cell r="AG124">
            <v>14899.46</v>
          </cell>
          <cell r="AH124">
            <v>47431.65</v>
          </cell>
          <cell r="AI124">
            <v>261934.93</v>
          </cell>
          <cell r="AJ124">
            <v>0</v>
          </cell>
        </row>
        <row r="125">
          <cell r="E125" t="str">
            <v>F55790E</v>
          </cell>
          <cell r="F125" t="str">
            <v>OTHER EXPENSES-PX ADMIN</v>
          </cell>
          <cell r="G125">
            <v>60134.829999999994</v>
          </cell>
          <cell r="J125">
            <v>60134.829999999994</v>
          </cell>
          <cell r="L125">
            <v>4057.11</v>
          </cell>
          <cell r="N125">
            <v>4057.11</v>
          </cell>
          <cell r="P125">
            <v>64191.939999999995</v>
          </cell>
          <cell r="S125">
            <v>4057.11</v>
          </cell>
          <cell r="T125">
            <v>0</v>
          </cell>
          <cell r="U125">
            <v>0</v>
          </cell>
          <cell r="V125">
            <v>4057.11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14191.13</v>
          </cell>
          <cell r="AB125">
            <v>8791.8700000000008</v>
          </cell>
          <cell r="AC125">
            <v>10752.98</v>
          </cell>
          <cell r="AD125">
            <v>33735.979999999996</v>
          </cell>
          <cell r="AE125">
            <v>5031.84</v>
          </cell>
          <cell r="AF125">
            <v>8048.22</v>
          </cell>
          <cell r="AG125">
            <v>9261.68</v>
          </cell>
          <cell r="AH125">
            <v>22341.74</v>
          </cell>
          <cell r="AI125">
            <v>60134.829999999994</v>
          </cell>
          <cell r="AJ125">
            <v>0</v>
          </cell>
        </row>
        <row r="126">
          <cell r="E126" t="str">
            <v xml:space="preserve">     Other Power Supply Expenses</v>
          </cell>
          <cell r="G126">
            <v>2017240.53</v>
          </cell>
          <cell r="H126">
            <v>0</v>
          </cell>
          <cell r="J126">
            <v>2017240.53</v>
          </cell>
          <cell r="L126">
            <v>148995.32999999999</v>
          </cell>
          <cell r="M126">
            <v>0</v>
          </cell>
          <cell r="N126">
            <v>148995.32999999999</v>
          </cell>
          <cell r="P126">
            <v>2166235.86</v>
          </cell>
          <cell r="S126">
            <v>148995.32999999999</v>
          </cell>
          <cell r="T126">
            <v>126465.33</v>
          </cell>
          <cell r="U126">
            <v>140704.78</v>
          </cell>
          <cell r="V126">
            <v>416165.43999999994</v>
          </cell>
          <cell r="W126">
            <v>186233.30999999997</v>
          </cell>
          <cell r="X126">
            <v>282821.5</v>
          </cell>
          <cell r="Y126">
            <v>171348.08000000002</v>
          </cell>
          <cell r="Z126">
            <v>640402.89</v>
          </cell>
          <cell r="AA126">
            <v>106690.64</v>
          </cell>
          <cell r="AB126">
            <v>134222.95000000001</v>
          </cell>
          <cell r="AC126">
            <v>131602.65</v>
          </cell>
          <cell r="AD126">
            <v>372516.24</v>
          </cell>
          <cell r="AE126">
            <v>192530.72999999998</v>
          </cell>
          <cell r="AF126">
            <v>140138.05000000002</v>
          </cell>
          <cell r="AG126">
            <v>255487.17999999996</v>
          </cell>
          <cell r="AH126">
            <v>588155.96</v>
          </cell>
          <cell r="AI126">
            <v>2017240.53</v>
          </cell>
          <cell r="AJ126">
            <v>0</v>
          </cell>
        </row>
        <row r="128">
          <cell r="E128" t="str">
            <v xml:space="preserve">     Electric Power Production Operation Exp</v>
          </cell>
          <cell r="G128">
            <v>43509067.25</v>
          </cell>
          <cell r="H128">
            <v>0</v>
          </cell>
          <cell r="J128">
            <v>43509067.25</v>
          </cell>
          <cell r="L128">
            <v>4430685.97</v>
          </cell>
          <cell r="M128">
            <v>0</v>
          </cell>
          <cell r="N128">
            <v>4430685.97</v>
          </cell>
          <cell r="P128">
            <v>47939753.219999999</v>
          </cell>
          <cell r="S128">
            <v>4430685.97</v>
          </cell>
          <cell r="T128">
            <v>3647254.8000000003</v>
          </cell>
          <cell r="U128">
            <v>2767699</v>
          </cell>
          <cell r="V128">
            <v>10845639.77</v>
          </cell>
          <cell r="W128">
            <v>6551350.8599999994</v>
          </cell>
          <cell r="X128">
            <v>4667618.96</v>
          </cell>
          <cell r="Y128">
            <v>4165719.4899999998</v>
          </cell>
          <cell r="Z128">
            <v>15384689.310000001</v>
          </cell>
          <cell r="AA128">
            <v>3490973.8800000004</v>
          </cell>
          <cell r="AB128">
            <v>1319807.9099999999</v>
          </cell>
          <cell r="AC128">
            <v>3029014.61</v>
          </cell>
          <cell r="AD128">
            <v>7839796.4000000004</v>
          </cell>
          <cell r="AE128">
            <v>3716620.6999999997</v>
          </cell>
          <cell r="AF128">
            <v>2535096.2000000002</v>
          </cell>
          <cell r="AG128">
            <v>3187224.8700000006</v>
          </cell>
          <cell r="AH128">
            <v>9438941.7699999996</v>
          </cell>
          <cell r="AI128">
            <v>43509067.25</v>
          </cell>
          <cell r="AJ128">
            <v>0</v>
          </cell>
        </row>
        <row r="130">
          <cell r="G130">
            <v>43507019.630000003</v>
          </cell>
          <cell r="H130">
            <v>2047.62</v>
          </cell>
          <cell r="J130">
            <v>43509067.25</v>
          </cell>
          <cell r="L130">
            <v>4430685.97</v>
          </cell>
          <cell r="M130">
            <v>-1176.07</v>
          </cell>
          <cell r="N130">
            <v>4429509.8999999994</v>
          </cell>
          <cell r="P130">
            <v>47938577.149999999</v>
          </cell>
          <cell r="S130">
            <v>4430685.97</v>
          </cell>
          <cell r="T130">
            <v>3647254.8000000003</v>
          </cell>
          <cell r="U130">
            <v>2767699</v>
          </cell>
          <cell r="V130">
            <v>10845639.77</v>
          </cell>
          <cell r="W130">
            <v>6551350.8599999994</v>
          </cell>
          <cell r="X130">
            <v>4667618.96</v>
          </cell>
          <cell r="Y130">
            <v>4165719.4899999998</v>
          </cell>
          <cell r="Z130">
            <v>15384689.310000001</v>
          </cell>
          <cell r="AA130">
            <v>3490973.8800000004</v>
          </cell>
          <cell r="AB130">
            <v>1319807.9099999999</v>
          </cell>
          <cell r="AC130">
            <v>3029014.61</v>
          </cell>
          <cell r="AD130">
            <v>7839796.4000000004</v>
          </cell>
          <cell r="AE130">
            <v>3716620.6999999997</v>
          </cell>
          <cell r="AF130">
            <v>2535096.2000000002</v>
          </cell>
          <cell r="AG130">
            <v>3187224.8700000006</v>
          </cell>
          <cell r="AH130">
            <v>9438941.7699999996</v>
          </cell>
          <cell r="AI130">
            <v>43509067.25</v>
          </cell>
          <cell r="AJ130">
            <v>0</v>
          </cell>
        </row>
        <row r="132">
          <cell r="C132">
            <v>2100</v>
          </cell>
          <cell r="D132" t="str">
            <v>****</v>
          </cell>
          <cell r="E132" t="str">
            <v>F56000E</v>
          </cell>
          <cell r="F132" t="str">
            <v>OPERATION SUPERVISION AND ENGINEERING</v>
          </cell>
          <cell r="G132">
            <v>12807.289999999999</v>
          </cell>
          <cell r="J132">
            <v>12807.289999999999</v>
          </cell>
          <cell r="L132">
            <v>93.12</v>
          </cell>
          <cell r="N132">
            <v>93.12</v>
          </cell>
          <cell r="P132">
            <v>12900.41</v>
          </cell>
          <cell r="S132">
            <v>93.12</v>
          </cell>
          <cell r="T132">
            <v>3415.19</v>
          </cell>
          <cell r="U132">
            <v>0</v>
          </cell>
          <cell r="V132">
            <v>3508.31</v>
          </cell>
          <cell r="W132">
            <v>93.12</v>
          </cell>
          <cell r="X132">
            <v>0</v>
          </cell>
          <cell r="Y132">
            <v>1579.54</v>
          </cell>
          <cell r="Z132">
            <v>1672.6599999999999</v>
          </cell>
          <cell r="AA132">
            <v>115.95</v>
          </cell>
          <cell r="AB132">
            <v>67.510000000000005</v>
          </cell>
          <cell r="AC132">
            <v>2197.27</v>
          </cell>
          <cell r="AD132">
            <v>2380.73</v>
          </cell>
          <cell r="AE132">
            <v>108.7</v>
          </cell>
          <cell r="AF132">
            <v>4875.83</v>
          </cell>
          <cell r="AG132">
            <v>261.06</v>
          </cell>
          <cell r="AH132">
            <v>5245.59</v>
          </cell>
          <cell r="AI132">
            <v>12807.289999999999</v>
          </cell>
          <cell r="AJ132">
            <v>0</v>
          </cell>
        </row>
        <row r="133">
          <cell r="C133">
            <v>2100</v>
          </cell>
          <cell r="D133" t="str">
            <v>****</v>
          </cell>
          <cell r="E133" t="str">
            <v>F56010E</v>
          </cell>
          <cell r="F133" t="str">
            <v>OPERATION SUPERVISION AND ENGINEERING</v>
          </cell>
          <cell r="G133">
            <v>2059394.8699999999</v>
          </cell>
          <cell r="J133">
            <v>2059394.8699999999</v>
          </cell>
          <cell r="L133">
            <v>155169.35999999999</v>
          </cell>
          <cell r="N133">
            <v>155169.35999999999</v>
          </cell>
          <cell r="P133">
            <v>2214564.23</v>
          </cell>
          <cell r="S133">
            <v>155169.35999999999</v>
          </cell>
          <cell r="T133">
            <v>156263.69</v>
          </cell>
          <cell r="U133">
            <v>155305.70000000001</v>
          </cell>
          <cell r="V133">
            <v>466738.75</v>
          </cell>
          <cell r="W133">
            <v>209039.91</v>
          </cell>
          <cell r="X133">
            <v>182270.31</v>
          </cell>
          <cell r="Y133">
            <v>171644.71</v>
          </cell>
          <cell r="Z133">
            <v>562954.92999999993</v>
          </cell>
          <cell r="AA133">
            <v>198510.64</v>
          </cell>
          <cell r="AB133">
            <v>177063.46</v>
          </cell>
          <cell r="AC133">
            <v>153736.18</v>
          </cell>
          <cell r="AD133">
            <v>529310.28</v>
          </cell>
          <cell r="AE133">
            <v>189187.56</v>
          </cell>
          <cell r="AF133">
            <v>154793.03</v>
          </cell>
          <cell r="AG133">
            <v>156410.32</v>
          </cell>
          <cell r="AH133">
            <v>500390.91</v>
          </cell>
          <cell r="AI133">
            <v>2059394.8699999999</v>
          </cell>
          <cell r="AJ133">
            <v>0</v>
          </cell>
        </row>
        <row r="134">
          <cell r="C134">
            <v>2100</v>
          </cell>
          <cell r="D134" t="str">
            <v>****</v>
          </cell>
          <cell r="E134" t="str">
            <v>F56020E</v>
          </cell>
          <cell r="F134" t="str">
            <v>OPERATION SUPERVISION AND ENGINEERING</v>
          </cell>
          <cell r="G134">
            <v>504038.34</v>
          </cell>
          <cell r="J134">
            <v>504038.34</v>
          </cell>
          <cell r="L134">
            <v>42863.7</v>
          </cell>
          <cell r="N134">
            <v>42863.7</v>
          </cell>
          <cell r="P134">
            <v>546902.04</v>
          </cell>
          <cell r="S134">
            <v>42863.7</v>
          </cell>
          <cell r="T134">
            <v>38453.08</v>
          </cell>
          <cell r="U134">
            <v>44012.56</v>
          </cell>
          <cell r="V134">
            <v>125329.34</v>
          </cell>
          <cell r="W134">
            <v>59098.7</v>
          </cell>
          <cell r="X134">
            <v>41506.120000000003</v>
          </cell>
          <cell r="Y134">
            <v>35826.29</v>
          </cell>
          <cell r="Z134">
            <v>136431.11000000002</v>
          </cell>
          <cell r="AA134">
            <v>35074.31</v>
          </cell>
          <cell r="AB134">
            <v>42239.65</v>
          </cell>
          <cell r="AC134">
            <v>44067.1</v>
          </cell>
          <cell r="AD134">
            <v>121381.06</v>
          </cell>
          <cell r="AE134">
            <v>46120.55</v>
          </cell>
          <cell r="AF134">
            <v>38076.58</v>
          </cell>
          <cell r="AG134">
            <v>36699.699999999997</v>
          </cell>
          <cell r="AH134">
            <v>120896.83</v>
          </cell>
          <cell r="AI134">
            <v>504038.34</v>
          </cell>
          <cell r="AJ134">
            <v>0</v>
          </cell>
        </row>
        <row r="135">
          <cell r="C135">
            <v>2100</v>
          </cell>
          <cell r="D135" t="str">
            <v>****</v>
          </cell>
          <cell r="E135" t="str">
            <v>F56100E</v>
          </cell>
          <cell r="F135" t="str">
            <v>LOAD DISPATCHING</v>
          </cell>
          <cell r="G135">
            <v>2599321.2599999998</v>
          </cell>
          <cell r="J135">
            <v>2599321.2599999998</v>
          </cell>
          <cell r="L135">
            <v>218032.22</v>
          </cell>
          <cell r="N135">
            <v>218032.22</v>
          </cell>
          <cell r="P135">
            <v>2817353.48</v>
          </cell>
          <cell r="S135">
            <v>218032.22</v>
          </cell>
          <cell r="T135">
            <v>209037.18</v>
          </cell>
          <cell r="U135">
            <v>217585.48</v>
          </cell>
          <cell r="V135">
            <v>644654.88</v>
          </cell>
          <cell r="W135">
            <v>271128.76</v>
          </cell>
          <cell r="X135">
            <v>207332.6</v>
          </cell>
          <cell r="Y135">
            <v>215964.29</v>
          </cell>
          <cell r="Z135">
            <v>694425.65</v>
          </cell>
          <cell r="AA135">
            <v>230970.23</v>
          </cell>
          <cell r="AB135">
            <v>206465.68</v>
          </cell>
          <cell r="AC135">
            <v>196046.39</v>
          </cell>
          <cell r="AD135">
            <v>633482.30000000005</v>
          </cell>
          <cell r="AE135">
            <v>229597.53</v>
          </cell>
          <cell r="AF135">
            <v>194777.63</v>
          </cell>
          <cell r="AG135">
            <v>202383.27</v>
          </cell>
          <cell r="AH135">
            <v>626758.43000000005</v>
          </cell>
          <cell r="AI135">
            <v>2599321.2599999998</v>
          </cell>
          <cell r="AJ135">
            <v>0</v>
          </cell>
        </row>
        <row r="136">
          <cell r="C136">
            <v>2100</v>
          </cell>
          <cell r="D136" t="str">
            <v>****</v>
          </cell>
          <cell r="E136" t="str">
            <v>F56200E</v>
          </cell>
          <cell r="F136" t="str">
            <v>STATION EXPENSES</v>
          </cell>
          <cell r="G136">
            <v>98003.68</v>
          </cell>
          <cell r="J136">
            <v>98003.68</v>
          </cell>
          <cell r="L136">
            <v>22436.69</v>
          </cell>
          <cell r="N136">
            <v>22436.69</v>
          </cell>
          <cell r="P136">
            <v>120440.37</v>
          </cell>
          <cell r="S136">
            <v>22436.69</v>
          </cell>
          <cell r="T136">
            <v>6569.38</v>
          </cell>
          <cell r="U136">
            <v>6619.01</v>
          </cell>
          <cell r="V136">
            <v>35625.08</v>
          </cell>
          <cell r="W136">
            <v>2617.11</v>
          </cell>
          <cell r="X136">
            <v>4522.0600000000004</v>
          </cell>
          <cell r="Y136">
            <v>4429.96</v>
          </cell>
          <cell r="Z136">
            <v>11569.130000000001</v>
          </cell>
          <cell r="AA136">
            <v>1067.3900000000001</v>
          </cell>
          <cell r="AB136">
            <v>1530.54</v>
          </cell>
          <cell r="AC136">
            <v>904.1</v>
          </cell>
          <cell r="AD136">
            <v>3502.03</v>
          </cell>
          <cell r="AE136">
            <v>14395.97</v>
          </cell>
          <cell r="AF136">
            <v>10755.16</v>
          </cell>
          <cell r="AG136">
            <v>22156.31</v>
          </cell>
          <cell r="AH136">
            <v>47307.44</v>
          </cell>
          <cell r="AI136">
            <v>98003.68</v>
          </cell>
          <cell r="AJ136">
            <v>0</v>
          </cell>
        </row>
        <row r="137">
          <cell r="C137">
            <v>2100</v>
          </cell>
          <cell r="D137" t="str">
            <v>****</v>
          </cell>
          <cell r="E137" t="str">
            <v>F56210E</v>
          </cell>
          <cell r="F137" t="str">
            <v>STATION EXPENSES</v>
          </cell>
          <cell r="G137">
            <v>221112.47</v>
          </cell>
          <cell r="J137">
            <v>221112.47</v>
          </cell>
          <cell r="L137">
            <v>19197.14</v>
          </cell>
          <cell r="N137">
            <v>19197.14</v>
          </cell>
          <cell r="P137">
            <v>240309.61</v>
          </cell>
          <cell r="S137">
            <v>19197.14</v>
          </cell>
          <cell r="T137">
            <v>13079.14</v>
          </cell>
          <cell r="U137">
            <v>17059.54</v>
          </cell>
          <cell r="V137">
            <v>49335.82</v>
          </cell>
          <cell r="W137">
            <v>22923.78</v>
          </cell>
          <cell r="X137">
            <v>15065.98</v>
          </cell>
          <cell r="Y137">
            <v>24224.53</v>
          </cell>
          <cell r="Z137">
            <v>62214.289999999994</v>
          </cell>
          <cell r="AA137">
            <v>14886.07</v>
          </cell>
          <cell r="AB137">
            <v>15303.6</v>
          </cell>
          <cell r="AC137">
            <v>30644.99</v>
          </cell>
          <cell r="AD137">
            <v>60834.66</v>
          </cell>
          <cell r="AE137">
            <v>14397.87</v>
          </cell>
          <cell r="AF137">
            <v>21103.07</v>
          </cell>
          <cell r="AG137">
            <v>13226.76</v>
          </cell>
          <cell r="AH137">
            <v>48727.700000000004</v>
          </cell>
          <cell r="AI137">
            <v>221112.47</v>
          </cell>
          <cell r="AJ137">
            <v>0</v>
          </cell>
        </row>
        <row r="138">
          <cell r="C138">
            <v>2100</v>
          </cell>
          <cell r="D138" t="str">
            <v>****</v>
          </cell>
          <cell r="E138" t="str">
            <v>F56220E</v>
          </cell>
          <cell r="F138" t="str">
            <v>STATION EXPENSES</v>
          </cell>
          <cell r="G138">
            <v>231.68</v>
          </cell>
          <cell r="J138">
            <v>231.68</v>
          </cell>
          <cell r="L138">
            <v>0</v>
          </cell>
          <cell r="N138">
            <v>0</v>
          </cell>
          <cell r="P138">
            <v>231.68</v>
          </cell>
          <cell r="S138">
            <v>0</v>
          </cell>
          <cell r="T138">
            <v>0</v>
          </cell>
          <cell r="U138">
            <v>88.48</v>
          </cell>
          <cell r="V138">
            <v>88.48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32.93</v>
          </cell>
          <cell r="AF138">
            <v>110.27</v>
          </cell>
          <cell r="AG138">
            <v>0</v>
          </cell>
          <cell r="AH138">
            <v>143.19999999999999</v>
          </cell>
          <cell r="AI138">
            <v>231.68</v>
          </cell>
          <cell r="AJ138">
            <v>0</v>
          </cell>
        </row>
        <row r="139">
          <cell r="C139">
            <v>2100</v>
          </cell>
          <cell r="D139" t="str">
            <v>****</v>
          </cell>
          <cell r="E139" t="str">
            <v>F56300E</v>
          </cell>
          <cell r="F139" t="str">
            <v>OVERHEAD LINE EXPENSES</v>
          </cell>
          <cell r="G139">
            <v>191357.69</v>
          </cell>
          <cell r="J139">
            <v>191357.69</v>
          </cell>
          <cell r="L139">
            <v>9020.7000000000007</v>
          </cell>
          <cell r="N139">
            <v>9020.7000000000007</v>
          </cell>
          <cell r="P139">
            <v>200378.39</v>
          </cell>
          <cell r="S139">
            <v>9020.7000000000007</v>
          </cell>
          <cell r="T139">
            <v>13389.86</v>
          </cell>
          <cell r="U139">
            <v>601.76</v>
          </cell>
          <cell r="V139">
            <v>23012.32</v>
          </cell>
          <cell r="W139">
            <v>1208.9100000000001</v>
          </cell>
          <cell r="X139">
            <v>0</v>
          </cell>
          <cell r="Y139">
            <v>0</v>
          </cell>
          <cell r="Z139">
            <v>1208.9100000000001</v>
          </cell>
          <cell r="AA139">
            <v>46743.29</v>
          </cell>
          <cell r="AB139">
            <v>31901.72</v>
          </cell>
          <cell r="AC139">
            <v>861.83</v>
          </cell>
          <cell r="AD139">
            <v>79506.840000000011</v>
          </cell>
          <cell r="AE139">
            <v>2473.5300000000002</v>
          </cell>
          <cell r="AF139">
            <v>44030</v>
          </cell>
          <cell r="AG139">
            <v>41126.089999999997</v>
          </cell>
          <cell r="AH139">
            <v>87629.62</v>
          </cell>
          <cell r="AI139">
            <v>191357.69</v>
          </cell>
          <cell r="AJ139">
            <v>0</v>
          </cell>
        </row>
        <row r="140">
          <cell r="C140">
            <v>2100</v>
          </cell>
          <cell r="D140" t="str">
            <v>****</v>
          </cell>
          <cell r="E140" t="str">
            <v>F56310E</v>
          </cell>
          <cell r="F140" t="str">
            <v>OVERHEAD LINE EXPENSES</v>
          </cell>
          <cell r="G140">
            <v>438108.95</v>
          </cell>
          <cell r="J140">
            <v>438108.95</v>
          </cell>
          <cell r="L140">
            <v>30898.27</v>
          </cell>
          <cell r="N140">
            <v>30898.27</v>
          </cell>
          <cell r="P140">
            <v>469007.22000000003</v>
          </cell>
          <cell r="S140">
            <v>30898.27</v>
          </cell>
          <cell r="T140">
            <v>71032.710000000006</v>
          </cell>
          <cell r="U140">
            <v>15572.48</v>
          </cell>
          <cell r="V140">
            <v>117503.46</v>
          </cell>
          <cell r="W140">
            <v>72028.240000000005</v>
          </cell>
          <cell r="X140">
            <v>56698.6</v>
          </cell>
          <cell r="Y140">
            <v>57811.42</v>
          </cell>
          <cell r="Z140">
            <v>186538.26</v>
          </cell>
          <cell r="AA140">
            <v>24062.66</v>
          </cell>
          <cell r="AB140">
            <v>23417.07</v>
          </cell>
          <cell r="AC140">
            <v>14803.81</v>
          </cell>
          <cell r="AD140">
            <v>62283.539999999994</v>
          </cell>
          <cell r="AE140">
            <v>14321.92</v>
          </cell>
          <cell r="AF140">
            <v>13233.82</v>
          </cell>
          <cell r="AG140">
            <v>44227.95</v>
          </cell>
          <cell r="AH140">
            <v>71783.69</v>
          </cell>
          <cell r="AI140">
            <v>438108.95</v>
          </cell>
          <cell r="AJ140">
            <v>0</v>
          </cell>
        </row>
        <row r="141">
          <cell r="C141">
            <v>2100</v>
          </cell>
          <cell r="D141" t="str">
            <v>****</v>
          </cell>
          <cell r="E141" t="str">
            <v>F56320E</v>
          </cell>
          <cell r="F141" t="str">
            <v>OVERHEAD LINE EXPENSES</v>
          </cell>
          <cell r="G141">
            <v>6531.36</v>
          </cell>
          <cell r="J141">
            <v>6531.36</v>
          </cell>
          <cell r="L141">
            <v>0</v>
          </cell>
          <cell r="N141">
            <v>0</v>
          </cell>
          <cell r="P141">
            <v>6531.36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1741.52</v>
          </cell>
          <cell r="X141">
            <v>2524.65</v>
          </cell>
          <cell r="Y141">
            <v>2092.14</v>
          </cell>
          <cell r="Z141">
            <v>6358.3099999999995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173.05</v>
          </cell>
          <cell r="AF141">
            <v>0</v>
          </cell>
          <cell r="AG141">
            <v>0</v>
          </cell>
          <cell r="AH141">
            <v>173.05</v>
          </cell>
          <cell r="AI141">
            <v>6531.36</v>
          </cell>
          <cell r="AJ141">
            <v>0</v>
          </cell>
        </row>
        <row r="142">
          <cell r="C142">
            <v>2100</v>
          </cell>
          <cell r="D142" t="str">
            <v>****</v>
          </cell>
          <cell r="E142" t="str">
            <v>F56400E</v>
          </cell>
          <cell r="F142" t="str">
            <v>UNDERGROUND LINE EXPENSES</v>
          </cell>
          <cell r="G142">
            <v>70.59</v>
          </cell>
          <cell r="J142">
            <v>70.59</v>
          </cell>
          <cell r="L142">
            <v>0</v>
          </cell>
          <cell r="N142">
            <v>0</v>
          </cell>
          <cell r="P142">
            <v>70.59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70.59</v>
          </cell>
          <cell r="AH142">
            <v>70.59</v>
          </cell>
          <cell r="AI142">
            <v>70.59</v>
          </cell>
          <cell r="AJ142">
            <v>0</v>
          </cell>
        </row>
        <row r="143">
          <cell r="C143">
            <v>2100</v>
          </cell>
          <cell r="D143" t="str">
            <v>****</v>
          </cell>
          <cell r="E143" t="str">
            <v>F56500E</v>
          </cell>
          <cell r="F143" t="str">
            <v>TRANSMISSION OF ELECTRICITY BY OTHERS</v>
          </cell>
          <cell r="G143">
            <v>7317167.2200000007</v>
          </cell>
          <cell r="J143">
            <v>7317167.2200000007</v>
          </cell>
          <cell r="L143">
            <v>642873.18000000005</v>
          </cell>
          <cell r="N143">
            <v>642873.18000000005</v>
          </cell>
          <cell r="P143">
            <v>7960040.4000000004</v>
          </cell>
          <cell r="S143">
            <v>642873.18000000005</v>
          </cell>
          <cell r="T143">
            <v>634748.43000000005</v>
          </cell>
          <cell r="U143">
            <v>624827.38</v>
          </cell>
          <cell r="V143">
            <v>1902448.9900000002</v>
          </cell>
          <cell r="W143">
            <v>491597.43</v>
          </cell>
          <cell r="X143">
            <v>559222.36</v>
          </cell>
          <cell r="Y143">
            <v>658759.07999999996</v>
          </cell>
          <cell r="Z143">
            <v>1709578.87</v>
          </cell>
          <cell r="AA143">
            <v>580183.82999999996</v>
          </cell>
          <cell r="AB143">
            <v>599365.32999999996</v>
          </cell>
          <cell r="AC143">
            <v>613064.82999999996</v>
          </cell>
          <cell r="AD143">
            <v>1792613.9899999998</v>
          </cell>
          <cell r="AE143">
            <v>645730.27</v>
          </cell>
          <cell r="AF143">
            <v>621492.96</v>
          </cell>
          <cell r="AG143">
            <v>645302.14</v>
          </cell>
          <cell r="AH143">
            <v>1912525.37</v>
          </cell>
          <cell r="AI143">
            <v>7317167.2200000007</v>
          </cell>
          <cell r="AJ143">
            <v>0</v>
          </cell>
        </row>
        <row r="144">
          <cell r="C144">
            <v>2100</v>
          </cell>
          <cell r="D144" t="str">
            <v>****</v>
          </cell>
          <cell r="E144" t="str">
            <v>F56600E</v>
          </cell>
          <cell r="F144" t="str">
            <v>MISCELLANEOUS TRANSMISSION EXPENSES</v>
          </cell>
          <cell r="G144">
            <v>29201171.609999999</v>
          </cell>
          <cell r="J144">
            <v>29201171.609999999</v>
          </cell>
          <cell r="L144">
            <v>352422.43</v>
          </cell>
          <cell r="N144">
            <v>352422.43</v>
          </cell>
          <cell r="P144">
            <v>29553594.039999999</v>
          </cell>
          <cell r="S144">
            <v>352422.43</v>
          </cell>
          <cell r="T144">
            <v>348102.71</v>
          </cell>
          <cell r="U144">
            <v>537843.36</v>
          </cell>
          <cell r="V144">
            <v>1238368.5</v>
          </cell>
          <cell r="W144">
            <v>594438.47</v>
          </cell>
          <cell r="X144">
            <v>665872.97</v>
          </cell>
          <cell r="Y144">
            <v>687891.08</v>
          </cell>
          <cell r="Z144">
            <v>1948202.52</v>
          </cell>
          <cell r="AA144">
            <v>4826362.1399999997</v>
          </cell>
          <cell r="AB144">
            <v>4322801.8099999996</v>
          </cell>
          <cell r="AC144">
            <v>3037577.89</v>
          </cell>
          <cell r="AD144">
            <v>12186741.84</v>
          </cell>
          <cell r="AE144">
            <v>4548868.96</v>
          </cell>
          <cell r="AF144">
            <v>4636277.9800000004</v>
          </cell>
          <cell r="AG144">
            <v>4642711.8099999996</v>
          </cell>
          <cell r="AH144">
            <v>13827858.75</v>
          </cell>
          <cell r="AI144">
            <v>29201171.609999999</v>
          </cell>
          <cell r="AJ144">
            <v>0</v>
          </cell>
        </row>
        <row r="145">
          <cell r="D145" t="str">
            <v>S</v>
          </cell>
          <cell r="E145" t="str">
            <v>F56600E</v>
          </cell>
          <cell r="F145" t="str">
            <v>MISCELLANEOUS TRANSMISSION EXPENSES</v>
          </cell>
          <cell r="H145">
            <v>4000000</v>
          </cell>
          <cell r="J145">
            <v>4000000</v>
          </cell>
          <cell r="L145">
            <v>352422.43</v>
          </cell>
          <cell r="N145">
            <v>352422.43</v>
          </cell>
          <cell r="P145">
            <v>4352422.43</v>
          </cell>
          <cell r="V145">
            <v>0</v>
          </cell>
          <cell r="Z145">
            <v>0</v>
          </cell>
          <cell r="AD145">
            <v>0</v>
          </cell>
          <cell r="AG145">
            <v>4000000</v>
          </cell>
          <cell r="AH145">
            <v>4000000</v>
          </cell>
          <cell r="AI145">
            <v>4000000</v>
          </cell>
          <cell r="AJ145">
            <v>0</v>
          </cell>
        </row>
        <row r="146">
          <cell r="D146" t="str">
            <v>BB</v>
          </cell>
          <cell r="E146" t="str">
            <v>F56600E</v>
          </cell>
          <cell r="H146">
            <v>-24791988.98</v>
          </cell>
          <cell r="J146">
            <v>-24791988.98</v>
          </cell>
          <cell r="V146">
            <v>0</v>
          </cell>
          <cell r="Z146">
            <v>0</v>
          </cell>
          <cell r="AA146">
            <v>-4684913.2300000004</v>
          </cell>
          <cell r="AB146">
            <v>-4107647.03</v>
          </cell>
          <cell r="AC146">
            <v>-2869407.48</v>
          </cell>
          <cell r="AD146">
            <v>-11661967.74</v>
          </cell>
          <cell r="AE146">
            <v>-4273830.4400000004</v>
          </cell>
          <cell r="AF146">
            <v>-4492500.49</v>
          </cell>
          <cell r="AG146">
            <v>-4363690.3099999996</v>
          </cell>
          <cell r="AH146">
            <v>-13130021.239999998</v>
          </cell>
          <cell r="AI146">
            <v>-24791988.98</v>
          </cell>
          <cell r="AJ146">
            <v>0</v>
          </cell>
        </row>
        <row r="147">
          <cell r="C147">
            <v>2100</v>
          </cell>
          <cell r="D147" t="str">
            <v>****</v>
          </cell>
          <cell r="E147" t="str">
            <v>F56620E</v>
          </cell>
          <cell r="F147" t="str">
            <v>MISCELLANEOUS TRANSMISSION EXPENSES</v>
          </cell>
          <cell r="G147">
            <v>0</v>
          </cell>
          <cell r="J147">
            <v>0</v>
          </cell>
          <cell r="L147">
            <v>0</v>
          </cell>
          <cell r="N147">
            <v>0</v>
          </cell>
          <cell r="P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C148">
            <v>2100</v>
          </cell>
          <cell r="D148" t="str">
            <v>****</v>
          </cell>
          <cell r="E148" t="str">
            <v>F56621E</v>
          </cell>
          <cell r="F148" t="str">
            <v>MISC TRANSMISSION EXPENSES-ISO GRID MANAGEMENT</v>
          </cell>
          <cell r="G148">
            <v>5639207.29</v>
          </cell>
          <cell r="J148">
            <v>5639207.29</v>
          </cell>
          <cell r="S148">
            <v>489474.81</v>
          </cell>
          <cell r="T148">
            <v>668756.04</v>
          </cell>
          <cell r="U148">
            <v>1327976.08</v>
          </cell>
          <cell r="V148">
            <v>2486206.9300000002</v>
          </cell>
          <cell r="W148">
            <v>1212741.8999999999</v>
          </cell>
          <cell r="X148">
            <v>907335.92</v>
          </cell>
          <cell r="Y148">
            <v>1032922.54</v>
          </cell>
          <cell r="Z148">
            <v>3153000.36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5639207.29</v>
          </cell>
          <cell r="AJ148">
            <v>0</v>
          </cell>
        </row>
        <row r="149">
          <cell r="D149" t="str">
            <v>BB</v>
          </cell>
          <cell r="E149" t="str">
            <v>F56621E</v>
          </cell>
          <cell r="H149">
            <v>4830904.04</v>
          </cell>
          <cell r="J149">
            <v>4830904.04</v>
          </cell>
          <cell r="V149">
            <v>0</v>
          </cell>
          <cell r="Z149">
            <v>0</v>
          </cell>
          <cell r="AA149">
            <v>881810.94</v>
          </cell>
          <cell r="AB149">
            <v>849862.28</v>
          </cell>
          <cell r="AC149">
            <v>817640.2</v>
          </cell>
          <cell r="AD149">
            <v>2549313.42</v>
          </cell>
          <cell r="AE149">
            <v>699930.75</v>
          </cell>
          <cell r="AF149">
            <v>792228.96</v>
          </cell>
          <cell r="AG149">
            <v>789430.91</v>
          </cell>
          <cell r="AH149">
            <v>2281590.62</v>
          </cell>
          <cell r="AI149">
            <v>4830904.04</v>
          </cell>
          <cell r="AJ149">
            <v>0</v>
          </cell>
        </row>
        <row r="150">
          <cell r="C150">
            <v>2100</v>
          </cell>
          <cell r="D150" t="str">
            <v>****</v>
          </cell>
          <cell r="E150" t="str">
            <v>F56622E</v>
          </cell>
          <cell r="F150" t="str">
            <v>MISC TRANSMISSION EXPENSES-ISO MUST RUN</v>
          </cell>
          <cell r="G150">
            <v>19455172.25</v>
          </cell>
          <cell r="J150">
            <v>19455172.25</v>
          </cell>
          <cell r="S150">
            <v>2278911.31</v>
          </cell>
          <cell r="T150">
            <v>3183548.64</v>
          </cell>
          <cell r="U150">
            <v>2366929.29</v>
          </cell>
          <cell r="V150">
            <v>7829389.2400000002</v>
          </cell>
          <cell r="W150">
            <v>4290813.51</v>
          </cell>
          <cell r="X150">
            <v>3351324.83</v>
          </cell>
          <cell r="Y150">
            <v>3983644.67</v>
          </cell>
          <cell r="Z150">
            <v>11625783.01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19455172.25</v>
          </cell>
          <cell r="AJ150">
            <v>0</v>
          </cell>
        </row>
        <row r="151">
          <cell r="D151" t="str">
            <v>BB</v>
          </cell>
          <cell r="E151" t="str">
            <v>F56622E</v>
          </cell>
          <cell r="H151">
            <v>16253415.99</v>
          </cell>
          <cell r="J151">
            <v>16253415.99</v>
          </cell>
          <cell r="V151">
            <v>0</v>
          </cell>
          <cell r="Z151">
            <v>0</v>
          </cell>
          <cell r="AA151">
            <v>3670186.39</v>
          </cell>
          <cell r="AB151">
            <v>2097776.0299999998</v>
          </cell>
          <cell r="AC151">
            <v>1917377.96</v>
          </cell>
          <cell r="AD151">
            <v>7685340.3799999999</v>
          </cell>
          <cell r="AE151">
            <v>3005435.31</v>
          </cell>
          <cell r="AF151">
            <v>3509665.42</v>
          </cell>
          <cell r="AG151">
            <v>2052974.88</v>
          </cell>
          <cell r="AH151">
            <v>8568075.6099999994</v>
          </cell>
          <cell r="AI151">
            <v>16253415.989999998</v>
          </cell>
          <cell r="AJ151">
            <v>0</v>
          </cell>
        </row>
        <row r="152">
          <cell r="C152">
            <v>2100</v>
          </cell>
          <cell r="D152" t="str">
            <v>****</v>
          </cell>
          <cell r="E152" t="str">
            <v>F56623E</v>
          </cell>
          <cell r="F152" t="str">
            <v>MISC TRANSMISSION EXPENSES-ISO TRANSMISSION EXP</v>
          </cell>
          <cell r="G152">
            <v>26570607.390000001</v>
          </cell>
          <cell r="J152">
            <v>26570607.390000001</v>
          </cell>
          <cell r="S152">
            <v>-221354.18</v>
          </cell>
          <cell r="T152">
            <v>14525.95</v>
          </cell>
          <cell r="U152">
            <v>4379367.3099999996</v>
          </cell>
          <cell r="V152">
            <v>4172539.0799999996</v>
          </cell>
          <cell r="W152">
            <v>13871612.109999999</v>
          </cell>
          <cell r="X152">
            <v>4346448.5999999996</v>
          </cell>
          <cell r="Y152">
            <v>4180007.6</v>
          </cell>
          <cell r="Z152">
            <v>22398068.310000002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26570607.390000001</v>
          </cell>
          <cell r="AJ152">
            <v>0</v>
          </cell>
        </row>
        <row r="153">
          <cell r="D153" t="str">
            <v>BB</v>
          </cell>
          <cell r="E153" t="str">
            <v>F56623E</v>
          </cell>
          <cell r="H153">
            <v>-22465894.160000004</v>
          </cell>
          <cell r="J153">
            <v>-22465894.160000004</v>
          </cell>
          <cell r="U153">
            <v>-4151823</v>
          </cell>
          <cell r="V153">
            <v>-4151823</v>
          </cell>
          <cell r="Y153">
            <v>-20690508.170000002</v>
          </cell>
          <cell r="Z153">
            <v>-20690508.170000002</v>
          </cell>
          <cell r="AA153">
            <v>132915.9</v>
          </cell>
          <cell r="AB153">
            <v>99939.06</v>
          </cell>
          <cell r="AC153">
            <v>134389.32</v>
          </cell>
          <cell r="AD153">
            <v>367244.28</v>
          </cell>
          <cell r="AE153">
            <v>297302.09999999998</v>
          </cell>
          <cell r="AF153">
            <v>190606.11</v>
          </cell>
          <cell r="AG153">
            <v>1521284.52</v>
          </cell>
          <cell r="AH153">
            <v>2009192.73</v>
          </cell>
          <cell r="AI153">
            <v>-22465894.160000004</v>
          </cell>
          <cell r="AJ153">
            <v>0</v>
          </cell>
        </row>
        <row r="154">
          <cell r="C154">
            <v>2100</v>
          </cell>
          <cell r="D154" t="str">
            <v>****</v>
          </cell>
          <cell r="E154" t="str">
            <v>F56624E</v>
          </cell>
          <cell r="F154" t="str">
            <v>MISC TRANSM EXP-ISO 3RD PARTY SCHEDULE COORDINATOR</v>
          </cell>
          <cell r="G154">
            <v>334.85</v>
          </cell>
          <cell r="J154">
            <v>334.85</v>
          </cell>
          <cell r="S154">
            <v>0</v>
          </cell>
          <cell r="T154">
            <v>334.85</v>
          </cell>
          <cell r="U154">
            <v>0</v>
          </cell>
          <cell r="V154">
            <v>334.85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334.85</v>
          </cell>
          <cell r="AJ154">
            <v>0</v>
          </cell>
        </row>
        <row r="155">
          <cell r="D155" t="str">
            <v>BB</v>
          </cell>
          <cell r="E155" t="str">
            <v>F56624E</v>
          </cell>
          <cell r="H155">
            <v>1331231.94</v>
          </cell>
          <cell r="J155">
            <v>1331231.94</v>
          </cell>
          <cell r="V155">
            <v>0</v>
          </cell>
          <cell r="Z155">
            <v>0</v>
          </cell>
          <cell r="AB155">
            <v>1060069.6599999999</v>
          </cell>
          <cell r="AD155">
            <v>1060069.6599999999</v>
          </cell>
          <cell r="AE155">
            <v>271162.28000000003</v>
          </cell>
          <cell r="AH155">
            <v>271162.28000000003</v>
          </cell>
          <cell r="AI155">
            <v>1331231.94</v>
          </cell>
          <cell r="AJ155">
            <v>0</v>
          </cell>
        </row>
        <row r="156">
          <cell r="C156">
            <v>2100</v>
          </cell>
          <cell r="D156" t="str">
            <v>****</v>
          </cell>
          <cell r="E156" t="str">
            <v>F56700E</v>
          </cell>
          <cell r="F156" t="str">
            <v>RENTS</v>
          </cell>
          <cell r="G156">
            <v>1451594.8199999998</v>
          </cell>
          <cell r="J156">
            <v>1451594.8199999998</v>
          </cell>
          <cell r="L156">
            <v>568426.71</v>
          </cell>
          <cell r="N156">
            <v>568426.71</v>
          </cell>
          <cell r="P156">
            <v>2020021.5299999998</v>
          </cell>
          <cell r="S156">
            <v>568426.71</v>
          </cell>
          <cell r="T156">
            <v>747.98</v>
          </cell>
          <cell r="U156">
            <v>609</v>
          </cell>
          <cell r="V156">
            <v>569783.68999999994</v>
          </cell>
          <cell r="W156">
            <v>0</v>
          </cell>
          <cell r="X156">
            <v>383574.28</v>
          </cell>
          <cell r="Y156">
            <v>4532.05</v>
          </cell>
          <cell r="Z156">
            <v>388106.33</v>
          </cell>
          <cell r="AA156">
            <v>402695.9</v>
          </cell>
          <cell r="AB156">
            <v>12032</v>
          </cell>
          <cell r="AC156">
            <v>0</v>
          </cell>
          <cell r="AD156">
            <v>414727.9</v>
          </cell>
          <cell r="AE156">
            <v>37010</v>
          </cell>
          <cell r="AF156">
            <v>14274.9</v>
          </cell>
          <cell r="AG156">
            <v>27692</v>
          </cell>
          <cell r="AH156">
            <v>78976.899999999994</v>
          </cell>
          <cell r="AI156">
            <v>1451594.8199999998</v>
          </cell>
          <cell r="AJ156">
            <v>0</v>
          </cell>
        </row>
        <row r="157">
          <cell r="E157" t="str">
            <v xml:space="preserve">     Electric Transmission Operations</v>
          </cell>
          <cell r="G157">
            <v>95766233.609999985</v>
          </cell>
          <cell r="H157">
            <v>-20842331.170000006</v>
          </cell>
          <cell r="J157">
            <v>74923902.439999968</v>
          </cell>
          <cell r="L157">
            <v>2413855.9500000002</v>
          </cell>
          <cell r="M157">
            <v>0</v>
          </cell>
          <cell r="N157">
            <v>2413855.9500000002</v>
          </cell>
          <cell r="P157">
            <v>77337758.389999971</v>
          </cell>
          <cell r="S157">
            <v>4608465.459999999</v>
          </cell>
          <cell r="T157">
            <v>5362004.830000001</v>
          </cell>
          <cell r="U157">
            <v>5542574.4299999997</v>
          </cell>
          <cell r="V157">
            <v>15513044.719999999</v>
          </cell>
          <cell r="W157">
            <v>21101083.469999999</v>
          </cell>
          <cell r="X157">
            <v>10723699.279999999</v>
          </cell>
          <cell r="Y157">
            <v>-9629178.2700000014</v>
          </cell>
          <cell r="Z157">
            <v>22195604.479999997</v>
          </cell>
          <cell r="AA157">
            <v>6360672.4100000001</v>
          </cell>
          <cell r="AB157">
            <v>5432188.3699999982</v>
          </cell>
          <cell r="AC157">
            <v>4093904.39</v>
          </cell>
          <cell r="AD157">
            <v>15886765.169999998</v>
          </cell>
          <cell r="AE157">
            <v>5742418.8399999989</v>
          </cell>
          <cell r="AF157">
            <v>5753801.2300000004</v>
          </cell>
          <cell r="AG157">
            <v>9832268</v>
          </cell>
          <cell r="AH157">
            <v>21328488.070000004</v>
          </cell>
          <cell r="AI157">
            <v>74923902.439999968</v>
          </cell>
          <cell r="AJ157">
            <v>0</v>
          </cell>
        </row>
        <row r="159">
          <cell r="C159">
            <v>2100</v>
          </cell>
          <cell r="D159" t="str">
            <v>****</v>
          </cell>
          <cell r="E159" t="str">
            <v>F58000E</v>
          </cell>
          <cell r="F159" t="str">
            <v>OPERATION SUPERVISION AND ENGINEERING</v>
          </cell>
          <cell r="G159">
            <v>5386540.1399999997</v>
          </cell>
          <cell r="J159">
            <v>5386540.1399999997</v>
          </cell>
          <cell r="L159">
            <v>432950.61</v>
          </cell>
          <cell r="N159">
            <v>432950.61</v>
          </cell>
          <cell r="P159">
            <v>5819490.75</v>
          </cell>
          <cell r="S159">
            <v>432950.61</v>
          </cell>
          <cell r="T159">
            <v>418197.34</v>
          </cell>
          <cell r="U159">
            <v>410276.64</v>
          </cell>
          <cell r="V159">
            <v>1261424.5899999999</v>
          </cell>
          <cell r="W159">
            <v>581805.32999999996</v>
          </cell>
          <cell r="X159">
            <v>375159.03</v>
          </cell>
          <cell r="Y159">
            <v>376148.25</v>
          </cell>
          <cell r="Z159">
            <v>1333112.6099999999</v>
          </cell>
          <cell r="AA159">
            <v>489158.13</v>
          </cell>
          <cell r="AB159">
            <v>558286.51</v>
          </cell>
          <cell r="AC159">
            <v>345199.5</v>
          </cell>
          <cell r="AD159">
            <v>1392644.1400000001</v>
          </cell>
          <cell r="AE159">
            <v>552983.94999999995</v>
          </cell>
          <cell r="AF159">
            <v>386959.55</v>
          </cell>
          <cell r="AG159">
            <v>459415.3</v>
          </cell>
          <cell r="AH159">
            <v>1399358.8</v>
          </cell>
          <cell r="AI159">
            <v>5386540.1399999997</v>
          </cell>
          <cell r="AJ159">
            <v>0</v>
          </cell>
        </row>
        <row r="160">
          <cell r="C160">
            <v>2100</v>
          </cell>
          <cell r="D160" t="str">
            <v>****</v>
          </cell>
          <cell r="E160" t="str">
            <v>F58010E</v>
          </cell>
          <cell r="F160" t="str">
            <v>OPERATION SUPERVISION AND ENGINEERING</v>
          </cell>
          <cell r="G160">
            <v>1746281.54</v>
          </cell>
          <cell r="J160">
            <v>1746281.54</v>
          </cell>
          <cell r="L160">
            <v>158729.68</v>
          </cell>
          <cell r="N160">
            <v>158729.68</v>
          </cell>
          <cell r="P160">
            <v>1905011.22</v>
          </cell>
          <cell r="S160">
            <v>158729.68</v>
          </cell>
          <cell r="T160">
            <v>134772.29</v>
          </cell>
          <cell r="U160">
            <v>131999.82999999999</v>
          </cell>
          <cell r="V160">
            <v>425501.79999999993</v>
          </cell>
          <cell r="W160">
            <v>179769.8</v>
          </cell>
          <cell r="X160">
            <v>138038.37</v>
          </cell>
          <cell r="Y160">
            <v>136704.43</v>
          </cell>
          <cell r="Z160">
            <v>454512.6</v>
          </cell>
          <cell r="AA160">
            <v>147213.54999999999</v>
          </cell>
          <cell r="AB160">
            <v>190729.8</v>
          </cell>
          <cell r="AC160">
            <v>104873.28</v>
          </cell>
          <cell r="AD160">
            <v>442816.63</v>
          </cell>
          <cell r="AE160">
            <v>152292.72</v>
          </cell>
          <cell r="AF160">
            <v>136004.73000000001</v>
          </cell>
          <cell r="AG160">
            <v>135153.06</v>
          </cell>
          <cell r="AH160">
            <v>423450.51</v>
          </cell>
          <cell r="AI160">
            <v>1746281.54</v>
          </cell>
          <cell r="AJ160">
            <v>0</v>
          </cell>
        </row>
        <row r="161">
          <cell r="D161" t="str">
            <v>O</v>
          </cell>
          <cell r="E161" t="str">
            <v>F58010E</v>
          </cell>
          <cell r="F161" t="str">
            <v>OPERATION SUPERVISION AND ENGINEERING</v>
          </cell>
          <cell r="H161">
            <v>2163.1999999999998</v>
          </cell>
          <cell r="J161">
            <v>2163.1999999999998</v>
          </cell>
          <cell r="V161">
            <v>0</v>
          </cell>
          <cell r="Z161">
            <v>0</v>
          </cell>
          <cell r="AD161">
            <v>0</v>
          </cell>
          <cell r="AF161">
            <v>2163.1999999999998</v>
          </cell>
          <cell r="AH161">
            <v>2163.1999999999998</v>
          </cell>
          <cell r="AI161">
            <v>2163.1999999999998</v>
          </cell>
          <cell r="AJ161">
            <v>0</v>
          </cell>
        </row>
        <row r="162">
          <cell r="C162">
            <v>2100</v>
          </cell>
          <cell r="D162" t="str">
            <v>****</v>
          </cell>
          <cell r="E162" t="str">
            <v>F58020E</v>
          </cell>
          <cell r="F162" t="str">
            <v>OPERATION SUPERVISION AND ENGINEERING</v>
          </cell>
          <cell r="G162">
            <v>1350491.97</v>
          </cell>
          <cell r="J162">
            <v>1350491.97</v>
          </cell>
          <cell r="L162">
            <v>152680.75</v>
          </cell>
          <cell r="N162">
            <v>152680.75</v>
          </cell>
          <cell r="P162">
            <v>1503172.72</v>
          </cell>
          <cell r="S162">
            <v>152680.75</v>
          </cell>
          <cell r="T162">
            <v>110139.51</v>
          </cell>
          <cell r="U162">
            <v>122089.37</v>
          </cell>
          <cell r="V162">
            <v>384909.63</v>
          </cell>
          <cell r="W162">
            <v>146212.07</v>
          </cell>
          <cell r="X162">
            <v>125533.97</v>
          </cell>
          <cell r="Y162">
            <v>130680.32000000001</v>
          </cell>
          <cell r="Z162">
            <v>402426.36000000004</v>
          </cell>
          <cell r="AA162">
            <v>95920.41</v>
          </cell>
          <cell r="AB162">
            <v>96512.91</v>
          </cell>
          <cell r="AC162">
            <v>79821.3</v>
          </cell>
          <cell r="AD162">
            <v>272254.62</v>
          </cell>
          <cell r="AE162">
            <v>99238.79</v>
          </cell>
          <cell r="AF162">
            <v>84774.14</v>
          </cell>
          <cell r="AG162">
            <v>106888.43</v>
          </cell>
          <cell r="AH162">
            <v>290901.36</v>
          </cell>
          <cell r="AI162">
            <v>1350491.97</v>
          </cell>
          <cell r="AJ162">
            <v>0</v>
          </cell>
        </row>
        <row r="163">
          <cell r="C163">
            <v>2100</v>
          </cell>
          <cell r="D163" t="str">
            <v>****</v>
          </cell>
          <cell r="E163" t="str">
            <v>F58040E</v>
          </cell>
          <cell r="F163" t="str">
            <v>OPERATION SUPERVISION AND ENGINEERING</v>
          </cell>
          <cell r="G163">
            <v>29297.62</v>
          </cell>
          <cell r="J163">
            <v>29297.62</v>
          </cell>
          <cell r="L163">
            <v>2668.88</v>
          </cell>
          <cell r="N163">
            <v>2668.88</v>
          </cell>
          <cell r="P163">
            <v>31966.5</v>
          </cell>
          <cell r="S163">
            <v>2668.88</v>
          </cell>
          <cell r="T163">
            <v>3328.69</v>
          </cell>
          <cell r="U163">
            <v>2322.3000000000002</v>
          </cell>
          <cell r="V163">
            <v>8319.869999999999</v>
          </cell>
          <cell r="W163">
            <v>2371.6799999999998</v>
          </cell>
          <cell r="X163">
            <v>2289.85</v>
          </cell>
          <cell r="Y163">
            <v>2219.41</v>
          </cell>
          <cell r="Z163">
            <v>6880.94</v>
          </cell>
          <cell r="AA163">
            <v>2288.52</v>
          </cell>
          <cell r="AB163">
            <v>2304.31</v>
          </cell>
          <cell r="AC163">
            <v>2488.6799999999998</v>
          </cell>
          <cell r="AD163">
            <v>7081.51</v>
          </cell>
          <cell r="AE163">
            <v>3044.28</v>
          </cell>
          <cell r="AF163">
            <v>1891.62</v>
          </cell>
          <cell r="AG163">
            <v>2079.4</v>
          </cell>
          <cell r="AH163">
            <v>7015.2999999999993</v>
          </cell>
          <cell r="AI163">
            <v>29297.62</v>
          </cell>
          <cell r="AJ163">
            <v>0</v>
          </cell>
        </row>
        <row r="164">
          <cell r="C164">
            <v>2100</v>
          </cell>
          <cell r="D164" t="str">
            <v>****</v>
          </cell>
          <cell r="E164" t="str">
            <v>F58100E</v>
          </cell>
          <cell r="F164" t="str">
            <v>LOAD DISPATCHING</v>
          </cell>
          <cell r="G164">
            <v>1131895.27</v>
          </cell>
          <cell r="J164">
            <v>1131895.27</v>
          </cell>
          <cell r="L164">
            <v>108165.21</v>
          </cell>
          <cell r="N164">
            <v>108165.21</v>
          </cell>
          <cell r="P164">
            <v>1240060.48</v>
          </cell>
          <cell r="S164">
            <v>108165.21</v>
          </cell>
          <cell r="T164">
            <v>90910.47</v>
          </cell>
          <cell r="U164">
            <v>78381.31</v>
          </cell>
          <cell r="V164">
            <v>277456.99</v>
          </cell>
          <cell r="W164">
            <v>128821.8</v>
          </cell>
          <cell r="X164">
            <v>108772.57</v>
          </cell>
          <cell r="Y164">
            <v>101376.43</v>
          </cell>
          <cell r="Z164">
            <v>338970.8</v>
          </cell>
          <cell r="AA164">
            <v>101759.5</v>
          </cell>
          <cell r="AB164">
            <v>75224.63</v>
          </cell>
          <cell r="AC164">
            <v>73871.09</v>
          </cell>
          <cell r="AD164">
            <v>250855.22</v>
          </cell>
          <cell r="AE164">
            <v>99375.82</v>
          </cell>
          <cell r="AF164">
            <v>76204.710000000006</v>
          </cell>
          <cell r="AG164">
            <v>89031.73</v>
          </cell>
          <cell r="AH164">
            <v>264612.26</v>
          </cell>
          <cell r="AI164">
            <v>1131895.27</v>
          </cell>
          <cell r="AJ164">
            <v>0</v>
          </cell>
        </row>
        <row r="165">
          <cell r="C165">
            <v>2100</v>
          </cell>
          <cell r="D165" t="str">
            <v>****</v>
          </cell>
          <cell r="E165" t="str">
            <v>F58200E</v>
          </cell>
          <cell r="F165" t="str">
            <v>STATION EXPENSES</v>
          </cell>
          <cell r="G165">
            <v>555871.81999999995</v>
          </cell>
          <cell r="J165">
            <v>555871.81999999995</v>
          </cell>
          <cell r="L165">
            <v>47273.120000000003</v>
          </cell>
          <cell r="N165">
            <v>47273.120000000003</v>
          </cell>
          <cell r="P165">
            <v>603144.93999999994</v>
          </cell>
          <cell r="S165">
            <v>47273.120000000003</v>
          </cell>
          <cell r="T165">
            <v>44128.53</v>
          </cell>
          <cell r="U165">
            <v>26719.47</v>
          </cell>
          <cell r="V165">
            <v>118121.12</v>
          </cell>
          <cell r="W165">
            <v>32654.1</v>
          </cell>
          <cell r="X165">
            <v>27467.07</v>
          </cell>
          <cell r="Y165">
            <v>12284.59</v>
          </cell>
          <cell r="Z165">
            <v>72405.759999999995</v>
          </cell>
          <cell r="AA165">
            <v>58375.79</v>
          </cell>
          <cell r="AB165">
            <v>58254.94</v>
          </cell>
          <cell r="AC165">
            <v>81114.83</v>
          </cell>
          <cell r="AD165">
            <v>197745.56</v>
          </cell>
          <cell r="AE165">
            <v>97302.86</v>
          </cell>
          <cell r="AF165">
            <v>31886.06</v>
          </cell>
          <cell r="AG165">
            <v>38410.46</v>
          </cell>
          <cell r="AH165">
            <v>167599.38</v>
          </cell>
          <cell r="AI165">
            <v>555871.81999999995</v>
          </cell>
          <cell r="AJ165">
            <v>0</v>
          </cell>
        </row>
        <row r="166">
          <cell r="C166">
            <v>2100</v>
          </cell>
          <cell r="D166" t="str">
            <v>****</v>
          </cell>
          <cell r="E166" t="str">
            <v>F58210E</v>
          </cell>
          <cell r="F166" t="str">
            <v>STATION EXPENSES</v>
          </cell>
          <cell r="G166">
            <v>1222946.4299999997</v>
          </cell>
          <cell r="J166">
            <v>1222946.4299999997</v>
          </cell>
          <cell r="L166">
            <v>105110.64</v>
          </cell>
          <cell r="N166">
            <v>105110.64</v>
          </cell>
          <cell r="P166">
            <v>1328057.0699999996</v>
          </cell>
          <cell r="S166">
            <v>105110.64</v>
          </cell>
          <cell r="T166">
            <v>101674.2</v>
          </cell>
          <cell r="U166">
            <v>93146.2</v>
          </cell>
          <cell r="V166">
            <v>299931.03999999998</v>
          </cell>
          <cell r="W166">
            <v>133677.99</v>
          </cell>
          <cell r="X166">
            <v>99373.37</v>
          </cell>
          <cell r="Y166">
            <v>97668.95</v>
          </cell>
          <cell r="Z166">
            <v>330720.31</v>
          </cell>
          <cell r="AA166">
            <v>92985.94</v>
          </cell>
          <cell r="AB166">
            <v>82405.98</v>
          </cell>
          <cell r="AC166">
            <v>85169.23</v>
          </cell>
          <cell r="AD166">
            <v>260561.14999999997</v>
          </cell>
          <cell r="AE166">
            <v>109724.61</v>
          </cell>
          <cell r="AF166">
            <v>111702.59</v>
          </cell>
          <cell r="AG166">
            <v>110306.73</v>
          </cell>
          <cell r="AH166">
            <v>331733.93</v>
          </cell>
          <cell r="AI166">
            <v>1222946.4299999997</v>
          </cell>
          <cell r="AJ166">
            <v>0</v>
          </cell>
        </row>
        <row r="167">
          <cell r="C167">
            <v>2100</v>
          </cell>
          <cell r="D167" t="str">
            <v>****</v>
          </cell>
          <cell r="E167" t="str">
            <v>F58220E</v>
          </cell>
          <cell r="F167" t="str">
            <v>STATION EXPENSES</v>
          </cell>
          <cell r="G167">
            <v>4500.57</v>
          </cell>
          <cell r="J167">
            <v>4500.57</v>
          </cell>
          <cell r="L167">
            <v>138.34</v>
          </cell>
          <cell r="N167">
            <v>138.34</v>
          </cell>
          <cell r="P167">
            <v>4638.91</v>
          </cell>
          <cell r="S167">
            <v>138.34</v>
          </cell>
          <cell r="T167">
            <v>0</v>
          </cell>
          <cell r="U167">
            <v>699.94</v>
          </cell>
          <cell r="V167">
            <v>838.28000000000009</v>
          </cell>
          <cell r="W167">
            <v>208.43</v>
          </cell>
          <cell r="X167">
            <v>614.71</v>
          </cell>
          <cell r="Y167">
            <v>0</v>
          </cell>
          <cell r="Z167">
            <v>823.1400000000001</v>
          </cell>
          <cell r="AA167">
            <v>23.55</v>
          </cell>
          <cell r="AB167">
            <v>211.36</v>
          </cell>
          <cell r="AC167">
            <v>815.77</v>
          </cell>
          <cell r="AD167">
            <v>1050.68</v>
          </cell>
          <cell r="AE167">
            <v>610.33000000000004</v>
          </cell>
          <cell r="AF167">
            <v>836.2</v>
          </cell>
          <cell r="AG167">
            <v>341.94</v>
          </cell>
          <cell r="AH167">
            <v>1788.4700000000003</v>
          </cell>
          <cell r="AI167">
            <v>4500.57</v>
          </cell>
          <cell r="AJ167">
            <v>0</v>
          </cell>
        </row>
        <row r="168">
          <cell r="E168" t="str">
            <v>F58230E</v>
          </cell>
          <cell r="F168" t="str">
            <v>STATION EXPENSES</v>
          </cell>
          <cell r="G168">
            <v>42.04</v>
          </cell>
          <cell r="J168">
            <v>42.04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42.04</v>
          </cell>
          <cell r="X168">
            <v>0</v>
          </cell>
          <cell r="Y168">
            <v>0</v>
          </cell>
          <cell r="Z168">
            <v>42.04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42.04</v>
          </cell>
          <cell r="AJ168">
            <v>0</v>
          </cell>
        </row>
        <row r="169">
          <cell r="C169">
            <v>2100</v>
          </cell>
          <cell r="D169" t="str">
            <v>****</v>
          </cell>
          <cell r="E169" t="str">
            <v>F58240E</v>
          </cell>
          <cell r="F169" t="str">
            <v>STATION EXPENSES</v>
          </cell>
          <cell r="G169">
            <v>1182.6000000000001</v>
          </cell>
          <cell r="J169">
            <v>1182.6000000000001</v>
          </cell>
          <cell r="L169">
            <v>0</v>
          </cell>
          <cell r="N169">
            <v>0</v>
          </cell>
          <cell r="P169">
            <v>1182.6000000000001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1042.44</v>
          </cell>
          <cell r="Y169">
            <v>0</v>
          </cell>
          <cell r="Z169">
            <v>1042.44</v>
          </cell>
          <cell r="AA169">
            <v>0</v>
          </cell>
          <cell r="AB169">
            <v>140.16</v>
          </cell>
          <cell r="AC169">
            <v>0</v>
          </cell>
          <cell r="AD169">
            <v>140.16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1182.6000000000001</v>
          </cell>
          <cell r="AJ169">
            <v>0</v>
          </cell>
        </row>
        <row r="170">
          <cell r="C170">
            <v>2100</v>
          </cell>
          <cell r="D170" t="str">
            <v>****</v>
          </cell>
          <cell r="E170" t="str">
            <v>F58250E</v>
          </cell>
          <cell r="F170" t="str">
            <v>STATION EXPENSES</v>
          </cell>
          <cell r="G170">
            <v>9939.34</v>
          </cell>
          <cell r="J170">
            <v>9939.34</v>
          </cell>
          <cell r="L170">
            <v>871.89</v>
          </cell>
          <cell r="N170">
            <v>871.89</v>
          </cell>
          <cell r="P170">
            <v>10811.23</v>
          </cell>
          <cell r="S170">
            <v>871.89</v>
          </cell>
          <cell r="T170">
            <v>748.76</v>
          </cell>
          <cell r="U170">
            <v>787.45</v>
          </cell>
          <cell r="V170">
            <v>2408.1000000000004</v>
          </cell>
          <cell r="W170">
            <v>764.93</v>
          </cell>
          <cell r="X170">
            <v>1012.11</v>
          </cell>
          <cell r="Y170">
            <v>713.07</v>
          </cell>
          <cell r="Z170">
            <v>2490.11</v>
          </cell>
          <cell r="AA170">
            <v>843.44</v>
          </cell>
          <cell r="AB170">
            <v>781.83</v>
          </cell>
          <cell r="AC170">
            <v>774.8</v>
          </cell>
          <cell r="AD170">
            <v>2400.0699999999997</v>
          </cell>
          <cell r="AE170">
            <v>987.57</v>
          </cell>
          <cell r="AF170">
            <v>946.68</v>
          </cell>
          <cell r="AG170">
            <v>706.81</v>
          </cell>
          <cell r="AH170">
            <v>2641.06</v>
          </cell>
          <cell r="AI170">
            <v>9939.34</v>
          </cell>
          <cell r="AJ170">
            <v>0</v>
          </cell>
        </row>
        <row r="171">
          <cell r="C171">
            <v>2100</v>
          </cell>
          <cell r="D171" t="str">
            <v>****</v>
          </cell>
          <cell r="E171" t="str">
            <v>F58270E</v>
          </cell>
          <cell r="F171" t="str">
            <v>STATION EXPENSES</v>
          </cell>
          <cell r="G171">
            <v>2063694.8099999998</v>
          </cell>
          <cell r="J171">
            <v>2063694.8099999998</v>
          </cell>
          <cell r="L171">
            <v>147905.57999999999</v>
          </cell>
          <cell r="N171">
            <v>147905.57999999999</v>
          </cell>
          <cell r="P171">
            <v>2211600.3899999997</v>
          </cell>
          <cell r="S171">
            <v>147905.57999999999</v>
          </cell>
          <cell r="T171">
            <v>146476.41</v>
          </cell>
          <cell r="U171">
            <v>108904.34</v>
          </cell>
          <cell r="V171">
            <v>403286.32999999996</v>
          </cell>
          <cell r="W171">
            <v>211918.37</v>
          </cell>
          <cell r="X171">
            <v>148365.17000000001</v>
          </cell>
          <cell r="Y171">
            <v>130785.13</v>
          </cell>
          <cell r="Z171">
            <v>491068.67000000004</v>
          </cell>
          <cell r="AA171">
            <v>150499.49</v>
          </cell>
          <cell r="AB171">
            <v>136256.75</v>
          </cell>
          <cell r="AC171">
            <v>199961.17</v>
          </cell>
          <cell r="AD171">
            <v>486717.41000000003</v>
          </cell>
          <cell r="AE171">
            <v>152086.39999999999</v>
          </cell>
          <cell r="AF171">
            <v>223747.07</v>
          </cell>
          <cell r="AG171">
            <v>306788.93</v>
          </cell>
          <cell r="AH171">
            <v>682622.39999999991</v>
          </cell>
          <cell r="AI171">
            <v>2063694.8099999998</v>
          </cell>
          <cell r="AJ171">
            <v>0</v>
          </cell>
        </row>
        <row r="172">
          <cell r="C172">
            <v>2100</v>
          </cell>
          <cell r="D172" t="str">
            <v>****</v>
          </cell>
          <cell r="E172" t="str">
            <v>F58300E</v>
          </cell>
          <cell r="F172" t="str">
            <v>OVERHEAD LINE EXPENSES</v>
          </cell>
          <cell r="G172">
            <v>1210508.9099999999</v>
          </cell>
          <cell r="J172">
            <v>1210508.9099999999</v>
          </cell>
          <cell r="L172">
            <v>120312.25</v>
          </cell>
          <cell r="N172">
            <v>120312.25</v>
          </cell>
          <cell r="P172">
            <v>1330821.1599999999</v>
          </cell>
          <cell r="S172">
            <v>120312.25</v>
          </cell>
          <cell r="T172">
            <v>88013.35</v>
          </cell>
          <cell r="U172">
            <v>116977.34</v>
          </cell>
          <cell r="V172">
            <v>325302.94</v>
          </cell>
          <cell r="W172">
            <v>99825.23</v>
          </cell>
          <cell r="X172">
            <v>116002.59</v>
          </cell>
          <cell r="Y172">
            <v>83735.81</v>
          </cell>
          <cell r="Z172">
            <v>299563.63</v>
          </cell>
          <cell r="AA172">
            <v>82367.38</v>
          </cell>
          <cell r="AB172">
            <v>80341.509999999995</v>
          </cell>
          <cell r="AC172">
            <v>81801.259999999995</v>
          </cell>
          <cell r="AD172">
            <v>244510.15000000002</v>
          </cell>
          <cell r="AE172">
            <v>130130.78</v>
          </cell>
          <cell r="AF172">
            <v>88290.76</v>
          </cell>
          <cell r="AG172">
            <v>122710.65</v>
          </cell>
          <cell r="AH172">
            <v>341132.18999999994</v>
          </cell>
          <cell r="AI172">
            <v>1210508.9099999999</v>
          </cell>
          <cell r="AJ172">
            <v>0</v>
          </cell>
        </row>
        <row r="173">
          <cell r="E173" t="str">
            <v>F58301E</v>
          </cell>
          <cell r="F173" t="str">
            <v>OVERHEAD LINE EXPENSES</v>
          </cell>
          <cell r="G173">
            <v>-29.049999999999997</v>
          </cell>
          <cell r="J173">
            <v>-29.049999999999997</v>
          </cell>
          <cell r="L173">
            <v>-4.4400000000000004</v>
          </cell>
          <cell r="N173">
            <v>-4.4400000000000004</v>
          </cell>
          <cell r="P173">
            <v>-33.489999999999995</v>
          </cell>
          <cell r="S173">
            <v>-4.4400000000000004</v>
          </cell>
          <cell r="T173">
            <v>7.0000000000000007E-2</v>
          </cell>
          <cell r="U173">
            <v>-0.64</v>
          </cell>
          <cell r="V173">
            <v>-5.01</v>
          </cell>
          <cell r="W173">
            <v>0</v>
          </cell>
          <cell r="X173">
            <v>-3.08</v>
          </cell>
          <cell r="Y173">
            <v>-2.2599999999999998</v>
          </cell>
          <cell r="Z173">
            <v>-5.34</v>
          </cell>
          <cell r="AA173">
            <v>1.08</v>
          </cell>
          <cell r="AB173">
            <v>-7.16</v>
          </cell>
          <cell r="AC173">
            <v>-4.53</v>
          </cell>
          <cell r="AD173">
            <v>-10.61</v>
          </cell>
          <cell r="AE173">
            <v>0.01</v>
          </cell>
          <cell r="AF173">
            <v>-4.74</v>
          </cell>
          <cell r="AG173">
            <v>-3.36</v>
          </cell>
          <cell r="AH173">
            <v>-8.09</v>
          </cell>
          <cell r="AI173">
            <v>-29.049999999999997</v>
          </cell>
          <cell r="AJ173">
            <v>0</v>
          </cell>
        </row>
        <row r="174">
          <cell r="C174">
            <v>2100</v>
          </cell>
          <cell r="D174" t="str">
            <v>****</v>
          </cell>
          <cell r="E174" t="str">
            <v>F58310E</v>
          </cell>
          <cell r="F174" t="str">
            <v>OVERHEAD LINE EXPENSES</v>
          </cell>
          <cell r="G174">
            <v>991610.88000000012</v>
          </cell>
          <cell r="J174">
            <v>991610.88000000012</v>
          </cell>
          <cell r="L174">
            <v>81762.86</v>
          </cell>
          <cell r="N174">
            <v>81762.86</v>
          </cell>
          <cell r="P174">
            <v>1073373.7400000002</v>
          </cell>
          <cell r="S174">
            <v>81762.86</v>
          </cell>
          <cell r="T174">
            <v>59503.97</v>
          </cell>
          <cell r="U174">
            <v>111664.08</v>
          </cell>
          <cell r="V174">
            <v>252930.91000000003</v>
          </cell>
          <cell r="W174">
            <v>119003.18</v>
          </cell>
          <cell r="X174">
            <v>95052.78</v>
          </cell>
          <cell r="Y174">
            <v>67966.53</v>
          </cell>
          <cell r="Z174">
            <v>282022.49</v>
          </cell>
          <cell r="AA174">
            <v>65652.25</v>
          </cell>
          <cell r="AB174">
            <v>54902.3</v>
          </cell>
          <cell r="AC174">
            <v>100760.36</v>
          </cell>
          <cell r="AD174">
            <v>221314.91</v>
          </cell>
          <cell r="AE174">
            <v>76644.17</v>
          </cell>
          <cell r="AF174">
            <v>93313.919999999998</v>
          </cell>
          <cell r="AG174">
            <v>65384.480000000003</v>
          </cell>
          <cell r="AH174">
            <v>235342.57</v>
          </cell>
          <cell r="AI174">
            <v>991610.88000000012</v>
          </cell>
          <cell r="AJ174">
            <v>0</v>
          </cell>
        </row>
        <row r="175">
          <cell r="C175">
            <v>2100</v>
          </cell>
          <cell r="D175" t="str">
            <v>****</v>
          </cell>
          <cell r="E175" t="str">
            <v>F58330E</v>
          </cell>
          <cell r="F175" t="str">
            <v>OVERHEAD LINE EXPENSES</v>
          </cell>
          <cell r="G175">
            <v>-624388.15</v>
          </cell>
          <cell r="J175">
            <v>-624388.15</v>
          </cell>
          <cell r="L175">
            <v>-54317.36</v>
          </cell>
          <cell r="N175">
            <v>-54317.36</v>
          </cell>
          <cell r="P175">
            <v>-678705.51</v>
          </cell>
          <cell r="S175">
            <v>-54317.36</v>
          </cell>
          <cell r="T175">
            <v>-52171.22</v>
          </cell>
          <cell r="U175">
            <v>-39718.83</v>
          </cell>
          <cell r="V175">
            <v>-146207.41</v>
          </cell>
          <cell r="W175">
            <v>-55611.31</v>
          </cell>
          <cell r="X175">
            <v>-61423.5</v>
          </cell>
          <cell r="Y175">
            <v>-71429.67</v>
          </cell>
          <cell r="Z175">
            <v>-188464.47999999998</v>
          </cell>
          <cell r="AA175">
            <v>-54381.95</v>
          </cell>
          <cell r="AB175">
            <v>-36962.449999999997</v>
          </cell>
          <cell r="AC175">
            <v>-42732.38</v>
          </cell>
          <cell r="AD175">
            <v>-134076.78</v>
          </cell>
          <cell r="AE175">
            <v>-37168.54</v>
          </cell>
          <cell r="AF175">
            <v>-73318.42</v>
          </cell>
          <cell r="AG175">
            <v>-45152.52</v>
          </cell>
          <cell r="AH175">
            <v>-155639.47999999998</v>
          </cell>
          <cell r="AI175">
            <v>-624388.15</v>
          </cell>
          <cell r="AJ175">
            <v>0</v>
          </cell>
        </row>
        <row r="176">
          <cell r="C176">
            <v>2100</v>
          </cell>
          <cell r="D176" t="str">
            <v>****</v>
          </cell>
          <cell r="E176" t="str">
            <v>F58340E</v>
          </cell>
          <cell r="F176" t="str">
            <v>OVERHEAD LINE EXPENSES</v>
          </cell>
          <cell r="G176">
            <v>72.430000000000007</v>
          </cell>
          <cell r="J176">
            <v>72.430000000000007</v>
          </cell>
          <cell r="L176">
            <v>0</v>
          </cell>
          <cell r="N176">
            <v>0</v>
          </cell>
          <cell r="P176">
            <v>72.430000000000007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72.430000000000007</v>
          </cell>
          <cell r="Z176">
            <v>72.430000000000007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72.430000000000007</v>
          </cell>
          <cell r="AJ176">
            <v>0</v>
          </cell>
        </row>
        <row r="177">
          <cell r="C177">
            <v>2100</v>
          </cell>
          <cell r="D177" t="str">
            <v>****</v>
          </cell>
          <cell r="E177" t="str">
            <v>F58350E</v>
          </cell>
          <cell r="F177" t="str">
            <v>OVERHEAD LINE EXPENSES</v>
          </cell>
          <cell r="G177">
            <v>1159.7300000000002</v>
          </cell>
          <cell r="J177">
            <v>1159.7300000000002</v>
          </cell>
          <cell r="L177">
            <v>824.58</v>
          </cell>
          <cell r="N177">
            <v>824.58</v>
          </cell>
          <cell r="P177">
            <v>1984.3100000000004</v>
          </cell>
          <cell r="S177">
            <v>824.58</v>
          </cell>
          <cell r="T177">
            <v>132.81</v>
          </cell>
          <cell r="U177">
            <v>0</v>
          </cell>
          <cell r="V177">
            <v>957.3900000000001</v>
          </cell>
          <cell r="W177">
            <v>126.12</v>
          </cell>
          <cell r="X177">
            <v>0</v>
          </cell>
          <cell r="Y177">
            <v>0</v>
          </cell>
          <cell r="Z177">
            <v>126.12</v>
          </cell>
          <cell r="AA177">
            <v>76.22</v>
          </cell>
          <cell r="AB177">
            <v>0</v>
          </cell>
          <cell r="AC177">
            <v>0</v>
          </cell>
          <cell r="AD177">
            <v>76.22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1159.7300000000002</v>
          </cell>
          <cell r="AJ177">
            <v>0</v>
          </cell>
        </row>
        <row r="178">
          <cell r="C178">
            <v>2100</v>
          </cell>
          <cell r="D178" t="str">
            <v>****</v>
          </cell>
          <cell r="E178" t="str">
            <v>F58360E</v>
          </cell>
          <cell r="F178" t="str">
            <v>OVERHEAD LINE EXPENSES</v>
          </cell>
          <cell r="G178">
            <v>10988.18</v>
          </cell>
          <cell r="J178">
            <v>10988.18</v>
          </cell>
          <cell r="L178">
            <v>1040.19</v>
          </cell>
          <cell r="N178">
            <v>1040.19</v>
          </cell>
          <cell r="P178">
            <v>12028.37</v>
          </cell>
          <cell r="S178">
            <v>1040.19</v>
          </cell>
          <cell r="T178">
            <v>815.18</v>
          </cell>
          <cell r="U178">
            <v>852.36</v>
          </cell>
          <cell r="V178">
            <v>2707.73</v>
          </cell>
          <cell r="W178">
            <v>871</v>
          </cell>
          <cell r="X178">
            <v>1041.05</v>
          </cell>
          <cell r="Y178">
            <v>756.1</v>
          </cell>
          <cell r="Z178">
            <v>2668.15</v>
          </cell>
          <cell r="AA178">
            <v>1109.1600000000001</v>
          </cell>
          <cell r="AB178">
            <v>849.23</v>
          </cell>
          <cell r="AC178">
            <v>1044.1600000000001</v>
          </cell>
          <cell r="AD178">
            <v>3002.55</v>
          </cell>
          <cell r="AE178">
            <v>1071.57</v>
          </cell>
          <cell r="AF178">
            <v>766.67</v>
          </cell>
          <cell r="AG178">
            <v>771.51</v>
          </cell>
          <cell r="AH178">
            <v>2609.75</v>
          </cell>
          <cell r="AI178">
            <v>10988.18</v>
          </cell>
          <cell r="AJ178">
            <v>0</v>
          </cell>
        </row>
        <row r="179">
          <cell r="C179">
            <v>2100</v>
          </cell>
          <cell r="D179" t="str">
            <v>****</v>
          </cell>
          <cell r="E179" t="str">
            <v>F58400E</v>
          </cell>
          <cell r="F179" t="str">
            <v>UNDERGROUND LINE EXPENSES</v>
          </cell>
          <cell r="G179">
            <v>2650205.6900000004</v>
          </cell>
          <cell r="J179">
            <v>2650205.6900000004</v>
          </cell>
          <cell r="L179">
            <v>144306.64000000001</v>
          </cell>
          <cell r="N179">
            <v>144306.64000000001</v>
          </cell>
          <cell r="P179">
            <v>2794512.3300000005</v>
          </cell>
          <cell r="S179">
            <v>144306.64000000001</v>
          </cell>
          <cell r="T179">
            <v>226005.85</v>
          </cell>
          <cell r="U179">
            <v>232959.87</v>
          </cell>
          <cell r="V179">
            <v>603272.36</v>
          </cell>
          <cell r="W179">
            <v>249453.41</v>
          </cell>
          <cell r="X179">
            <v>226572.39</v>
          </cell>
          <cell r="Y179">
            <v>206500.45</v>
          </cell>
          <cell r="Z179">
            <v>682526.25</v>
          </cell>
          <cell r="AA179">
            <v>227802.34</v>
          </cell>
          <cell r="AB179">
            <v>198145.49</v>
          </cell>
          <cell r="AC179">
            <v>220205.99</v>
          </cell>
          <cell r="AD179">
            <v>646153.81999999995</v>
          </cell>
          <cell r="AE179">
            <v>248810.51</v>
          </cell>
          <cell r="AF179">
            <v>245130.06</v>
          </cell>
          <cell r="AG179">
            <v>224312.69</v>
          </cell>
          <cell r="AH179">
            <v>718253.26</v>
          </cell>
          <cell r="AI179">
            <v>2650205.6900000004</v>
          </cell>
          <cell r="AJ179">
            <v>0</v>
          </cell>
        </row>
        <row r="180">
          <cell r="E180" t="str">
            <v>F58401E</v>
          </cell>
          <cell r="F180" t="str">
            <v>UNDERGROUND LINE EXPENSES</v>
          </cell>
          <cell r="G180">
            <v>-7211.9699999999993</v>
          </cell>
          <cell r="J180">
            <v>-7211.9699999999993</v>
          </cell>
          <cell r="L180">
            <v>184.87</v>
          </cell>
          <cell r="N180">
            <v>184.87</v>
          </cell>
          <cell r="P180">
            <v>-7027.0999999999995</v>
          </cell>
          <cell r="S180">
            <v>184.87</v>
          </cell>
          <cell r="T180">
            <v>-65.66</v>
          </cell>
          <cell r="U180">
            <v>-1921.89</v>
          </cell>
          <cell r="V180">
            <v>-1802.68</v>
          </cell>
          <cell r="W180">
            <v>-507.24</v>
          </cell>
          <cell r="X180">
            <v>-3838.2</v>
          </cell>
          <cell r="Y180">
            <v>-202.37</v>
          </cell>
          <cell r="Z180">
            <v>-4547.8099999999995</v>
          </cell>
          <cell r="AA180">
            <v>113.71</v>
          </cell>
          <cell r="AB180">
            <v>149.06</v>
          </cell>
          <cell r="AC180">
            <v>331.34</v>
          </cell>
          <cell r="AD180">
            <v>594.1099999999999</v>
          </cell>
          <cell r="AE180">
            <v>-321.63</v>
          </cell>
          <cell r="AF180">
            <v>-1172.19</v>
          </cell>
          <cell r="AG180">
            <v>38.229999999999997</v>
          </cell>
          <cell r="AH180">
            <v>-1455.5900000000001</v>
          </cell>
          <cell r="AI180">
            <v>-7211.9699999999993</v>
          </cell>
        </row>
        <row r="181">
          <cell r="C181">
            <v>2100</v>
          </cell>
          <cell r="D181" t="str">
            <v>****</v>
          </cell>
          <cell r="E181" t="str">
            <v>F58410E</v>
          </cell>
          <cell r="F181" t="str">
            <v>UNDERGROUND LINE EXPENSES</v>
          </cell>
          <cell r="G181">
            <v>472420.74000000005</v>
          </cell>
          <cell r="J181">
            <v>472420.74000000005</v>
          </cell>
          <cell r="L181">
            <v>55550.36</v>
          </cell>
          <cell r="N181">
            <v>55550.36</v>
          </cell>
          <cell r="P181">
            <v>527971.10000000009</v>
          </cell>
          <cell r="S181">
            <v>55550.36</v>
          </cell>
          <cell r="T181">
            <v>32567.61</v>
          </cell>
          <cell r="U181">
            <v>33952.269999999997</v>
          </cell>
          <cell r="V181">
            <v>122070.23999999999</v>
          </cell>
          <cell r="W181">
            <v>46154.15</v>
          </cell>
          <cell r="X181">
            <v>29017.54</v>
          </cell>
          <cell r="Y181">
            <v>29319.61</v>
          </cell>
          <cell r="Z181">
            <v>104491.3</v>
          </cell>
          <cell r="AA181">
            <v>28636.33</v>
          </cell>
          <cell r="AB181">
            <v>26199.08</v>
          </cell>
          <cell r="AC181">
            <v>65858.31</v>
          </cell>
          <cell r="AD181">
            <v>120693.72</v>
          </cell>
          <cell r="AE181">
            <v>44863.08</v>
          </cell>
          <cell r="AF181">
            <v>41972.9</v>
          </cell>
          <cell r="AG181">
            <v>38329.5</v>
          </cell>
          <cell r="AH181">
            <v>125165.48000000001</v>
          </cell>
          <cell r="AI181">
            <v>472420.74000000005</v>
          </cell>
          <cell r="AJ181">
            <v>0</v>
          </cell>
        </row>
        <row r="182">
          <cell r="C182">
            <v>2100</v>
          </cell>
          <cell r="D182" t="str">
            <v>****</v>
          </cell>
          <cell r="E182" t="str">
            <v>F58420E</v>
          </cell>
          <cell r="F182" t="str">
            <v>UNDERGROUND LINE EXPENSES</v>
          </cell>
          <cell r="G182">
            <v>-1600316.17</v>
          </cell>
          <cell r="J182">
            <v>-1600316.17</v>
          </cell>
          <cell r="L182">
            <v>-109629.91</v>
          </cell>
          <cell r="N182">
            <v>-109629.91</v>
          </cell>
          <cell r="P182">
            <v>-1709946.0799999998</v>
          </cell>
          <cell r="S182">
            <v>-109629.91</v>
          </cell>
          <cell r="T182">
            <v>-106162.48</v>
          </cell>
          <cell r="U182">
            <v>-141335.85</v>
          </cell>
          <cell r="V182">
            <v>-357128.24</v>
          </cell>
          <cell r="W182">
            <v>-159030.41</v>
          </cell>
          <cell r="X182">
            <v>-150703.43</v>
          </cell>
          <cell r="Y182">
            <v>-158319.26999999999</v>
          </cell>
          <cell r="Z182">
            <v>-468053.11</v>
          </cell>
          <cell r="AA182">
            <v>-113374.06</v>
          </cell>
          <cell r="AB182">
            <v>-127698.48</v>
          </cell>
          <cell r="AC182">
            <v>-121110.97</v>
          </cell>
          <cell r="AD182">
            <v>-362183.51</v>
          </cell>
          <cell r="AE182">
            <v>-130714.87</v>
          </cell>
          <cell r="AF182">
            <v>-153996.67000000001</v>
          </cell>
          <cell r="AG182">
            <v>-128239.77</v>
          </cell>
          <cell r="AH182">
            <v>-412951.31000000006</v>
          </cell>
          <cell r="AI182">
            <v>-1600316.17</v>
          </cell>
          <cell r="AJ182">
            <v>0</v>
          </cell>
        </row>
        <row r="183">
          <cell r="C183">
            <v>2100</v>
          </cell>
          <cell r="D183" t="str">
            <v>****</v>
          </cell>
          <cell r="E183" t="str">
            <v>F58430E</v>
          </cell>
          <cell r="F183" t="str">
            <v>UNDERGROUND LINE EXPENSES</v>
          </cell>
          <cell r="G183">
            <v>0</v>
          </cell>
          <cell r="J183">
            <v>0</v>
          </cell>
          <cell r="L183">
            <v>0</v>
          </cell>
          <cell r="N183">
            <v>0</v>
          </cell>
          <cell r="P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</row>
        <row r="184">
          <cell r="C184">
            <v>2100</v>
          </cell>
          <cell r="D184" t="str">
            <v>****</v>
          </cell>
          <cell r="E184" t="str">
            <v>F58440E</v>
          </cell>
          <cell r="F184" t="str">
            <v>UNDERGROUND LINE EXPENSES</v>
          </cell>
          <cell r="G184">
            <v>55944.38</v>
          </cell>
          <cell r="J184">
            <v>55944.38</v>
          </cell>
          <cell r="L184">
            <v>1112.57</v>
          </cell>
          <cell r="N184">
            <v>1112.57</v>
          </cell>
          <cell r="P184">
            <v>57056.95</v>
          </cell>
          <cell r="S184">
            <v>1112.57</v>
          </cell>
          <cell r="T184">
            <v>0</v>
          </cell>
          <cell r="U184">
            <v>3.52</v>
          </cell>
          <cell r="V184">
            <v>1116.0899999999999</v>
          </cell>
          <cell r="W184">
            <v>135.1</v>
          </cell>
          <cell r="X184">
            <v>30411.86</v>
          </cell>
          <cell r="Y184">
            <v>18135.04</v>
          </cell>
          <cell r="Z184">
            <v>48682</v>
          </cell>
          <cell r="AA184">
            <v>0</v>
          </cell>
          <cell r="AB184">
            <v>0</v>
          </cell>
          <cell r="AC184">
            <v>83.6</v>
          </cell>
          <cell r="AD184">
            <v>83.6</v>
          </cell>
          <cell r="AE184">
            <v>0</v>
          </cell>
          <cell r="AF184">
            <v>0</v>
          </cell>
          <cell r="AG184">
            <v>6062.69</v>
          </cell>
          <cell r="AH184">
            <v>6062.69</v>
          </cell>
          <cell r="AI184">
            <v>55944.38</v>
          </cell>
          <cell r="AJ184">
            <v>0</v>
          </cell>
        </row>
        <row r="185">
          <cell r="C185">
            <v>2100</v>
          </cell>
          <cell r="D185" t="str">
            <v>****</v>
          </cell>
          <cell r="E185" t="str">
            <v>F58450E</v>
          </cell>
          <cell r="F185" t="str">
            <v>UNDERGROUND LINE EXPENSES</v>
          </cell>
          <cell r="G185">
            <v>18033.899999999998</v>
          </cell>
          <cell r="J185">
            <v>18033.899999999998</v>
          </cell>
          <cell r="L185">
            <v>1487.08</v>
          </cell>
          <cell r="N185">
            <v>1487.08</v>
          </cell>
          <cell r="P185">
            <v>19520.979999999996</v>
          </cell>
          <cell r="S185">
            <v>1487.08</v>
          </cell>
          <cell r="T185">
            <v>1357.83</v>
          </cell>
          <cell r="U185">
            <v>1577.08</v>
          </cell>
          <cell r="V185">
            <v>4421.99</v>
          </cell>
          <cell r="W185">
            <v>1632.89</v>
          </cell>
          <cell r="X185">
            <v>1620.69</v>
          </cell>
          <cell r="Y185">
            <v>1373.48</v>
          </cell>
          <cell r="Z185">
            <v>4627.0599999999995</v>
          </cell>
          <cell r="AA185">
            <v>1680.47</v>
          </cell>
          <cell r="AB185">
            <v>1669.05</v>
          </cell>
          <cell r="AC185">
            <v>1457.24</v>
          </cell>
          <cell r="AD185">
            <v>4806.76</v>
          </cell>
          <cell r="AE185">
            <v>1646.1</v>
          </cell>
          <cell r="AF185">
            <v>1246.19</v>
          </cell>
          <cell r="AG185">
            <v>1285.8</v>
          </cell>
          <cell r="AH185">
            <v>4178.09</v>
          </cell>
          <cell r="AI185">
            <v>18033.899999999998</v>
          </cell>
          <cell r="AJ185">
            <v>0</v>
          </cell>
        </row>
        <row r="186">
          <cell r="C186">
            <v>2100</v>
          </cell>
          <cell r="D186" t="str">
            <v>****</v>
          </cell>
          <cell r="E186" t="str">
            <v>F58460E</v>
          </cell>
          <cell r="F186" t="str">
            <v>UNDERGROUND LINE EXPENSES</v>
          </cell>
          <cell r="G186">
            <v>1321227.7899999998</v>
          </cell>
          <cell r="J186">
            <v>1321227.7899999998</v>
          </cell>
          <cell r="L186">
            <v>141367.13</v>
          </cell>
          <cell r="N186">
            <v>141367.13</v>
          </cell>
          <cell r="P186">
            <v>1462594.92</v>
          </cell>
          <cell r="S186">
            <v>141367.13</v>
          </cell>
          <cell r="T186">
            <v>118855.77</v>
          </cell>
          <cell r="U186">
            <v>98741.26</v>
          </cell>
          <cell r="V186">
            <v>358964.16000000003</v>
          </cell>
          <cell r="W186">
            <v>103829.11</v>
          </cell>
          <cell r="X186">
            <v>107044.5</v>
          </cell>
          <cell r="Y186">
            <v>86895.71</v>
          </cell>
          <cell r="Z186">
            <v>297769.32</v>
          </cell>
          <cell r="AA186">
            <v>131692.5</v>
          </cell>
          <cell r="AB186">
            <v>101324.18</v>
          </cell>
          <cell r="AC186">
            <v>78658.66</v>
          </cell>
          <cell r="AD186">
            <v>311675.33999999997</v>
          </cell>
          <cell r="AE186">
            <v>149433.60000000001</v>
          </cell>
          <cell r="AF186">
            <v>99543.64</v>
          </cell>
          <cell r="AG186">
            <v>103841.73</v>
          </cell>
          <cell r="AH186">
            <v>352818.97</v>
          </cell>
          <cell r="AI186">
            <v>1321227.7899999998</v>
          </cell>
          <cell r="AJ186">
            <v>0</v>
          </cell>
        </row>
        <row r="187">
          <cell r="C187">
            <v>2100</v>
          </cell>
          <cell r="D187" t="str">
            <v>****</v>
          </cell>
          <cell r="E187" t="str">
            <v>F58500E</v>
          </cell>
          <cell r="F187" t="str">
            <v>STREET LIGHTING AND SIGNAL SYSTEM EXPEN</v>
          </cell>
          <cell r="G187">
            <v>37826.850000000006</v>
          </cell>
          <cell r="J187">
            <v>37826.850000000006</v>
          </cell>
          <cell r="L187">
            <v>238.38</v>
          </cell>
          <cell r="N187">
            <v>238.38</v>
          </cell>
          <cell r="P187">
            <v>38065.230000000003</v>
          </cell>
          <cell r="S187">
            <v>238.38</v>
          </cell>
          <cell r="T187">
            <v>678.81</v>
          </cell>
          <cell r="U187">
            <v>9931.0300000000007</v>
          </cell>
          <cell r="V187">
            <v>10848.220000000001</v>
          </cell>
          <cell r="W187">
            <v>-797.41</v>
          </cell>
          <cell r="X187">
            <v>868.35</v>
          </cell>
          <cell r="Y187">
            <v>1666.85</v>
          </cell>
          <cell r="Z187">
            <v>1737.79</v>
          </cell>
          <cell r="AA187">
            <v>1461.86</v>
          </cell>
          <cell r="AB187">
            <v>710.85</v>
          </cell>
          <cell r="AC187">
            <v>266.97000000000003</v>
          </cell>
          <cell r="AD187">
            <v>2439.6800000000003</v>
          </cell>
          <cell r="AE187">
            <v>11784.37</v>
          </cell>
          <cell r="AF187">
            <v>6518.93</v>
          </cell>
          <cell r="AG187">
            <v>4497.8599999999997</v>
          </cell>
          <cell r="AH187">
            <v>22801.160000000003</v>
          </cell>
          <cell r="AI187">
            <v>37826.850000000006</v>
          </cell>
          <cell r="AJ187">
            <v>0</v>
          </cell>
        </row>
        <row r="188">
          <cell r="C188">
            <v>2100</v>
          </cell>
          <cell r="D188" t="str">
            <v>****</v>
          </cell>
          <cell r="E188" t="str">
            <v>F58510E</v>
          </cell>
          <cell r="F188" t="str">
            <v>STREET LIGHTING AND SIGNAL SYSTEM EXPEN</v>
          </cell>
          <cell r="G188">
            <v>398856.24</v>
          </cell>
          <cell r="J188">
            <v>398856.24</v>
          </cell>
          <cell r="L188">
            <v>29711.77</v>
          </cell>
          <cell r="N188">
            <v>29711.77</v>
          </cell>
          <cell r="P188">
            <v>428568.01</v>
          </cell>
          <cell r="S188">
            <v>29711.77</v>
          </cell>
          <cell r="T188">
            <v>19371.310000000001</v>
          </cell>
          <cell r="U188">
            <v>44043.68</v>
          </cell>
          <cell r="V188">
            <v>93126.760000000009</v>
          </cell>
          <cell r="W188">
            <v>37679.870000000003</v>
          </cell>
          <cell r="X188">
            <v>20486.63</v>
          </cell>
          <cell r="Y188">
            <v>21389.71</v>
          </cell>
          <cell r="Z188">
            <v>79556.209999999992</v>
          </cell>
          <cell r="AA188">
            <v>50415.91</v>
          </cell>
          <cell r="AB188">
            <v>35640.83</v>
          </cell>
          <cell r="AC188">
            <v>22638.46</v>
          </cell>
          <cell r="AD188">
            <v>108695.20000000001</v>
          </cell>
          <cell r="AE188">
            <v>44744.63</v>
          </cell>
          <cell r="AF188">
            <v>19289.349999999999</v>
          </cell>
          <cell r="AG188">
            <v>53444.09</v>
          </cell>
          <cell r="AH188">
            <v>117478.06999999999</v>
          </cell>
          <cell r="AI188">
            <v>398856.24</v>
          </cell>
          <cell r="AJ188">
            <v>0</v>
          </cell>
        </row>
        <row r="189">
          <cell r="C189">
            <v>2100</v>
          </cell>
          <cell r="D189" t="str">
            <v>****</v>
          </cell>
          <cell r="E189" t="str">
            <v>F58540E</v>
          </cell>
          <cell r="F189" t="str">
            <v>STREET LIGHTING AND SIGNAL SYSTEM EXPEN</v>
          </cell>
          <cell r="G189">
            <v>61930.39</v>
          </cell>
          <cell r="J189">
            <v>61930.39</v>
          </cell>
          <cell r="L189">
            <v>7061.71</v>
          </cell>
          <cell r="N189">
            <v>7061.71</v>
          </cell>
          <cell r="P189">
            <v>68992.100000000006</v>
          </cell>
          <cell r="S189">
            <v>7061.71</v>
          </cell>
          <cell r="T189">
            <v>7200.86</v>
          </cell>
          <cell r="U189">
            <v>6507.01</v>
          </cell>
          <cell r="V189">
            <v>20769.580000000002</v>
          </cell>
          <cell r="W189">
            <v>4674.3999999999996</v>
          </cell>
          <cell r="X189">
            <v>2375.71</v>
          </cell>
          <cell r="Y189">
            <v>756.63</v>
          </cell>
          <cell r="Z189">
            <v>7806.74</v>
          </cell>
          <cell r="AA189">
            <v>7650.73</v>
          </cell>
          <cell r="AB189">
            <v>3438.83</v>
          </cell>
          <cell r="AC189">
            <v>6102.6</v>
          </cell>
          <cell r="AD189">
            <v>17192.16</v>
          </cell>
          <cell r="AE189">
            <v>5977.75</v>
          </cell>
          <cell r="AF189">
            <v>5718.67</v>
          </cell>
          <cell r="AG189">
            <v>4465.49</v>
          </cell>
          <cell r="AH189">
            <v>16161.91</v>
          </cell>
          <cell r="AI189">
            <v>61930.39</v>
          </cell>
          <cell r="AJ189">
            <v>0</v>
          </cell>
        </row>
        <row r="190">
          <cell r="C190">
            <v>2100</v>
          </cell>
          <cell r="D190" t="str">
            <v>****</v>
          </cell>
          <cell r="E190" t="str">
            <v>F58560E</v>
          </cell>
          <cell r="F190" t="str">
            <v>STREET LIGHTING AND SIGNAL SYSTEM EXPEN</v>
          </cell>
          <cell r="G190">
            <v>2539.670000000001</v>
          </cell>
          <cell r="J190">
            <v>2539.670000000001</v>
          </cell>
          <cell r="L190">
            <v>2760.95</v>
          </cell>
          <cell r="N190">
            <v>2760.95</v>
          </cell>
          <cell r="P190">
            <v>5300.6200000000008</v>
          </cell>
          <cell r="S190">
            <v>2760.95</v>
          </cell>
          <cell r="T190">
            <v>-2735.32</v>
          </cell>
          <cell r="U190">
            <v>-720.06</v>
          </cell>
          <cell r="V190">
            <v>-694.43000000000029</v>
          </cell>
          <cell r="W190">
            <v>1916.89</v>
          </cell>
          <cell r="X190">
            <v>-1226.8900000000001</v>
          </cell>
          <cell r="Y190">
            <v>1763.92</v>
          </cell>
          <cell r="Z190">
            <v>2453.92</v>
          </cell>
          <cell r="AA190">
            <v>-977.97</v>
          </cell>
          <cell r="AB190">
            <v>-10983.5</v>
          </cell>
          <cell r="AC190">
            <v>-1395.05</v>
          </cell>
          <cell r="AD190">
            <v>-13356.519999999999</v>
          </cell>
          <cell r="AE190">
            <v>2068.6799999999998</v>
          </cell>
          <cell r="AF190">
            <v>7725.36</v>
          </cell>
          <cell r="AG190">
            <v>4342.66</v>
          </cell>
          <cell r="AH190">
            <v>14136.699999999999</v>
          </cell>
          <cell r="AI190">
            <v>2539.670000000001</v>
          </cell>
          <cell r="AJ190">
            <v>0</v>
          </cell>
        </row>
        <row r="191">
          <cell r="C191">
            <v>2100</v>
          </cell>
          <cell r="D191" t="str">
            <v>****</v>
          </cell>
          <cell r="E191" t="str">
            <v>F58600E</v>
          </cell>
          <cell r="F191" t="str">
            <v>METER EXPENSES</v>
          </cell>
          <cell r="G191">
            <v>2411736.7200000002</v>
          </cell>
          <cell r="J191">
            <v>2411736.7200000002</v>
          </cell>
          <cell r="L191">
            <v>125297.22</v>
          </cell>
          <cell r="N191">
            <v>125297.22</v>
          </cell>
          <cell r="P191">
            <v>2537033.9400000004</v>
          </cell>
          <cell r="S191">
            <v>125297.22</v>
          </cell>
          <cell r="T191">
            <v>433698.81</v>
          </cell>
          <cell r="U191">
            <v>127339.82</v>
          </cell>
          <cell r="V191">
            <v>686335.85000000009</v>
          </cell>
          <cell r="W191">
            <v>273913.53000000003</v>
          </cell>
          <cell r="X191">
            <v>526555.88</v>
          </cell>
          <cell r="Y191">
            <v>108894.46</v>
          </cell>
          <cell r="Z191">
            <v>909363.87</v>
          </cell>
          <cell r="AA191">
            <v>105679.09</v>
          </cell>
          <cell r="AB191">
            <v>87342.77</v>
          </cell>
          <cell r="AC191">
            <v>158139.32</v>
          </cell>
          <cell r="AD191">
            <v>351161.18</v>
          </cell>
          <cell r="AE191">
            <v>232826.11</v>
          </cell>
          <cell r="AF191">
            <v>90874.37</v>
          </cell>
          <cell r="AG191">
            <v>141175.34</v>
          </cell>
          <cell r="AH191">
            <v>464875.81999999995</v>
          </cell>
          <cell r="AI191">
            <v>2411736.7200000002</v>
          </cell>
          <cell r="AJ191">
            <v>0</v>
          </cell>
        </row>
        <row r="192">
          <cell r="C192">
            <v>2100</v>
          </cell>
          <cell r="D192" t="str">
            <v>****</v>
          </cell>
          <cell r="E192" t="str">
            <v>F58610E</v>
          </cell>
          <cell r="F192" t="str">
            <v>METER EXPENSES</v>
          </cell>
          <cell r="G192">
            <v>384293.86999999994</v>
          </cell>
          <cell r="J192">
            <v>384293.86999999994</v>
          </cell>
          <cell r="L192">
            <v>37762.17</v>
          </cell>
          <cell r="N192">
            <v>37762.17</v>
          </cell>
          <cell r="P192">
            <v>422056.03999999992</v>
          </cell>
          <cell r="S192">
            <v>37762.17</v>
          </cell>
          <cell r="T192">
            <v>33444.22</v>
          </cell>
          <cell r="U192">
            <v>31363.82</v>
          </cell>
          <cell r="V192">
            <v>102570.20999999999</v>
          </cell>
          <cell r="W192">
            <v>35031.97</v>
          </cell>
          <cell r="X192">
            <v>27913.42</v>
          </cell>
          <cell r="Y192">
            <v>24653.67</v>
          </cell>
          <cell r="Z192">
            <v>87599.06</v>
          </cell>
          <cell r="AA192">
            <v>28788.68</v>
          </cell>
          <cell r="AB192">
            <v>40280.65</v>
          </cell>
          <cell r="AC192">
            <v>22136.57</v>
          </cell>
          <cell r="AD192">
            <v>91205.9</v>
          </cell>
          <cell r="AE192">
            <v>30836.57</v>
          </cell>
          <cell r="AF192">
            <v>36680.379999999997</v>
          </cell>
          <cell r="AG192">
            <v>35401.75</v>
          </cell>
          <cell r="AH192">
            <v>102918.7</v>
          </cell>
          <cell r="AI192">
            <v>384293.86999999994</v>
          </cell>
          <cell r="AJ192">
            <v>0</v>
          </cell>
        </row>
        <row r="193">
          <cell r="C193">
            <v>2100</v>
          </cell>
          <cell r="D193" t="str">
            <v>****</v>
          </cell>
          <cell r="E193" t="str">
            <v>F58620E</v>
          </cell>
          <cell r="F193" t="str">
            <v>METER EXPENSES</v>
          </cell>
          <cell r="G193">
            <v>229902.2</v>
          </cell>
          <cell r="J193">
            <v>229902.2</v>
          </cell>
          <cell r="L193">
            <v>18111.64</v>
          </cell>
          <cell r="N193">
            <v>18111.64</v>
          </cell>
          <cell r="P193">
            <v>248013.84000000003</v>
          </cell>
          <cell r="S193">
            <v>18111.64</v>
          </cell>
          <cell r="T193">
            <v>20119.48</v>
          </cell>
          <cell r="U193">
            <v>24561.06</v>
          </cell>
          <cell r="V193">
            <v>62792.179999999993</v>
          </cell>
          <cell r="W193">
            <v>28206.32</v>
          </cell>
          <cell r="X193">
            <v>20628.21</v>
          </cell>
          <cell r="Y193">
            <v>19455.939999999999</v>
          </cell>
          <cell r="Z193">
            <v>68290.47</v>
          </cell>
          <cell r="AA193">
            <v>15002.45</v>
          </cell>
          <cell r="AB193">
            <v>11653.42</v>
          </cell>
          <cell r="AC193">
            <v>11248.13</v>
          </cell>
          <cell r="AD193">
            <v>37904</v>
          </cell>
          <cell r="AE193">
            <v>17028.91</v>
          </cell>
          <cell r="AF193">
            <v>15259.31</v>
          </cell>
          <cell r="AG193">
            <v>28627.33</v>
          </cell>
          <cell r="AH193">
            <v>60915.55</v>
          </cell>
          <cell r="AI193">
            <v>229902.2</v>
          </cell>
          <cell r="AJ193">
            <v>0</v>
          </cell>
        </row>
        <row r="194">
          <cell r="C194">
            <v>2100</v>
          </cell>
          <cell r="D194" t="str">
            <v>****</v>
          </cell>
          <cell r="E194" t="str">
            <v>F58630E</v>
          </cell>
          <cell r="F194" t="str">
            <v>METER EXPENSES</v>
          </cell>
          <cell r="G194">
            <v>0</v>
          </cell>
          <cell r="J194">
            <v>0</v>
          </cell>
          <cell r="L194">
            <v>0</v>
          </cell>
          <cell r="N194">
            <v>0</v>
          </cell>
          <cell r="P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</row>
        <row r="195">
          <cell r="C195">
            <v>2100</v>
          </cell>
          <cell r="D195" t="str">
            <v>****</v>
          </cell>
          <cell r="E195" t="str">
            <v>F58640E</v>
          </cell>
          <cell r="F195" t="str">
            <v>METER EXPENSES</v>
          </cell>
          <cell r="G195">
            <v>2011130.6600000001</v>
          </cell>
          <cell r="J195">
            <v>2011130.6600000001</v>
          </cell>
          <cell r="L195">
            <v>184361.1</v>
          </cell>
          <cell r="N195">
            <v>184361.1</v>
          </cell>
          <cell r="P195">
            <v>2195491.7600000002</v>
          </cell>
          <cell r="S195">
            <v>184361.1</v>
          </cell>
          <cell r="T195">
            <v>153593.1</v>
          </cell>
          <cell r="U195">
            <v>155327.65</v>
          </cell>
          <cell r="V195">
            <v>493281.85</v>
          </cell>
          <cell r="W195">
            <v>206218.21</v>
          </cell>
          <cell r="X195">
            <v>175226.43</v>
          </cell>
          <cell r="Y195">
            <v>166787.92000000001</v>
          </cell>
          <cell r="Z195">
            <v>548232.56000000006</v>
          </cell>
          <cell r="AA195">
            <v>190528.44</v>
          </cell>
          <cell r="AB195">
            <v>178642.75</v>
          </cell>
          <cell r="AC195">
            <v>146988.34</v>
          </cell>
          <cell r="AD195">
            <v>516159.53</v>
          </cell>
          <cell r="AE195">
            <v>170382.53</v>
          </cell>
          <cell r="AF195">
            <v>126895.92</v>
          </cell>
          <cell r="AG195">
            <v>156178.26999999999</v>
          </cell>
          <cell r="AH195">
            <v>453456.72</v>
          </cell>
          <cell r="AI195">
            <v>2011130.6600000001</v>
          </cell>
          <cell r="AJ195">
            <v>0</v>
          </cell>
        </row>
        <row r="196">
          <cell r="C196">
            <v>2100</v>
          </cell>
          <cell r="D196" t="str">
            <v>****</v>
          </cell>
          <cell r="E196" t="str">
            <v>F58650E</v>
          </cell>
          <cell r="F196" t="str">
            <v>METER EXPENSES</v>
          </cell>
          <cell r="G196">
            <v>1616.7400000000002</v>
          </cell>
          <cell r="J196">
            <v>1616.7400000000002</v>
          </cell>
          <cell r="L196">
            <v>0</v>
          </cell>
          <cell r="N196">
            <v>0</v>
          </cell>
          <cell r="P196">
            <v>1616.7400000000002</v>
          </cell>
          <cell r="S196">
            <v>0</v>
          </cell>
          <cell r="T196">
            <v>119.92</v>
          </cell>
          <cell r="U196">
            <v>167.86</v>
          </cell>
          <cell r="V196">
            <v>287.78000000000003</v>
          </cell>
          <cell r="W196">
            <v>96.25</v>
          </cell>
          <cell r="X196">
            <v>428.45</v>
          </cell>
          <cell r="Y196">
            <v>0</v>
          </cell>
          <cell r="Z196">
            <v>524.70000000000005</v>
          </cell>
          <cell r="AA196">
            <v>106.58</v>
          </cell>
          <cell r="AB196">
            <v>191.36</v>
          </cell>
          <cell r="AC196">
            <v>76.89</v>
          </cell>
          <cell r="AD196">
            <v>374.83</v>
          </cell>
          <cell r="AE196">
            <v>228.9</v>
          </cell>
          <cell r="AF196">
            <v>78.31</v>
          </cell>
          <cell r="AG196">
            <v>122.22</v>
          </cell>
          <cell r="AH196">
            <v>429.43000000000006</v>
          </cell>
          <cell r="AI196">
            <v>1616.7400000000002</v>
          </cell>
          <cell r="AJ196">
            <v>0</v>
          </cell>
        </row>
        <row r="197">
          <cell r="C197">
            <v>2100</v>
          </cell>
          <cell r="D197" t="str">
            <v>****</v>
          </cell>
          <cell r="E197" t="str">
            <v>F58700E</v>
          </cell>
          <cell r="F197" t="str">
            <v>CUSTOMER INSTALLATIONS EXPENSES</v>
          </cell>
          <cell r="G197">
            <v>795157.77999999991</v>
          </cell>
          <cell r="J197">
            <v>795157.77999999991</v>
          </cell>
          <cell r="L197">
            <v>65563.740000000005</v>
          </cell>
          <cell r="N197">
            <v>65563.740000000005</v>
          </cell>
          <cell r="P197">
            <v>860721.5199999999</v>
          </cell>
          <cell r="S197">
            <v>65563.740000000005</v>
          </cell>
          <cell r="T197">
            <v>56984.39</v>
          </cell>
          <cell r="U197">
            <v>53313.31</v>
          </cell>
          <cell r="V197">
            <v>175861.44</v>
          </cell>
          <cell r="W197">
            <v>69848.539999999994</v>
          </cell>
          <cell r="X197">
            <v>51276.35</v>
          </cell>
          <cell r="Y197">
            <v>50826.12</v>
          </cell>
          <cell r="Z197">
            <v>171951.00999999998</v>
          </cell>
          <cell r="AA197">
            <v>72263.53</v>
          </cell>
          <cell r="AB197">
            <v>60228.55</v>
          </cell>
          <cell r="AC197">
            <v>71271.839999999997</v>
          </cell>
          <cell r="AD197">
            <v>203763.92</v>
          </cell>
          <cell r="AE197">
            <v>102588.59</v>
          </cell>
          <cell r="AF197">
            <v>64599.82</v>
          </cell>
          <cell r="AG197">
            <v>76393</v>
          </cell>
          <cell r="AH197">
            <v>243581.41</v>
          </cell>
          <cell r="AI197">
            <v>795157.77999999991</v>
          </cell>
          <cell r="AJ197">
            <v>0</v>
          </cell>
        </row>
        <row r="198">
          <cell r="C198">
            <v>2100</v>
          </cell>
          <cell r="D198" t="str">
            <v>****</v>
          </cell>
          <cell r="E198" t="str">
            <v>F58710E</v>
          </cell>
          <cell r="F198" t="str">
            <v>CUSTOMER INSTALLATIONS EXPENSES</v>
          </cell>
          <cell r="G198">
            <v>26422.120000000006</v>
          </cell>
          <cell r="J198">
            <v>26422.120000000006</v>
          </cell>
          <cell r="L198">
            <v>5724.5</v>
          </cell>
          <cell r="N198">
            <v>5724.5</v>
          </cell>
          <cell r="P198">
            <v>32146.620000000006</v>
          </cell>
          <cell r="S198">
            <v>5724.5</v>
          </cell>
          <cell r="T198">
            <v>4941.67</v>
          </cell>
          <cell r="U198">
            <v>908.71</v>
          </cell>
          <cell r="V198">
            <v>11574.880000000001</v>
          </cell>
          <cell r="W198">
            <v>3156.94</v>
          </cell>
          <cell r="X198">
            <v>1536.51</v>
          </cell>
          <cell r="Y198">
            <v>1124.76</v>
          </cell>
          <cell r="Z198">
            <v>5818.21</v>
          </cell>
          <cell r="AA198">
            <v>2202.6999999999998</v>
          </cell>
          <cell r="AB198">
            <v>1554.61</v>
          </cell>
          <cell r="AC198">
            <v>1093.56</v>
          </cell>
          <cell r="AD198">
            <v>4850.869999999999</v>
          </cell>
          <cell r="AE198">
            <v>1729.68</v>
          </cell>
          <cell r="AF198">
            <v>1723.42</v>
          </cell>
          <cell r="AG198">
            <v>725.06</v>
          </cell>
          <cell r="AH198">
            <v>4178.16</v>
          </cell>
          <cell r="AI198">
            <v>26422.120000000006</v>
          </cell>
          <cell r="AJ198">
            <v>0</v>
          </cell>
        </row>
        <row r="199">
          <cell r="C199">
            <v>2100</v>
          </cell>
          <cell r="D199" t="str">
            <v>****</v>
          </cell>
          <cell r="E199" t="str">
            <v>F58720E</v>
          </cell>
          <cell r="F199" t="str">
            <v>CUSTOMER INSTALLATIONS EXPENSES</v>
          </cell>
          <cell r="G199">
            <v>1810208.1500000001</v>
          </cell>
          <cell r="J199">
            <v>1810208.1500000001</v>
          </cell>
          <cell r="L199">
            <v>178952.05</v>
          </cell>
          <cell r="N199">
            <v>178952.05</v>
          </cell>
          <cell r="P199">
            <v>1989160.2000000002</v>
          </cell>
          <cell r="S199">
            <v>178952.05</v>
          </cell>
          <cell r="T199">
            <v>158429.82999999999</v>
          </cell>
          <cell r="U199">
            <v>139184.04</v>
          </cell>
          <cell r="V199">
            <v>476565.92000000004</v>
          </cell>
          <cell r="W199">
            <v>175538.94</v>
          </cell>
          <cell r="X199">
            <v>149322.51</v>
          </cell>
          <cell r="Y199">
            <v>140099.74</v>
          </cell>
          <cell r="Z199">
            <v>464961.19</v>
          </cell>
          <cell r="AA199">
            <v>146758.78</v>
          </cell>
          <cell r="AB199">
            <v>137747.03</v>
          </cell>
          <cell r="AC199">
            <v>141689.87</v>
          </cell>
          <cell r="AD199">
            <v>426195.68</v>
          </cell>
          <cell r="AE199">
            <v>145062.34</v>
          </cell>
          <cell r="AF199">
            <v>139425.82</v>
          </cell>
          <cell r="AG199">
            <v>157997.20000000001</v>
          </cell>
          <cell r="AH199">
            <v>442485.36000000004</v>
          </cell>
          <cell r="AI199">
            <v>1810208.1500000001</v>
          </cell>
          <cell r="AJ199">
            <v>0</v>
          </cell>
        </row>
        <row r="200">
          <cell r="C200">
            <v>2100</v>
          </cell>
          <cell r="D200" t="str">
            <v>****</v>
          </cell>
          <cell r="E200" t="str">
            <v>F58740E</v>
          </cell>
          <cell r="F200" t="str">
            <v>CUSTOMER INSTALLATIONS EXPENSES</v>
          </cell>
          <cell r="G200">
            <v>203151.73999999996</v>
          </cell>
          <cell r="J200">
            <v>203151.73999999996</v>
          </cell>
          <cell r="L200">
            <v>30154.78</v>
          </cell>
          <cell r="N200">
            <v>30154.78</v>
          </cell>
          <cell r="P200">
            <v>233306.51999999996</v>
          </cell>
          <cell r="S200">
            <v>30154.78</v>
          </cell>
          <cell r="T200">
            <v>22509.34</v>
          </cell>
          <cell r="U200">
            <v>23965.09</v>
          </cell>
          <cell r="V200">
            <v>76629.209999999992</v>
          </cell>
          <cell r="W200">
            <v>23811.96</v>
          </cell>
          <cell r="X200">
            <v>14833.92</v>
          </cell>
          <cell r="Y200">
            <v>15635.8</v>
          </cell>
          <cell r="Z200">
            <v>54281.679999999993</v>
          </cell>
          <cell r="AA200">
            <v>9501.2900000000009</v>
          </cell>
          <cell r="AB200">
            <v>7423.93</v>
          </cell>
          <cell r="AC200">
            <v>6024.83</v>
          </cell>
          <cell r="AD200">
            <v>22950.050000000003</v>
          </cell>
          <cell r="AE200">
            <v>13557.69</v>
          </cell>
          <cell r="AF200">
            <v>16504.21</v>
          </cell>
          <cell r="AG200">
            <v>19228.900000000001</v>
          </cell>
          <cell r="AH200">
            <v>49290.8</v>
          </cell>
          <cell r="AI200">
            <v>203151.73999999996</v>
          </cell>
          <cell r="AJ200">
            <v>0</v>
          </cell>
        </row>
        <row r="201">
          <cell r="C201">
            <v>2100</v>
          </cell>
          <cell r="D201" t="str">
            <v>****</v>
          </cell>
          <cell r="E201" t="str">
            <v>F58800E</v>
          </cell>
          <cell r="F201" t="str">
            <v>MISCELLANEOUS EXPENSES</v>
          </cell>
          <cell r="G201">
            <v>5573902.1899999995</v>
          </cell>
          <cell r="J201">
            <v>5573902.1899999995</v>
          </cell>
          <cell r="L201">
            <v>213460.19</v>
          </cell>
          <cell r="N201">
            <v>213460.19</v>
          </cell>
          <cell r="P201">
            <v>5787362.3799999999</v>
          </cell>
          <cell r="S201">
            <v>213460.19</v>
          </cell>
          <cell r="T201">
            <v>303737.88</v>
          </cell>
          <cell r="U201">
            <v>494309.45</v>
          </cell>
          <cell r="V201">
            <v>1011507.52</v>
          </cell>
          <cell r="W201">
            <v>1153959.8899999999</v>
          </cell>
          <cell r="X201">
            <v>583091.13</v>
          </cell>
          <cell r="Y201">
            <v>900109.07</v>
          </cell>
          <cell r="Z201">
            <v>2637160.09</v>
          </cell>
          <cell r="AA201">
            <v>376106.06</v>
          </cell>
          <cell r="AB201">
            <v>363697.93</v>
          </cell>
          <cell r="AC201">
            <v>276902.3</v>
          </cell>
          <cell r="AD201">
            <v>1016706.29</v>
          </cell>
          <cell r="AE201">
            <v>787943.37</v>
          </cell>
          <cell r="AF201">
            <v>-32522.67</v>
          </cell>
          <cell r="AG201">
            <v>153107.59</v>
          </cell>
          <cell r="AH201">
            <v>908528.28999999992</v>
          </cell>
          <cell r="AI201">
            <v>5573902.1899999995</v>
          </cell>
          <cell r="AJ201">
            <v>0</v>
          </cell>
        </row>
        <row r="202">
          <cell r="E202" t="str">
            <v>F58801E</v>
          </cell>
          <cell r="F202" t="str">
            <v>MISCELLANEOUS EXPENSES-ADJ</v>
          </cell>
          <cell r="G202">
            <v>0</v>
          </cell>
          <cell r="J202">
            <v>0</v>
          </cell>
          <cell r="L202">
            <v>0</v>
          </cell>
          <cell r="N202">
            <v>0</v>
          </cell>
          <cell r="P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</row>
        <row r="203">
          <cell r="C203">
            <v>2100</v>
          </cell>
          <cell r="D203" t="str">
            <v>****</v>
          </cell>
          <cell r="E203" t="str">
            <v>F58810E</v>
          </cell>
          <cell r="F203" t="str">
            <v>MISCELLANEOUS EXPENSES</v>
          </cell>
          <cell r="G203">
            <v>986987.25999999978</v>
          </cell>
          <cell r="J203">
            <v>986987.25999999978</v>
          </cell>
          <cell r="L203">
            <v>83495.98</v>
          </cell>
          <cell r="N203">
            <v>83495.98</v>
          </cell>
          <cell r="P203">
            <v>1070483.2399999998</v>
          </cell>
          <cell r="S203">
            <v>83495.98</v>
          </cell>
          <cell r="T203">
            <v>71364.17</v>
          </cell>
          <cell r="U203">
            <v>81750.53</v>
          </cell>
          <cell r="V203">
            <v>236610.68</v>
          </cell>
          <cell r="W203">
            <v>102254.39999999999</v>
          </cell>
          <cell r="X203">
            <v>86544.18</v>
          </cell>
          <cell r="Y203">
            <v>83118.06</v>
          </cell>
          <cell r="Z203">
            <v>271916.64</v>
          </cell>
          <cell r="AA203">
            <v>84592.22</v>
          </cell>
          <cell r="AB203">
            <v>67712.88</v>
          </cell>
          <cell r="AC203">
            <v>78845.94</v>
          </cell>
          <cell r="AD203">
            <v>231151.04</v>
          </cell>
          <cell r="AE203">
            <v>92482.08</v>
          </cell>
          <cell r="AF203">
            <v>68144.479999999996</v>
          </cell>
          <cell r="AG203">
            <v>86682.34</v>
          </cell>
          <cell r="AH203">
            <v>247308.9</v>
          </cell>
          <cell r="AI203">
            <v>986987.25999999978</v>
          </cell>
          <cell r="AJ203">
            <v>0</v>
          </cell>
        </row>
        <row r="204">
          <cell r="C204">
            <v>2100</v>
          </cell>
          <cell r="D204" t="str">
            <v>****</v>
          </cell>
          <cell r="E204" t="str">
            <v>F58840E</v>
          </cell>
          <cell r="F204" t="str">
            <v>MISCELLANEOUS EXPENSES</v>
          </cell>
          <cell r="G204">
            <v>701908.64</v>
          </cell>
          <cell r="J204">
            <v>701908.64</v>
          </cell>
          <cell r="L204">
            <v>38124.76</v>
          </cell>
          <cell r="N204">
            <v>38124.76</v>
          </cell>
          <cell r="P204">
            <v>740033.4</v>
          </cell>
          <cell r="S204">
            <v>38124.76</v>
          </cell>
          <cell r="T204">
            <v>60423</v>
          </cell>
          <cell r="U204">
            <v>72561.34</v>
          </cell>
          <cell r="V204">
            <v>171109.1</v>
          </cell>
          <cell r="W204">
            <v>69001.47</v>
          </cell>
          <cell r="X204">
            <v>84119.83</v>
          </cell>
          <cell r="Y204">
            <v>94309.18</v>
          </cell>
          <cell r="Z204">
            <v>247430.47999999998</v>
          </cell>
          <cell r="AA204">
            <v>39901.449999999997</v>
          </cell>
          <cell r="AB204">
            <v>20176.57</v>
          </cell>
          <cell r="AC204">
            <v>39656.47</v>
          </cell>
          <cell r="AD204">
            <v>99734.489999999991</v>
          </cell>
          <cell r="AE204">
            <v>50034.26</v>
          </cell>
          <cell r="AF204">
            <v>70206.429999999993</v>
          </cell>
          <cell r="AG204">
            <v>63393.88</v>
          </cell>
          <cell r="AH204">
            <v>183634.57</v>
          </cell>
          <cell r="AI204">
            <v>701908.64</v>
          </cell>
          <cell r="AJ204">
            <v>0</v>
          </cell>
        </row>
        <row r="205">
          <cell r="C205">
            <v>2100</v>
          </cell>
          <cell r="D205" t="str">
            <v>****</v>
          </cell>
          <cell r="E205" t="str">
            <v>F58900E</v>
          </cell>
          <cell r="F205" t="str">
            <v>RENTS</v>
          </cell>
          <cell r="G205">
            <v>89461.55</v>
          </cell>
          <cell r="J205">
            <v>89461.55</v>
          </cell>
          <cell r="L205">
            <v>28627.25</v>
          </cell>
          <cell r="N205">
            <v>28627.25</v>
          </cell>
          <cell r="P205">
            <v>118088.8</v>
          </cell>
          <cell r="S205">
            <v>28627.25</v>
          </cell>
          <cell r="T205">
            <v>1095.77</v>
          </cell>
          <cell r="U205">
            <v>3083.77</v>
          </cell>
          <cell r="V205">
            <v>32806.79</v>
          </cell>
          <cell r="W205">
            <v>1585.01</v>
          </cell>
          <cell r="X205">
            <v>700</v>
          </cell>
          <cell r="Y205">
            <v>10007.11</v>
          </cell>
          <cell r="Z205">
            <v>12292.12</v>
          </cell>
          <cell r="AA205">
            <v>100</v>
          </cell>
          <cell r="AB205">
            <v>0</v>
          </cell>
          <cell r="AC205">
            <v>2108.31</v>
          </cell>
          <cell r="AD205">
            <v>2208.31</v>
          </cell>
          <cell r="AE205">
            <v>292</v>
          </cell>
          <cell r="AF205">
            <v>14351.79</v>
          </cell>
          <cell r="AG205">
            <v>27510.54</v>
          </cell>
          <cell r="AH205">
            <v>42154.33</v>
          </cell>
          <cell r="AI205">
            <v>89461.55</v>
          </cell>
          <cell r="AJ205">
            <v>0</v>
          </cell>
        </row>
        <row r="206">
          <cell r="E206" t="str">
            <v xml:space="preserve">     Electric Distribution Operations</v>
          </cell>
          <cell r="G206">
            <v>33729944.209999993</v>
          </cell>
          <cell r="H206">
            <v>2163.1999999999998</v>
          </cell>
          <cell r="J206">
            <v>33732107.409999996</v>
          </cell>
          <cell r="L206">
            <v>2589899.7099999995</v>
          </cell>
          <cell r="M206">
            <v>0</v>
          </cell>
          <cell r="N206">
            <v>2589899.7099999995</v>
          </cell>
          <cell r="P206">
            <v>36322007.119999997</v>
          </cell>
          <cell r="S206">
            <v>2589899.7099999995</v>
          </cell>
          <cell r="T206">
            <v>2764206.5200000005</v>
          </cell>
          <cell r="U206">
            <v>2656675.5299999998</v>
          </cell>
          <cell r="V206">
            <v>8010781.7600000007</v>
          </cell>
          <cell r="W206">
            <v>4010224.9499999993</v>
          </cell>
          <cell r="X206">
            <v>3163144.47</v>
          </cell>
          <cell r="Y206">
            <v>2893981.11</v>
          </cell>
          <cell r="Z206">
            <v>10067350.529999999</v>
          </cell>
          <cell r="AA206">
            <v>2640525.5500000007</v>
          </cell>
          <cell r="AB206">
            <v>2505480.4500000007</v>
          </cell>
          <cell r="AC206">
            <v>2344238.0400000005</v>
          </cell>
          <cell r="AD206">
            <v>7490244.0400000019</v>
          </cell>
          <cell r="AE206">
            <v>3461610.57</v>
          </cell>
          <cell r="AF206">
            <v>2050362.57</v>
          </cell>
          <cell r="AG206">
            <v>2651757.9399999995</v>
          </cell>
          <cell r="AH206">
            <v>8163731.0800000029</v>
          </cell>
          <cell r="AI206">
            <v>33732107.409999996</v>
          </cell>
          <cell r="AJ206">
            <v>0</v>
          </cell>
        </row>
        <row r="208">
          <cell r="E208" t="str">
            <v xml:space="preserve">     Electric Transmission &amp; Distribution</v>
          </cell>
          <cell r="G208">
            <v>129496177.81999998</v>
          </cell>
          <cell r="H208">
            <v>-20840167.970000006</v>
          </cell>
          <cell r="J208">
            <v>108656009.84999996</v>
          </cell>
          <cell r="L208">
            <v>5003755.66</v>
          </cell>
          <cell r="M208">
            <v>0</v>
          </cell>
          <cell r="N208">
            <v>5003755.66</v>
          </cell>
          <cell r="P208">
            <v>113659765.50999996</v>
          </cell>
          <cell r="S208">
            <v>7198365.1699999981</v>
          </cell>
          <cell r="T208">
            <v>8126211.3500000015</v>
          </cell>
          <cell r="U208">
            <v>8199249.959999999</v>
          </cell>
          <cell r="V208">
            <v>23523826.48</v>
          </cell>
          <cell r="W208">
            <v>25111308.419999998</v>
          </cell>
          <cell r="X208">
            <v>13886843.75</v>
          </cell>
          <cell r="Y208">
            <v>-6735197.160000002</v>
          </cell>
          <cell r="Z208">
            <v>32262955.009999998</v>
          </cell>
          <cell r="AA208">
            <v>9001197.9600000009</v>
          </cell>
          <cell r="AB208">
            <v>7937668.8199999984</v>
          </cell>
          <cell r="AC208">
            <v>6438142.4300000006</v>
          </cell>
          <cell r="AD208">
            <v>23377009.210000001</v>
          </cell>
          <cell r="AE208">
            <v>9204029.4099999983</v>
          </cell>
          <cell r="AF208">
            <v>7804163.8000000007</v>
          </cell>
          <cell r="AG208">
            <v>12484025.939999999</v>
          </cell>
          <cell r="AH208">
            <v>29492219.150000006</v>
          </cell>
          <cell r="AI208">
            <v>108656009.84999996</v>
          </cell>
          <cell r="AJ208">
            <v>0</v>
          </cell>
        </row>
        <row r="210">
          <cell r="C210">
            <v>2100</v>
          </cell>
          <cell r="D210" t="str">
            <v>****</v>
          </cell>
          <cell r="E210" t="str">
            <v>F84000C</v>
          </cell>
          <cell r="F210" t="str">
            <v>OPERATION SUPERVISION AND ENGINEERING</v>
          </cell>
          <cell r="G210">
            <v>0</v>
          </cell>
          <cell r="J210">
            <v>0</v>
          </cell>
          <cell r="L210">
            <v>0</v>
          </cell>
          <cell r="N210">
            <v>0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</row>
        <row r="211">
          <cell r="C211">
            <v>2101</v>
          </cell>
          <cell r="D211" t="str">
            <v>****</v>
          </cell>
          <cell r="E211" t="str">
            <v>F84000G</v>
          </cell>
          <cell r="F211" t="str">
            <v>OPERATION SUPERVISION AND ENGINEERING</v>
          </cell>
          <cell r="G211">
            <v>0</v>
          </cell>
          <cell r="J211">
            <v>0</v>
          </cell>
          <cell r="L211">
            <v>0</v>
          </cell>
          <cell r="N211">
            <v>0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</row>
        <row r="212">
          <cell r="C212">
            <v>2100</v>
          </cell>
          <cell r="D212" t="str">
            <v>E</v>
          </cell>
          <cell r="E212" t="str">
            <v>F84100G</v>
          </cell>
          <cell r="F212" t="str">
            <v>OPERATION LABOR AND EXPNESES</v>
          </cell>
          <cell r="G212">
            <v>22832.389999999996</v>
          </cell>
          <cell r="H212">
            <v>-2047.62</v>
          </cell>
          <cell r="J212">
            <v>20784.769999999997</v>
          </cell>
          <cell r="L212">
            <v>4314.22</v>
          </cell>
          <cell r="N212">
            <v>4314.22</v>
          </cell>
          <cell r="P212">
            <v>25098.989999999998</v>
          </cell>
          <cell r="S212">
            <v>4314.22</v>
          </cell>
          <cell r="T212">
            <v>3882.43</v>
          </cell>
          <cell r="U212">
            <v>2756.85</v>
          </cell>
          <cell r="V212">
            <v>10953.5</v>
          </cell>
          <cell r="W212">
            <v>1417.62</v>
          </cell>
          <cell r="X212">
            <v>2175.39</v>
          </cell>
          <cell r="Y212">
            <v>0</v>
          </cell>
          <cell r="Z212">
            <v>3593.0099999999998</v>
          </cell>
          <cell r="AA212">
            <v>660.41</v>
          </cell>
          <cell r="AB212">
            <v>279.93</v>
          </cell>
          <cell r="AC212">
            <v>2502.6</v>
          </cell>
          <cell r="AD212">
            <v>3442.9399999999996</v>
          </cell>
          <cell r="AE212">
            <v>1766.48</v>
          </cell>
          <cell r="AF212">
            <v>859.35</v>
          </cell>
          <cell r="AG212">
            <v>2217.11</v>
          </cell>
          <cell r="AH212">
            <v>4842.9400000000005</v>
          </cell>
          <cell r="AI212">
            <v>22832.389999999996</v>
          </cell>
          <cell r="AJ212">
            <v>0</v>
          </cell>
        </row>
        <row r="213"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-2047.62</v>
          </cell>
          <cell r="AH213">
            <v>-2047.62</v>
          </cell>
          <cell r="AI213">
            <v>-2047.62</v>
          </cell>
          <cell r="AJ213">
            <v>0</v>
          </cell>
        </row>
        <row r="214">
          <cell r="C214">
            <v>2100</v>
          </cell>
          <cell r="D214" t="str">
            <v>****</v>
          </cell>
          <cell r="E214" t="str">
            <v>F84170G</v>
          </cell>
          <cell r="F214" t="str">
            <v>OPERATION LABOR AND EXPNESES</v>
          </cell>
          <cell r="G214">
            <v>0</v>
          </cell>
          <cell r="J214">
            <v>0</v>
          </cell>
          <cell r="L214">
            <v>0</v>
          </cell>
          <cell r="N214">
            <v>0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</row>
        <row r="215">
          <cell r="E215" t="str">
            <v xml:space="preserve">     Gas Other Storage Operations</v>
          </cell>
          <cell r="G215">
            <v>22832.389999999996</v>
          </cell>
          <cell r="H215">
            <v>-2047.62</v>
          </cell>
          <cell r="J215">
            <v>20784.769999999997</v>
          </cell>
          <cell r="L215">
            <v>4314.22</v>
          </cell>
          <cell r="M215">
            <v>0</v>
          </cell>
          <cell r="N215">
            <v>4314.22</v>
          </cell>
          <cell r="P215">
            <v>25098.989999999998</v>
          </cell>
          <cell r="S215">
            <v>4314.22</v>
          </cell>
          <cell r="T215">
            <v>3882.43</v>
          </cell>
          <cell r="U215">
            <v>2756.85</v>
          </cell>
          <cell r="V215">
            <v>10953.5</v>
          </cell>
          <cell r="W215">
            <v>1417.62</v>
          </cell>
          <cell r="X215">
            <v>2175.39</v>
          </cell>
          <cell r="Y215">
            <v>0</v>
          </cell>
          <cell r="Z215">
            <v>3593.0099999999998</v>
          </cell>
          <cell r="AA215">
            <v>660.41</v>
          </cell>
          <cell r="AB215">
            <v>279.93</v>
          </cell>
          <cell r="AC215">
            <v>2502.6</v>
          </cell>
          <cell r="AD215">
            <v>3442.9399999999996</v>
          </cell>
          <cell r="AE215">
            <v>1766.48</v>
          </cell>
          <cell r="AF215">
            <v>859.35</v>
          </cell>
          <cell r="AG215">
            <v>169.49000000000024</v>
          </cell>
          <cell r="AH215">
            <v>2795.3200000000006</v>
          </cell>
          <cell r="AI215">
            <v>20784.769999999997</v>
          </cell>
          <cell r="AJ215">
            <v>0</v>
          </cell>
        </row>
        <row r="217">
          <cell r="C217">
            <v>2100</v>
          </cell>
          <cell r="D217" t="str">
            <v>****</v>
          </cell>
          <cell r="E217" t="str">
            <v>F85000G</v>
          </cell>
          <cell r="F217" t="str">
            <v>OPERATION SUPERVISION AND ENGINEERING</v>
          </cell>
          <cell r="G217">
            <v>215037.85000000003</v>
          </cell>
          <cell r="J217">
            <v>215037.85000000003</v>
          </cell>
          <cell r="L217">
            <v>5823.99</v>
          </cell>
          <cell r="N217">
            <v>5823.99</v>
          </cell>
          <cell r="P217">
            <v>220861.84000000003</v>
          </cell>
          <cell r="S217">
            <v>5823.99</v>
          </cell>
          <cell r="T217">
            <v>3593.19</v>
          </cell>
          <cell r="U217">
            <v>6221.61</v>
          </cell>
          <cell r="V217">
            <v>15638.79</v>
          </cell>
          <cell r="W217">
            <v>62001.14</v>
          </cell>
          <cell r="X217">
            <v>61031.040000000001</v>
          </cell>
          <cell r="Y217">
            <v>50956.59</v>
          </cell>
          <cell r="Z217">
            <v>173988.77</v>
          </cell>
          <cell r="AA217">
            <v>2569.85</v>
          </cell>
          <cell r="AB217">
            <v>4081.64</v>
          </cell>
          <cell r="AC217">
            <v>4463.16</v>
          </cell>
          <cell r="AD217">
            <v>11114.65</v>
          </cell>
          <cell r="AE217">
            <v>51949.31</v>
          </cell>
          <cell r="AF217">
            <v>4517.32</v>
          </cell>
          <cell r="AG217">
            <v>-42170.99</v>
          </cell>
          <cell r="AH217">
            <v>14295.64</v>
          </cell>
          <cell r="AI217">
            <v>215037.85000000003</v>
          </cell>
          <cell r="AJ217">
            <v>0</v>
          </cell>
        </row>
        <row r="218">
          <cell r="C218">
            <v>2100</v>
          </cell>
          <cell r="D218" t="str">
            <v>****</v>
          </cell>
          <cell r="E218" t="str">
            <v>F85010G</v>
          </cell>
          <cell r="F218" t="str">
            <v>OPERATION SUPERVISION AND ENGINEERING</v>
          </cell>
          <cell r="G218">
            <v>399772.23999999993</v>
          </cell>
          <cell r="J218">
            <v>399772.23999999993</v>
          </cell>
          <cell r="L218">
            <v>49958.06</v>
          </cell>
          <cell r="N218">
            <v>49958.06</v>
          </cell>
          <cell r="P218">
            <v>449730.29999999993</v>
          </cell>
          <cell r="S218">
            <v>49958.06</v>
          </cell>
          <cell r="T218">
            <v>33558.44</v>
          </cell>
          <cell r="U218">
            <v>37477.870000000003</v>
          </cell>
          <cell r="V218">
            <v>120994.37</v>
          </cell>
          <cell r="W218">
            <v>27639.66</v>
          </cell>
          <cell r="X218">
            <v>20927.849999999999</v>
          </cell>
          <cell r="Y218">
            <v>11130.66</v>
          </cell>
          <cell r="Z218">
            <v>59698.17</v>
          </cell>
          <cell r="AA218">
            <v>49464.7</v>
          </cell>
          <cell r="AB218">
            <v>37720.67</v>
          </cell>
          <cell r="AC218">
            <v>13742.86</v>
          </cell>
          <cell r="AD218">
            <v>100928.23</v>
          </cell>
          <cell r="AE218">
            <v>51873.39</v>
          </cell>
          <cell r="AF218">
            <v>28056.54</v>
          </cell>
          <cell r="AG218">
            <v>38221.54</v>
          </cell>
          <cell r="AH218">
            <v>118151.47</v>
          </cell>
          <cell r="AI218">
            <v>399772.23999999993</v>
          </cell>
          <cell r="AJ218">
            <v>0</v>
          </cell>
        </row>
        <row r="219">
          <cell r="D219" t="str">
            <v>Z</v>
          </cell>
          <cell r="E219" t="str">
            <v>F85010G</v>
          </cell>
          <cell r="F219" t="str">
            <v>OPERATION SUPERVISION AND ENGINEERING</v>
          </cell>
          <cell r="H219">
            <v>5.0599999999999996</v>
          </cell>
          <cell r="J219">
            <v>5.0599999999999996</v>
          </cell>
          <cell r="L219">
            <v>49958.06</v>
          </cell>
          <cell r="N219">
            <v>49958.06</v>
          </cell>
          <cell r="P219">
            <v>49963.119999999995</v>
          </cell>
          <cell r="S219">
            <v>2.5299999999999998</v>
          </cell>
          <cell r="V219">
            <v>2.5299999999999998</v>
          </cell>
          <cell r="W219">
            <v>2.5299999999999998</v>
          </cell>
          <cell r="Z219">
            <v>2.5299999999999998</v>
          </cell>
          <cell r="AD219">
            <v>0</v>
          </cell>
          <cell r="AH219">
            <v>0</v>
          </cell>
          <cell r="AI219">
            <v>5.0599999999999996</v>
          </cell>
          <cell r="AJ219">
            <v>0</v>
          </cell>
        </row>
        <row r="220">
          <cell r="C220">
            <v>2100</v>
          </cell>
          <cell r="D220" t="str">
            <v>****</v>
          </cell>
          <cell r="E220" t="str">
            <v>F85020G</v>
          </cell>
          <cell r="F220" t="str">
            <v>OPERATION SUPERVISIO</v>
          </cell>
          <cell r="G220">
            <v>129297.00999999998</v>
          </cell>
          <cell r="J220">
            <v>129297.00999999998</v>
          </cell>
          <cell r="L220">
            <v>11059.65</v>
          </cell>
          <cell r="N220">
            <v>11059.65</v>
          </cell>
          <cell r="P220">
            <v>140356.65999999997</v>
          </cell>
          <cell r="S220">
            <v>11059.65</v>
          </cell>
          <cell r="T220">
            <v>10988.64</v>
          </cell>
          <cell r="U220">
            <v>11816.81</v>
          </cell>
          <cell r="V220">
            <v>33865.1</v>
          </cell>
          <cell r="W220">
            <v>10986.51</v>
          </cell>
          <cell r="X220">
            <v>7024.96</v>
          </cell>
          <cell r="Y220">
            <v>7738.86</v>
          </cell>
          <cell r="Z220">
            <v>25750.33</v>
          </cell>
          <cell r="AA220">
            <v>13276.8</v>
          </cell>
          <cell r="AB220">
            <v>11644.32</v>
          </cell>
          <cell r="AC220">
            <v>9271.86</v>
          </cell>
          <cell r="AD220">
            <v>34192.979999999996</v>
          </cell>
          <cell r="AE220">
            <v>13555.01</v>
          </cell>
          <cell r="AF220">
            <v>11434.5</v>
          </cell>
          <cell r="AG220">
            <v>10499.09</v>
          </cell>
          <cell r="AH220">
            <v>35488.600000000006</v>
          </cell>
          <cell r="AI220">
            <v>129297.00999999998</v>
          </cell>
          <cell r="AJ220">
            <v>0</v>
          </cell>
        </row>
        <row r="221">
          <cell r="C221">
            <v>2100</v>
          </cell>
          <cell r="D221" t="str">
            <v>****</v>
          </cell>
          <cell r="E221" t="str">
            <v>F85100G</v>
          </cell>
          <cell r="F221" t="str">
            <v>SYSTEM CONTROL AND LOAD DISPATCHING</v>
          </cell>
          <cell r="G221">
            <v>398901.42</v>
          </cell>
          <cell r="J221">
            <v>398901.42</v>
          </cell>
          <cell r="L221">
            <v>36228.35</v>
          </cell>
          <cell r="N221">
            <v>36228.35</v>
          </cell>
          <cell r="P221">
            <v>435129.76999999996</v>
          </cell>
          <cell r="S221">
            <v>36228.35</v>
          </cell>
          <cell r="T221">
            <v>36377.050000000003</v>
          </cell>
          <cell r="U221">
            <v>32296.98</v>
          </cell>
          <cell r="V221">
            <v>104902.37999999999</v>
          </cell>
          <cell r="W221">
            <v>39119.17</v>
          </cell>
          <cell r="X221">
            <v>0</v>
          </cell>
          <cell r="Y221">
            <v>0</v>
          </cell>
          <cell r="Z221">
            <v>39119.17</v>
          </cell>
          <cell r="AA221">
            <v>40359.800000000003</v>
          </cell>
          <cell r="AB221">
            <v>45515.839999999997</v>
          </cell>
          <cell r="AC221">
            <v>85123.93</v>
          </cell>
          <cell r="AD221">
            <v>170999.57</v>
          </cell>
          <cell r="AE221">
            <v>4201.2299999999996</v>
          </cell>
          <cell r="AF221">
            <v>39711.42</v>
          </cell>
          <cell r="AG221">
            <v>39967.65</v>
          </cell>
          <cell r="AH221">
            <v>83880.299999999988</v>
          </cell>
          <cell r="AI221">
            <v>398901.42</v>
          </cell>
          <cell r="AJ221">
            <v>0</v>
          </cell>
        </row>
        <row r="222">
          <cell r="C222">
            <v>2100</v>
          </cell>
          <cell r="D222" t="str">
            <v>****</v>
          </cell>
          <cell r="E222" t="str">
            <v>F85200G</v>
          </cell>
          <cell r="F222" t="str">
            <v>COMMUNICATION SYSTEM EXPENSES</v>
          </cell>
          <cell r="G222">
            <v>14630</v>
          </cell>
          <cell r="J222">
            <v>14630</v>
          </cell>
          <cell r="L222">
            <v>0</v>
          </cell>
          <cell r="N222">
            <v>0</v>
          </cell>
          <cell r="P222">
            <v>14630</v>
          </cell>
          <cell r="S222">
            <v>0</v>
          </cell>
          <cell r="T222">
            <v>14630</v>
          </cell>
          <cell r="U222">
            <v>0</v>
          </cell>
          <cell r="V222">
            <v>14630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14630</v>
          </cell>
          <cell r="AJ222">
            <v>0</v>
          </cell>
        </row>
        <row r="223">
          <cell r="C223">
            <v>2100</v>
          </cell>
          <cell r="D223" t="str">
            <v>****</v>
          </cell>
          <cell r="E223" t="str">
            <v>F85300G</v>
          </cell>
          <cell r="F223" t="str">
            <v>COMPRESSOR STATION LABOR AND EXPENSES</v>
          </cell>
          <cell r="G223">
            <v>296794.49</v>
          </cell>
          <cell r="J223">
            <v>296794.49</v>
          </cell>
          <cell r="L223">
            <v>9096.92</v>
          </cell>
          <cell r="N223">
            <v>9096.92</v>
          </cell>
          <cell r="P223">
            <v>305891.40999999997</v>
          </cell>
          <cell r="S223">
            <v>9096.92</v>
          </cell>
          <cell r="T223">
            <v>15507.46</v>
          </cell>
          <cell r="U223">
            <v>40813.089999999997</v>
          </cell>
          <cell r="V223">
            <v>65417.469999999994</v>
          </cell>
          <cell r="W223">
            <v>15054.55</v>
          </cell>
          <cell r="X223">
            <v>11571.12</v>
          </cell>
          <cell r="Y223">
            <v>10016.58</v>
          </cell>
          <cell r="Z223">
            <v>36642.25</v>
          </cell>
          <cell r="AA223">
            <v>37603.839999999997</v>
          </cell>
          <cell r="AB223">
            <v>28246.07</v>
          </cell>
          <cell r="AC223">
            <v>32808.660000000003</v>
          </cell>
          <cell r="AD223">
            <v>98658.57</v>
          </cell>
          <cell r="AE223">
            <v>15507.97</v>
          </cell>
          <cell r="AF223">
            <v>39880.379999999997</v>
          </cell>
          <cell r="AG223">
            <v>40687.85</v>
          </cell>
          <cell r="AH223">
            <v>96076.2</v>
          </cell>
          <cell r="AI223">
            <v>296794.49</v>
          </cell>
          <cell r="AJ223">
            <v>0</v>
          </cell>
        </row>
        <row r="224">
          <cell r="C224">
            <v>2100</v>
          </cell>
          <cell r="D224" t="str">
            <v>****</v>
          </cell>
          <cell r="E224" t="str">
            <v>F85310G</v>
          </cell>
          <cell r="F224" t="str">
            <v>COMPRESSOR STATION LABOR AND EXPENSES</v>
          </cell>
          <cell r="G224">
            <v>669040.94999999995</v>
          </cell>
          <cell r="J224">
            <v>669040.94999999995</v>
          </cell>
          <cell r="L224">
            <v>77574.02</v>
          </cell>
          <cell r="N224">
            <v>77574.02</v>
          </cell>
          <cell r="P224">
            <v>746614.97</v>
          </cell>
          <cell r="S224">
            <v>77574.02</v>
          </cell>
          <cell r="T224">
            <v>62622.81</v>
          </cell>
          <cell r="U224">
            <v>36827.620000000003</v>
          </cell>
          <cell r="V224">
            <v>177024.45</v>
          </cell>
          <cell r="W224">
            <v>66729.070000000007</v>
          </cell>
          <cell r="X224">
            <v>56035.6</v>
          </cell>
          <cell r="Y224">
            <v>54430.29</v>
          </cell>
          <cell r="Z224">
            <v>177194.96000000002</v>
          </cell>
          <cell r="AA224">
            <v>55069.38</v>
          </cell>
          <cell r="AB224">
            <v>55579.54</v>
          </cell>
          <cell r="AC224">
            <v>44351.93</v>
          </cell>
          <cell r="AD224">
            <v>155000.85</v>
          </cell>
          <cell r="AE224">
            <v>56490.57</v>
          </cell>
          <cell r="AF224">
            <v>53162.73</v>
          </cell>
          <cell r="AG224">
            <v>50167.39</v>
          </cell>
          <cell r="AH224">
            <v>159820.69</v>
          </cell>
          <cell r="AI224">
            <v>669040.94999999995</v>
          </cell>
          <cell r="AJ224">
            <v>0</v>
          </cell>
        </row>
        <row r="225">
          <cell r="C225">
            <v>2100</v>
          </cell>
          <cell r="D225" t="str">
            <v>****</v>
          </cell>
          <cell r="E225" t="str">
            <v>F85320G</v>
          </cell>
          <cell r="F225" t="str">
            <v>COMPRESSOR STATION LABOR AND EXPENSES</v>
          </cell>
          <cell r="G225">
            <v>90819.819999999992</v>
          </cell>
          <cell r="J225">
            <v>90819.819999999992</v>
          </cell>
          <cell r="L225">
            <v>9829.15</v>
          </cell>
          <cell r="N225">
            <v>9829.15</v>
          </cell>
          <cell r="P225">
            <v>100648.96999999999</v>
          </cell>
          <cell r="S225">
            <v>9829.15</v>
          </cell>
          <cell r="T225">
            <v>12466.92</v>
          </cell>
          <cell r="U225">
            <v>3653.88</v>
          </cell>
          <cell r="V225">
            <v>25949.95</v>
          </cell>
          <cell r="W225">
            <v>7352.73</v>
          </cell>
          <cell r="X225">
            <v>5376.56</v>
          </cell>
          <cell r="Y225">
            <v>3549.2</v>
          </cell>
          <cell r="Z225">
            <v>16278.490000000002</v>
          </cell>
          <cell r="AA225">
            <v>6071.26</v>
          </cell>
          <cell r="AB225">
            <v>5588.22</v>
          </cell>
          <cell r="AC225">
            <v>5051.13</v>
          </cell>
          <cell r="AD225">
            <v>16710.61</v>
          </cell>
          <cell r="AE225">
            <v>7958.97</v>
          </cell>
          <cell r="AF225">
            <v>14761.52</v>
          </cell>
          <cell r="AG225">
            <v>9160.2800000000007</v>
          </cell>
          <cell r="AH225">
            <v>31880.770000000004</v>
          </cell>
          <cell r="AI225">
            <v>90819.819999999992</v>
          </cell>
          <cell r="AJ225">
            <v>0</v>
          </cell>
        </row>
        <row r="226">
          <cell r="C226">
            <v>2100</v>
          </cell>
          <cell r="D226" t="str">
            <v>****</v>
          </cell>
          <cell r="E226" t="str">
            <v>F85400G</v>
          </cell>
          <cell r="F226" t="str">
            <v>GAS FOR COMPRESSOR STATION FUEL</v>
          </cell>
          <cell r="G226">
            <v>732301.41</v>
          </cell>
          <cell r="J226">
            <v>732301.41</v>
          </cell>
          <cell r="L226">
            <v>69655.58</v>
          </cell>
          <cell r="N226">
            <v>69655.58</v>
          </cell>
          <cell r="P226">
            <v>801956.99</v>
          </cell>
          <cell r="S226">
            <v>69655.58</v>
          </cell>
          <cell r="T226">
            <v>47446</v>
          </cell>
          <cell r="U226">
            <v>41683</v>
          </cell>
          <cell r="V226">
            <v>158784.58000000002</v>
          </cell>
          <cell r="W226">
            <v>23880</v>
          </cell>
          <cell r="X226">
            <v>43976</v>
          </cell>
          <cell r="Y226">
            <v>67633</v>
          </cell>
          <cell r="Z226">
            <v>135489</v>
          </cell>
          <cell r="AA226">
            <v>93932</v>
          </cell>
          <cell r="AB226">
            <v>12647</v>
          </cell>
          <cell r="AC226">
            <v>136544</v>
          </cell>
          <cell r="AD226">
            <v>243123</v>
          </cell>
          <cell r="AE226">
            <v>7743</v>
          </cell>
          <cell r="AF226">
            <v>54983</v>
          </cell>
          <cell r="AG226">
            <v>132178.82999999999</v>
          </cell>
          <cell r="AH226">
            <v>194904.83</v>
          </cell>
          <cell r="AI226">
            <v>732301.41</v>
          </cell>
          <cell r="AJ226">
            <v>0</v>
          </cell>
        </row>
        <row r="227">
          <cell r="D227" t="str">
            <v>X</v>
          </cell>
          <cell r="E227" t="str">
            <v>F85400G</v>
          </cell>
          <cell r="F227" t="str">
            <v>GAS FOR COMPRESSOR STATION FUEL</v>
          </cell>
          <cell r="H227">
            <v>-566.41</v>
          </cell>
          <cell r="J227">
            <v>-566.41</v>
          </cell>
          <cell r="L227">
            <v>69655.58</v>
          </cell>
          <cell r="N227">
            <v>69655.58</v>
          </cell>
          <cell r="P227">
            <v>69089.17</v>
          </cell>
          <cell r="S227">
            <v>-3.58</v>
          </cell>
          <cell r="V227">
            <v>-3.58</v>
          </cell>
          <cell r="Z227">
            <v>0</v>
          </cell>
          <cell r="AD227">
            <v>0</v>
          </cell>
          <cell r="AG227">
            <v>-562.83000000000004</v>
          </cell>
          <cell r="AH227">
            <v>-562.83000000000004</v>
          </cell>
          <cell r="AI227">
            <v>-566.41000000000008</v>
          </cell>
          <cell r="AJ227">
            <v>0</v>
          </cell>
        </row>
        <row r="228">
          <cell r="C228">
            <v>2100</v>
          </cell>
          <cell r="D228" t="str">
            <v>****</v>
          </cell>
          <cell r="E228" t="str">
            <v>F85500G</v>
          </cell>
          <cell r="F228" t="str">
            <v>OTHER FUEL AND POWER FOR COMPRESSOR STA</v>
          </cell>
          <cell r="G228">
            <v>0</v>
          </cell>
          <cell r="J228">
            <v>0</v>
          </cell>
          <cell r="L228">
            <v>0</v>
          </cell>
          <cell r="N228">
            <v>0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</row>
        <row r="229">
          <cell r="C229">
            <v>2100</v>
          </cell>
          <cell r="D229" t="str">
            <v>****</v>
          </cell>
          <cell r="E229" t="str">
            <v>F85510G</v>
          </cell>
          <cell r="F229" t="str">
            <v>OTHER FUEL AND POWER FOR COMPRESSOR STA</v>
          </cell>
          <cell r="G229">
            <v>199420.19999999998</v>
          </cell>
          <cell r="J229">
            <v>199420.19999999998</v>
          </cell>
          <cell r="L229">
            <v>36646.36</v>
          </cell>
          <cell r="N229">
            <v>36646.36</v>
          </cell>
          <cell r="P229">
            <v>236066.56</v>
          </cell>
          <cell r="S229">
            <v>36646.36</v>
          </cell>
          <cell r="T229">
            <v>0</v>
          </cell>
          <cell r="U229">
            <v>31873.82</v>
          </cell>
          <cell r="V229">
            <v>68520.179999999993</v>
          </cell>
          <cell r="W229">
            <v>14009.15</v>
          </cell>
          <cell r="X229">
            <v>0</v>
          </cell>
          <cell r="Y229">
            <v>30114.92</v>
          </cell>
          <cell r="Z229">
            <v>44124.07</v>
          </cell>
          <cell r="AA229">
            <v>0</v>
          </cell>
          <cell r="AB229">
            <v>41025.279999999999</v>
          </cell>
          <cell r="AC229">
            <v>0</v>
          </cell>
          <cell r="AD229">
            <v>41025.279999999999</v>
          </cell>
          <cell r="AE229">
            <v>32067.439999999999</v>
          </cell>
          <cell r="AF229">
            <v>13683.23</v>
          </cell>
          <cell r="AG229">
            <v>0</v>
          </cell>
          <cell r="AH229">
            <v>45750.67</v>
          </cell>
          <cell r="AI229">
            <v>199420.19999999998</v>
          </cell>
          <cell r="AJ229">
            <v>0</v>
          </cell>
        </row>
        <row r="230">
          <cell r="C230">
            <v>2100</v>
          </cell>
          <cell r="D230" t="str">
            <v>****</v>
          </cell>
          <cell r="E230" t="str">
            <v>F85600G</v>
          </cell>
          <cell r="F230" t="str">
            <v>MAINS EXPENSES</v>
          </cell>
          <cell r="G230">
            <v>407073.88000000006</v>
          </cell>
          <cell r="J230">
            <v>407073.88000000006</v>
          </cell>
          <cell r="L230">
            <v>63387.94</v>
          </cell>
          <cell r="N230">
            <v>63387.94</v>
          </cell>
          <cell r="P230">
            <v>470461.82000000007</v>
          </cell>
          <cell r="S230">
            <v>63387.94</v>
          </cell>
          <cell r="T230">
            <v>40069.14</v>
          </cell>
          <cell r="U230">
            <v>27746.25</v>
          </cell>
          <cell r="V230">
            <v>131203.33000000002</v>
          </cell>
          <cell r="W230">
            <v>70297.88</v>
          </cell>
          <cell r="X230">
            <v>48191.51</v>
          </cell>
          <cell r="Y230">
            <v>64989.74</v>
          </cell>
          <cell r="Z230">
            <v>183479.13</v>
          </cell>
          <cell r="AA230">
            <v>6130.52</v>
          </cell>
          <cell r="AB230">
            <v>3807.37</v>
          </cell>
          <cell r="AC230">
            <v>4394.49</v>
          </cell>
          <cell r="AD230">
            <v>14332.38</v>
          </cell>
          <cell r="AE230">
            <v>18491.21</v>
          </cell>
          <cell r="AF230">
            <v>6468.21</v>
          </cell>
          <cell r="AG230">
            <v>53099.62</v>
          </cell>
          <cell r="AH230">
            <v>78059.040000000008</v>
          </cell>
          <cell r="AI230">
            <v>407073.88000000006</v>
          </cell>
          <cell r="AJ230">
            <v>0</v>
          </cell>
        </row>
        <row r="231">
          <cell r="C231">
            <v>2100</v>
          </cell>
          <cell r="D231" t="str">
            <v>****</v>
          </cell>
          <cell r="E231" t="str">
            <v>F85610G</v>
          </cell>
          <cell r="F231" t="str">
            <v>MAINS EXPENSES</v>
          </cell>
          <cell r="G231">
            <v>92824.500000000015</v>
          </cell>
          <cell r="J231">
            <v>92824.500000000015</v>
          </cell>
          <cell r="L231">
            <v>0</v>
          </cell>
          <cell r="N231">
            <v>0</v>
          </cell>
          <cell r="P231">
            <v>92824.500000000015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19924.43</v>
          </cell>
          <cell r="AB231">
            <v>26685.64</v>
          </cell>
          <cell r="AC231">
            <v>10171.209999999999</v>
          </cell>
          <cell r="AD231">
            <v>56781.279999999999</v>
          </cell>
          <cell r="AE231">
            <v>18008.79</v>
          </cell>
          <cell r="AF231">
            <v>16451.849999999999</v>
          </cell>
          <cell r="AG231">
            <v>1582.58</v>
          </cell>
          <cell r="AH231">
            <v>36043.22</v>
          </cell>
          <cell r="AI231">
            <v>92824.500000000015</v>
          </cell>
          <cell r="AJ231">
            <v>0</v>
          </cell>
        </row>
        <row r="232">
          <cell r="C232">
            <v>2100</v>
          </cell>
          <cell r="D232" t="str">
            <v>****</v>
          </cell>
          <cell r="E232" t="str">
            <v>F85620G</v>
          </cell>
          <cell r="F232" t="str">
            <v>MAINS EXPENSES</v>
          </cell>
          <cell r="G232">
            <v>119437.6</v>
          </cell>
          <cell r="J232">
            <v>119437.6</v>
          </cell>
          <cell r="L232">
            <v>0</v>
          </cell>
          <cell r="N232">
            <v>0</v>
          </cell>
          <cell r="P232">
            <v>119437.6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25768.58</v>
          </cell>
          <cell r="AB232">
            <v>26082.46</v>
          </cell>
          <cell r="AC232">
            <v>9821.9699999999993</v>
          </cell>
          <cell r="AD232">
            <v>61673.01</v>
          </cell>
          <cell r="AE232">
            <v>22664.54</v>
          </cell>
          <cell r="AF232">
            <v>33051.440000000002</v>
          </cell>
          <cell r="AG232">
            <v>2048.61</v>
          </cell>
          <cell r="AH232">
            <v>57764.590000000004</v>
          </cell>
          <cell r="AI232">
            <v>119437.6</v>
          </cell>
          <cell r="AJ232">
            <v>0</v>
          </cell>
        </row>
        <row r="233">
          <cell r="C233">
            <v>2100</v>
          </cell>
          <cell r="D233" t="str">
            <v>****</v>
          </cell>
          <cell r="E233" t="str">
            <v>F85660G</v>
          </cell>
          <cell r="F233" t="str">
            <v>MAINS EXPENSES</v>
          </cell>
          <cell r="G233">
            <v>32550.829999999998</v>
          </cell>
          <cell r="J233">
            <v>32550.829999999998</v>
          </cell>
          <cell r="L233">
            <v>0</v>
          </cell>
          <cell r="N233">
            <v>0</v>
          </cell>
          <cell r="P233">
            <v>32550.829999999998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7239.72</v>
          </cell>
          <cell r="AB233">
            <v>6220.42</v>
          </cell>
          <cell r="AC233">
            <v>5827.73</v>
          </cell>
          <cell r="AD233">
            <v>19287.87</v>
          </cell>
          <cell r="AE233">
            <v>6719.73</v>
          </cell>
          <cell r="AF233">
            <v>6057</v>
          </cell>
          <cell r="AG233">
            <v>486.23</v>
          </cell>
          <cell r="AH233">
            <v>13262.96</v>
          </cell>
          <cell r="AI233">
            <v>32550.829999999998</v>
          </cell>
          <cell r="AJ233">
            <v>0</v>
          </cell>
        </row>
        <row r="234">
          <cell r="C234">
            <v>2100</v>
          </cell>
          <cell r="D234" t="str">
            <v>****</v>
          </cell>
          <cell r="E234" t="str">
            <v>F85700G</v>
          </cell>
          <cell r="F234" t="str">
            <v>MEASURING AND REGULATING STATION EXPENS</v>
          </cell>
          <cell r="G234">
            <v>214769.93000000002</v>
          </cell>
          <cell r="J234">
            <v>214769.93000000002</v>
          </cell>
          <cell r="L234">
            <v>18710.5</v>
          </cell>
          <cell r="N234">
            <v>18710.5</v>
          </cell>
          <cell r="P234">
            <v>233480.43000000002</v>
          </cell>
          <cell r="S234">
            <v>18710.5</v>
          </cell>
          <cell r="T234">
            <v>16034.11</v>
          </cell>
          <cell r="U234">
            <v>33072.32</v>
          </cell>
          <cell r="V234">
            <v>67816.929999999993</v>
          </cell>
          <cell r="W234">
            <v>18805.650000000001</v>
          </cell>
          <cell r="X234">
            <v>10213.08</v>
          </cell>
          <cell r="Y234">
            <v>6074.33</v>
          </cell>
          <cell r="Z234">
            <v>35093.060000000005</v>
          </cell>
          <cell r="AA234">
            <v>16382.35</v>
          </cell>
          <cell r="AB234">
            <v>12527.85</v>
          </cell>
          <cell r="AC234">
            <v>24715.45</v>
          </cell>
          <cell r="AD234">
            <v>53625.65</v>
          </cell>
          <cell r="AE234">
            <v>18463.73</v>
          </cell>
          <cell r="AF234">
            <v>21212.52</v>
          </cell>
          <cell r="AG234">
            <v>18558.04</v>
          </cell>
          <cell r="AH234">
            <v>58234.29</v>
          </cell>
          <cell r="AI234">
            <v>214769.93000000002</v>
          </cell>
          <cell r="AJ234">
            <v>0</v>
          </cell>
        </row>
        <row r="235">
          <cell r="E235" t="str">
            <v>F85800G</v>
          </cell>
          <cell r="F235" t="str">
            <v>TRANSMISSION AND COMPRESSION OF GAS BY OTHERS</v>
          </cell>
          <cell r="G235">
            <v>132.12</v>
          </cell>
          <cell r="J235">
            <v>132.12</v>
          </cell>
          <cell r="L235">
            <v>0</v>
          </cell>
          <cell r="N235">
            <v>0</v>
          </cell>
          <cell r="P235">
            <v>132.12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132.12</v>
          </cell>
          <cell r="X235">
            <v>0</v>
          </cell>
          <cell r="Y235">
            <v>0</v>
          </cell>
          <cell r="Z235">
            <v>132.12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132.12</v>
          </cell>
          <cell r="AJ235">
            <v>0</v>
          </cell>
        </row>
        <row r="236">
          <cell r="C236">
            <v>2100</v>
          </cell>
          <cell r="D236" t="str">
            <v>****</v>
          </cell>
          <cell r="E236" t="str">
            <v>F85900G</v>
          </cell>
          <cell r="F236" t="str">
            <v>OTHER EXPENSES</v>
          </cell>
          <cell r="G236">
            <v>1061174.6800000002</v>
          </cell>
          <cell r="J236">
            <v>1061174.6800000002</v>
          </cell>
          <cell r="L236">
            <v>106952.71</v>
          </cell>
          <cell r="M236">
            <v>1176.07</v>
          </cell>
          <cell r="N236">
            <v>108128.78000000001</v>
          </cell>
          <cell r="P236">
            <v>1169303.4600000002</v>
          </cell>
          <cell r="S236">
            <v>106952.71</v>
          </cell>
          <cell r="T236">
            <v>63165.22</v>
          </cell>
          <cell r="U236">
            <v>186747.28</v>
          </cell>
          <cell r="V236">
            <v>356865.20999999996</v>
          </cell>
          <cell r="W236">
            <v>11572.44</v>
          </cell>
          <cell r="X236">
            <v>132889.18</v>
          </cell>
          <cell r="Y236">
            <v>47077.87</v>
          </cell>
          <cell r="Z236">
            <v>191539.49</v>
          </cell>
          <cell r="AA236">
            <v>17715.060000000001</v>
          </cell>
          <cell r="AB236">
            <v>151589.57</v>
          </cell>
          <cell r="AC236">
            <v>30773.94</v>
          </cell>
          <cell r="AD236">
            <v>200078.57</v>
          </cell>
          <cell r="AE236">
            <v>31970.26</v>
          </cell>
          <cell r="AF236">
            <v>49200.78</v>
          </cell>
          <cell r="AG236">
            <v>231520.37</v>
          </cell>
          <cell r="AH236">
            <v>312691.40999999997</v>
          </cell>
          <cell r="AI236">
            <v>1061174.6800000002</v>
          </cell>
          <cell r="AJ236">
            <v>0</v>
          </cell>
        </row>
        <row r="237">
          <cell r="C237">
            <v>2101</v>
          </cell>
          <cell r="D237" t="str">
            <v>****</v>
          </cell>
          <cell r="E237" t="str">
            <v>F85910G</v>
          </cell>
          <cell r="F237" t="str">
            <v>OTHER EXPENSES</v>
          </cell>
          <cell r="G237">
            <v>21637.420000000002</v>
          </cell>
          <cell r="J237">
            <v>21637.420000000002</v>
          </cell>
          <cell r="L237">
            <v>2480.91</v>
          </cell>
          <cell r="N237">
            <v>2480.91</v>
          </cell>
          <cell r="P237">
            <v>24118.33</v>
          </cell>
          <cell r="S237">
            <v>2480.91</v>
          </cell>
          <cell r="T237">
            <v>1718.46</v>
          </cell>
          <cell r="U237">
            <v>1397.38</v>
          </cell>
          <cell r="V237">
            <v>5596.75</v>
          </cell>
          <cell r="W237">
            <v>428.53</v>
          </cell>
          <cell r="X237">
            <v>863.13</v>
          </cell>
          <cell r="Y237">
            <v>10.78</v>
          </cell>
          <cell r="Z237">
            <v>1302.4399999999998</v>
          </cell>
          <cell r="AA237">
            <v>2053.15</v>
          </cell>
          <cell r="AB237">
            <v>2493.2199999999998</v>
          </cell>
          <cell r="AC237">
            <v>2152.71</v>
          </cell>
          <cell r="AD237">
            <v>6699.08</v>
          </cell>
          <cell r="AE237">
            <v>2496.61</v>
          </cell>
          <cell r="AF237">
            <v>2192.66</v>
          </cell>
          <cell r="AG237">
            <v>3349.88</v>
          </cell>
          <cell r="AH237">
            <v>8039.1500000000005</v>
          </cell>
          <cell r="AI237">
            <v>21637.420000000002</v>
          </cell>
          <cell r="AJ237">
            <v>0</v>
          </cell>
        </row>
        <row r="238">
          <cell r="C238">
            <v>2100</v>
          </cell>
          <cell r="D238" t="str">
            <v>****</v>
          </cell>
          <cell r="E238" t="str">
            <v>F85920G</v>
          </cell>
          <cell r="F238" t="str">
            <v>OTHER EXPENSES</v>
          </cell>
          <cell r="G238">
            <v>60704.49</v>
          </cell>
          <cell r="J238">
            <v>60704.49</v>
          </cell>
          <cell r="L238">
            <v>7984.55</v>
          </cell>
          <cell r="N238">
            <v>7984.55</v>
          </cell>
          <cell r="P238">
            <v>68689.039999999994</v>
          </cell>
          <cell r="S238">
            <v>7984.55</v>
          </cell>
          <cell r="T238">
            <v>5350.17</v>
          </cell>
          <cell r="U238">
            <v>7257.35</v>
          </cell>
          <cell r="V238">
            <v>20592.07</v>
          </cell>
          <cell r="W238">
            <v>3188.8</v>
          </cell>
          <cell r="X238">
            <v>2187.85</v>
          </cell>
          <cell r="Y238">
            <v>2010.61</v>
          </cell>
          <cell r="Z238">
            <v>7387.2599999999993</v>
          </cell>
          <cell r="AA238">
            <v>10009.129999999999</v>
          </cell>
          <cell r="AB238">
            <v>11148.63</v>
          </cell>
          <cell r="AC238">
            <v>2714.25</v>
          </cell>
          <cell r="AD238">
            <v>23872.01</v>
          </cell>
          <cell r="AE238">
            <v>5983.61</v>
          </cell>
          <cell r="AF238">
            <v>-166.83</v>
          </cell>
          <cell r="AG238">
            <v>3036.37</v>
          </cell>
          <cell r="AH238">
            <v>8853.15</v>
          </cell>
          <cell r="AI238">
            <v>60704.49</v>
          </cell>
          <cell r="AJ238">
            <v>0</v>
          </cell>
        </row>
        <row r="239">
          <cell r="C239">
            <v>2100</v>
          </cell>
          <cell r="D239" t="str">
            <v>****</v>
          </cell>
          <cell r="E239" t="str">
            <v>F85930G</v>
          </cell>
          <cell r="F239" t="str">
            <v>OTHER EXPENSES</v>
          </cell>
          <cell r="G239">
            <v>145673.56</v>
          </cell>
          <cell r="J239">
            <v>145673.56</v>
          </cell>
          <cell r="L239">
            <v>8342.68</v>
          </cell>
          <cell r="N239">
            <v>8342.68</v>
          </cell>
          <cell r="P239">
            <v>154016.24</v>
          </cell>
          <cell r="S239">
            <v>8342.68</v>
          </cell>
          <cell r="T239">
            <v>7127.71</v>
          </cell>
          <cell r="U239">
            <v>8601.4699999999993</v>
          </cell>
          <cell r="V239">
            <v>24071.86</v>
          </cell>
          <cell r="W239">
            <v>10770.6</v>
          </cell>
          <cell r="X239">
            <v>16584</v>
          </cell>
          <cell r="Y239">
            <v>13880.15</v>
          </cell>
          <cell r="Z239">
            <v>41234.75</v>
          </cell>
          <cell r="AA239">
            <v>8123.49</v>
          </cell>
          <cell r="AB239">
            <v>14452.09</v>
          </cell>
          <cell r="AC239">
            <v>4746.76</v>
          </cell>
          <cell r="AD239">
            <v>27322.340000000004</v>
          </cell>
          <cell r="AE239">
            <v>8127.48</v>
          </cell>
          <cell r="AF239">
            <v>20278.03</v>
          </cell>
          <cell r="AG239">
            <v>24639.1</v>
          </cell>
          <cell r="AH239">
            <v>53044.61</v>
          </cell>
          <cell r="AI239">
            <v>145673.56</v>
          </cell>
          <cell r="AJ239">
            <v>0</v>
          </cell>
        </row>
        <row r="240">
          <cell r="C240">
            <v>2100</v>
          </cell>
          <cell r="D240" t="str">
            <v>****</v>
          </cell>
          <cell r="E240" t="str">
            <v>F86000G</v>
          </cell>
          <cell r="F240" t="str">
            <v>RENTS</v>
          </cell>
          <cell r="G240">
            <v>458.53000000000003</v>
          </cell>
          <cell r="J240">
            <v>458.53000000000003</v>
          </cell>
          <cell r="L240">
            <v>7.06</v>
          </cell>
          <cell r="N240">
            <v>7.06</v>
          </cell>
          <cell r="P240">
            <v>465.59000000000003</v>
          </cell>
          <cell r="S240">
            <v>7.06</v>
          </cell>
          <cell r="T240">
            <v>0</v>
          </cell>
          <cell r="U240">
            <v>100</v>
          </cell>
          <cell r="V240">
            <v>107.06</v>
          </cell>
          <cell r="W240">
            <v>7.06</v>
          </cell>
          <cell r="X240">
            <v>0</v>
          </cell>
          <cell r="Y240">
            <v>0</v>
          </cell>
          <cell r="Z240">
            <v>7.06</v>
          </cell>
          <cell r="AA240">
            <v>302.3</v>
          </cell>
          <cell r="AB240">
            <v>0</v>
          </cell>
          <cell r="AC240">
            <v>-106.89</v>
          </cell>
          <cell r="AD240">
            <v>195.41000000000003</v>
          </cell>
          <cell r="AE240">
            <v>0</v>
          </cell>
          <cell r="AF240">
            <v>0</v>
          </cell>
          <cell r="AG240">
            <v>149</v>
          </cell>
          <cell r="AH240">
            <v>149</v>
          </cell>
          <cell r="AI240">
            <v>458.53000000000003</v>
          </cell>
          <cell r="AJ240">
            <v>0</v>
          </cell>
        </row>
        <row r="241">
          <cell r="E241" t="str">
            <v xml:space="preserve">     Gas Transmission Operations</v>
          </cell>
          <cell r="G241">
            <v>5302452.9300000006</v>
          </cell>
          <cell r="H241">
            <v>-561.35</v>
          </cell>
          <cell r="J241">
            <v>5301891.58</v>
          </cell>
          <cell r="L241">
            <v>633352.07000000018</v>
          </cell>
          <cell r="M241">
            <v>1176.07</v>
          </cell>
          <cell r="N241">
            <v>634528.14000000013</v>
          </cell>
          <cell r="P241">
            <v>5936419.7200000007</v>
          </cell>
          <cell r="S241">
            <v>513737.37999999995</v>
          </cell>
          <cell r="T241">
            <v>370655.32</v>
          </cell>
          <cell r="U241">
            <v>507586.73</v>
          </cell>
          <cell r="V241">
            <v>1391979.4300000002</v>
          </cell>
          <cell r="W241">
            <v>381977.59</v>
          </cell>
          <cell r="X241">
            <v>416871.88</v>
          </cell>
          <cell r="Y241">
            <v>369613.58000000007</v>
          </cell>
          <cell r="Z241">
            <v>1168463.05</v>
          </cell>
          <cell r="AA241">
            <v>411996.36</v>
          </cell>
          <cell r="AB241">
            <v>497055.83</v>
          </cell>
          <cell r="AC241">
            <v>426569.15</v>
          </cell>
          <cell r="AD241">
            <v>1335621.3400000001</v>
          </cell>
          <cell r="AE241">
            <v>374272.84999999986</v>
          </cell>
          <cell r="AF241">
            <v>414936.30000000005</v>
          </cell>
          <cell r="AG241">
            <v>616618.61</v>
          </cell>
          <cell r="AH241">
            <v>1405827.7599999998</v>
          </cell>
          <cell r="AI241">
            <v>5301891.58</v>
          </cell>
          <cell r="AJ241">
            <v>0</v>
          </cell>
        </row>
        <row r="243">
          <cell r="C243">
            <v>2100</v>
          </cell>
          <cell r="D243" t="str">
            <v>****</v>
          </cell>
          <cell r="E243" t="str">
            <v>F87000G</v>
          </cell>
          <cell r="F243" t="str">
            <v>OPERATION SUPERVISION AND ENGINEERING</v>
          </cell>
          <cell r="G243">
            <v>161022.73000000001</v>
          </cell>
          <cell r="J243">
            <v>161022.73000000001</v>
          </cell>
          <cell r="L243">
            <v>20790.689999999999</v>
          </cell>
          <cell r="N243">
            <v>20790.689999999999</v>
          </cell>
          <cell r="P243">
            <v>181813.42</v>
          </cell>
          <cell r="S243">
            <v>20790.689999999999</v>
          </cell>
          <cell r="T243">
            <v>11212.3</v>
          </cell>
          <cell r="U243">
            <v>5074</v>
          </cell>
          <cell r="V243">
            <v>37076.99</v>
          </cell>
          <cell r="W243">
            <v>29240.92</v>
          </cell>
          <cell r="X243">
            <v>28490.48</v>
          </cell>
          <cell r="Y243">
            <v>34465.339999999997</v>
          </cell>
          <cell r="Z243">
            <v>92196.739999999991</v>
          </cell>
          <cell r="AA243">
            <v>10685.02</v>
          </cell>
          <cell r="AB243">
            <v>5772.25</v>
          </cell>
          <cell r="AC243">
            <v>4689.91</v>
          </cell>
          <cell r="AD243">
            <v>21147.18</v>
          </cell>
          <cell r="AE243">
            <v>10279.32</v>
          </cell>
          <cell r="AF243">
            <v>28570.1</v>
          </cell>
          <cell r="AG243">
            <v>-28247.599999999999</v>
          </cell>
          <cell r="AH243">
            <v>10601.82</v>
          </cell>
          <cell r="AI243">
            <v>161022.73000000001</v>
          </cell>
          <cell r="AJ243">
            <v>0</v>
          </cell>
        </row>
        <row r="244">
          <cell r="C244">
            <v>2100</v>
          </cell>
          <cell r="D244" t="str">
            <v>****</v>
          </cell>
          <cell r="E244" t="str">
            <v>F87010G</v>
          </cell>
          <cell r="F244" t="str">
            <v>OPERATION SUPERVISIO</v>
          </cell>
          <cell r="G244">
            <v>1779105.8100000003</v>
          </cell>
          <cell r="J244">
            <v>1779105.8100000003</v>
          </cell>
          <cell r="L244">
            <v>132934.65</v>
          </cell>
          <cell r="N244">
            <v>132934.65</v>
          </cell>
          <cell r="P244">
            <v>1912040.4600000002</v>
          </cell>
          <cell r="S244">
            <v>132934.65</v>
          </cell>
          <cell r="T244">
            <v>166892.96</v>
          </cell>
          <cell r="U244">
            <v>142590.63</v>
          </cell>
          <cell r="V244">
            <v>442418.24</v>
          </cell>
          <cell r="W244">
            <v>179591.56</v>
          </cell>
          <cell r="X244">
            <v>196044.87</v>
          </cell>
          <cell r="Y244">
            <v>155808.4</v>
          </cell>
          <cell r="Z244">
            <v>531444.82999999996</v>
          </cell>
          <cell r="AA244">
            <v>144025.35999999999</v>
          </cell>
          <cell r="AB244">
            <v>139071.54999999999</v>
          </cell>
          <cell r="AC244">
            <v>130040.09</v>
          </cell>
          <cell r="AD244">
            <v>413137</v>
          </cell>
          <cell r="AE244">
            <v>145240.09</v>
          </cell>
          <cell r="AF244">
            <v>118814.18</v>
          </cell>
          <cell r="AG244">
            <v>128051.47</v>
          </cell>
          <cell r="AH244">
            <v>392105.74</v>
          </cell>
          <cell r="AI244">
            <v>1779105.8100000003</v>
          </cell>
          <cell r="AJ244">
            <v>0</v>
          </cell>
        </row>
        <row r="245">
          <cell r="D245" t="str">
            <v>O</v>
          </cell>
          <cell r="E245" t="str">
            <v>F87010G</v>
          </cell>
          <cell r="F245" t="str">
            <v>OPERATION SUPERVISIO</v>
          </cell>
          <cell r="H245">
            <v>1715.89</v>
          </cell>
          <cell r="J245">
            <v>1715.89</v>
          </cell>
          <cell r="V245">
            <v>0</v>
          </cell>
          <cell r="Z245">
            <v>0</v>
          </cell>
          <cell r="AD245">
            <v>0</v>
          </cell>
          <cell r="AF245">
            <v>1715.89</v>
          </cell>
          <cell r="AH245">
            <v>1715.89</v>
          </cell>
          <cell r="AI245">
            <v>1715.89</v>
          </cell>
          <cell r="AJ245">
            <v>0</v>
          </cell>
        </row>
        <row r="246">
          <cell r="C246">
            <v>2100</v>
          </cell>
          <cell r="D246" t="str">
            <v>****</v>
          </cell>
          <cell r="E246" t="str">
            <v>F87020G</v>
          </cell>
          <cell r="F246" t="str">
            <v>OPERATION SUPERVISIO</v>
          </cell>
          <cell r="G246">
            <v>722390.56</v>
          </cell>
          <cell r="J246">
            <v>722390.56</v>
          </cell>
          <cell r="L246">
            <v>63911.26</v>
          </cell>
          <cell r="N246">
            <v>63911.26</v>
          </cell>
          <cell r="P246">
            <v>786301.82000000007</v>
          </cell>
          <cell r="S246">
            <v>63911.26</v>
          </cell>
          <cell r="T246">
            <v>57641.8</v>
          </cell>
          <cell r="U246">
            <v>60105.01</v>
          </cell>
          <cell r="V246">
            <v>181658.07</v>
          </cell>
          <cell r="W246">
            <v>77141.58</v>
          </cell>
          <cell r="X246">
            <v>58950.71</v>
          </cell>
          <cell r="Y246">
            <v>60337.52</v>
          </cell>
          <cell r="Z246">
            <v>196429.81</v>
          </cell>
          <cell r="AA246">
            <v>58846.23</v>
          </cell>
          <cell r="AB246">
            <v>57793.1</v>
          </cell>
          <cell r="AC246">
            <v>48747.57</v>
          </cell>
          <cell r="AD246">
            <v>165386.9</v>
          </cell>
          <cell r="AE246">
            <v>65767.070000000007</v>
          </cell>
          <cell r="AF246">
            <v>55487.09</v>
          </cell>
          <cell r="AG246">
            <v>57661.62</v>
          </cell>
          <cell r="AH246">
            <v>178915.78</v>
          </cell>
          <cell r="AI246">
            <v>722390.56</v>
          </cell>
          <cell r="AJ246">
            <v>0</v>
          </cell>
        </row>
        <row r="247">
          <cell r="C247">
            <v>2100</v>
          </cell>
          <cell r="D247" t="str">
            <v>****</v>
          </cell>
          <cell r="E247" t="str">
            <v>F87100G</v>
          </cell>
          <cell r="F247" t="str">
            <v>DISTRIBUTION LOAD DISPATCHING</v>
          </cell>
          <cell r="G247">
            <v>-1141.5800000000002</v>
          </cell>
          <cell r="J247">
            <v>-1141.5800000000002</v>
          </cell>
          <cell r="L247">
            <v>-3</v>
          </cell>
          <cell r="N247">
            <v>-3</v>
          </cell>
          <cell r="P247">
            <v>-1144.5800000000002</v>
          </cell>
          <cell r="S247">
            <v>-3</v>
          </cell>
          <cell r="T247">
            <v>0</v>
          </cell>
          <cell r="U247">
            <v>0</v>
          </cell>
          <cell r="V247">
            <v>-3</v>
          </cell>
          <cell r="W247">
            <v>0</v>
          </cell>
          <cell r="X247">
            <v>-1345.39</v>
          </cell>
          <cell r="Y247">
            <v>0</v>
          </cell>
          <cell r="Z247">
            <v>-1345.39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203.81</v>
          </cell>
          <cell r="AG247">
            <v>3</v>
          </cell>
          <cell r="AH247">
            <v>206.81</v>
          </cell>
          <cell r="AI247">
            <v>-1141.5800000000002</v>
          </cell>
          <cell r="AJ247">
            <v>0</v>
          </cell>
        </row>
        <row r="248">
          <cell r="C248">
            <v>2100</v>
          </cell>
          <cell r="D248" t="str">
            <v>D</v>
          </cell>
          <cell r="E248" t="str">
            <v>F87200C</v>
          </cell>
          <cell r="F248" t="str">
            <v>COMPRESSOR STATION LABOR AND EXPENSES</v>
          </cell>
          <cell r="G248">
            <v>-3548.0599999999995</v>
          </cell>
          <cell r="H248">
            <v>3548.0599999999995</v>
          </cell>
          <cell r="J248">
            <v>0</v>
          </cell>
          <cell r="L248">
            <v>0</v>
          </cell>
          <cell r="N248">
            <v>0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1554.7</v>
          </cell>
          <cell r="AB248">
            <v>-373.61</v>
          </cell>
          <cell r="AC248">
            <v>560.22</v>
          </cell>
          <cell r="AD248">
            <v>1741.3100000000002</v>
          </cell>
          <cell r="AE248">
            <v>486.11</v>
          </cell>
          <cell r="AF248">
            <v>0</v>
          </cell>
          <cell r="AG248">
            <v>-5775.48</v>
          </cell>
          <cell r="AH248">
            <v>-5289.37</v>
          </cell>
          <cell r="AI248">
            <v>-3548.0599999999995</v>
          </cell>
          <cell r="AJ248">
            <v>0</v>
          </cell>
        </row>
        <row r="249">
          <cell r="J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-1554.7</v>
          </cell>
          <cell r="AB249">
            <v>373.61</v>
          </cell>
          <cell r="AC249">
            <v>-560.22</v>
          </cell>
          <cell r="AD249">
            <v>-1741.3100000000002</v>
          </cell>
          <cell r="AE249">
            <v>-486.11</v>
          </cell>
          <cell r="AF249">
            <v>0</v>
          </cell>
          <cell r="AG249">
            <v>5775.48</v>
          </cell>
          <cell r="AH249">
            <v>5289.37</v>
          </cell>
          <cell r="AI249">
            <v>3548.0599999999995</v>
          </cell>
          <cell r="AJ249">
            <v>0</v>
          </cell>
        </row>
        <row r="250">
          <cell r="C250">
            <v>2100</v>
          </cell>
          <cell r="D250" t="str">
            <v>****</v>
          </cell>
          <cell r="E250" t="str">
            <v>F87200G</v>
          </cell>
          <cell r="F250" t="str">
            <v>COMPRESSOR STATION LABOR AND EXPENSES</v>
          </cell>
          <cell r="G250">
            <v>6366.24</v>
          </cell>
          <cell r="J250">
            <v>6366.24</v>
          </cell>
          <cell r="L250">
            <v>0</v>
          </cell>
          <cell r="N250">
            <v>0</v>
          </cell>
          <cell r="P250">
            <v>6366.24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6366.24</v>
          </cell>
          <cell r="AH250">
            <v>6366.24</v>
          </cell>
          <cell r="AI250">
            <v>6366.24</v>
          </cell>
          <cell r="AJ250">
            <v>0</v>
          </cell>
        </row>
        <row r="251">
          <cell r="C251">
            <v>2100</v>
          </cell>
          <cell r="D251" t="str">
            <v>****</v>
          </cell>
          <cell r="E251" t="str">
            <v>F87300G</v>
          </cell>
          <cell r="F251" t="str">
            <v>COMPRESSOR STATION FUEL AND POWER</v>
          </cell>
          <cell r="G251">
            <v>0</v>
          </cell>
          <cell r="J251">
            <v>0</v>
          </cell>
          <cell r="L251">
            <v>0</v>
          </cell>
          <cell r="N251">
            <v>0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</row>
        <row r="252">
          <cell r="C252">
            <v>2100</v>
          </cell>
          <cell r="D252" t="str">
            <v>****</v>
          </cell>
          <cell r="E252" t="str">
            <v>F87400G</v>
          </cell>
          <cell r="F252" t="str">
            <v>MAINS AND SERVICES EXPENSES</v>
          </cell>
          <cell r="G252">
            <v>466585.52</v>
          </cell>
          <cell r="J252">
            <v>466585.52</v>
          </cell>
          <cell r="L252">
            <v>13447.55</v>
          </cell>
          <cell r="N252">
            <v>13447.55</v>
          </cell>
          <cell r="P252">
            <v>480033.07</v>
          </cell>
          <cell r="S252">
            <v>13447.55</v>
          </cell>
          <cell r="T252">
            <v>52380.41</v>
          </cell>
          <cell r="U252">
            <v>30120.66</v>
          </cell>
          <cell r="V252">
            <v>95948.62000000001</v>
          </cell>
          <cell r="W252">
            <v>38725.99</v>
          </cell>
          <cell r="X252">
            <v>26599.59</v>
          </cell>
          <cell r="Y252">
            <v>26582.3</v>
          </cell>
          <cell r="Z252">
            <v>91907.88</v>
          </cell>
          <cell r="AA252">
            <v>36217.89</v>
          </cell>
          <cell r="AB252">
            <v>103934.01</v>
          </cell>
          <cell r="AC252">
            <v>26545.74</v>
          </cell>
          <cell r="AD252">
            <v>166697.63999999998</v>
          </cell>
          <cell r="AE252">
            <v>26223.33</v>
          </cell>
          <cell r="AF252">
            <v>34735.39</v>
          </cell>
          <cell r="AG252">
            <v>51072.66</v>
          </cell>
          <cell r="AH252">
            <v>112031.38</v>
          </cell>
          <cell r="AI252">
            <v>466585.52</v>
          </cell>
          <cell r="AJ252">
            <v>0</v>
          </cell>
        </row>
        <row r="253">
          <cell r="C253">
            <v>2100</v>
          </cell>
          <cell r="D253" t="str">
            <v>****</v>
          </cell>
          <cell r="E253" t="str">
            <v>F87410G</v>
          </cell>
          <cell r="F253" t="str">
            <v>MAINS AND SERVICES E</v>
          </cell>
          <cell r="G253">
            <v>611972.62999999989</v>
          </cell>
          <cell r="J253">
            <v>611972.62999999989</v>
          </cell>
          <cell r="L253">
            <v>51160.12</v>
          </cell>
          <cell r="N253">
            <v>51160.12</v>
          </cell>
          <cell r="P253">
            <v>663132.74999999988</v>
          </cell>
          <cell r="S253">
            <v>51160.12</v>
          </cell>
          <cell r="T253">
            <v>48268.38</v>
          </cell>
          <cell r="U253">
            <v>43890.42</v>
          </cell>
          <cell r="V253">
            <v>143318.91999999998</v>
          </cell>
          <cell r="W253">
            <v>67338.86</v>
          </cell>
          <cell r="X253">
            <v>51020.11</v>
          </cell>
          <cell r="Y253">
            <v>52441.46</v>
          </cell>
          <cell r="Z253">
            <v>170800.43</v>
          </cell>
          <cell r="AA253">
            <v>53215.66</v>
          </cell>
          <cell r="AB253">
            <v>53467.54</v>
          </cell>
          <cell r="AC253">
            <v>36422.86</v>
          </cell>
          <cell r="AD253">
            <v>143106.06</v>
          </cell>
          <cell r="AE253">
            <v>62816.06</v>
          </cell>
          <cell r="AF253">
            <v>41387.599999999999</v>
          </cell>
          <cell r="AG253">
            <v>50543.56</v>
          </cell>
          <cell r="AH253">
            <v>154747.22</v>
          </cell>
          <cell r="AI253">
            <v>611972.62999999989</v>
          </cell>
          <cell r="AJ253">
            <v>0</v>
          </cell>
        </row>
        <row r="254">
          <cell r="C254">
            <v>2100</v>
          </cell>
          <cell r="D254" t="str">
            <v>****</v>
          </cell>
          <cell r="E254" t="str">
            <v>F87430G</v>
          </cell>
          <cell r="F254" t="str">
            <v>MAINS AND SERVICES E</v>
          </cell>
          <cell r="G254">
            <v>1356221.85</v>
          </cell>
          <cell r="J254">
            <v>1356221.85</v>
          </cell>
          <cell r="L254">
            <v>145100.76999999999</v>
          </cell>
          <cell r="N254">
            <v>145100.76999999999</v>
          </cell>
          <cell r="P254">
            <v>1501322.62</v>
          </cell>
          <cell r="S254">
            <v>145100.76999999999</v>
          </cell>
          <cell r="T254">
            <v>110269.98</v>
          </cell>
          <cell r="U254">
            <v>106097.37</v>
          </cell>
          <cell r="V254">
            <v>361468.12</v>
          </cell>
          <cell r="W254">
            <v>105846.24</v>
          </cell>
          <cell r="X254">
            <v>111829.75</v>
          </cell>
          <cell r="Y254">
            <v>91450.78</v>
          </cell>
          <cell r="Z254">
            <v>309126.77</v>
          </cell>
          <cell r="AA254">
            <v>136092.07</v>
          </cell>
          <cell r="AB254">
            <v>97849.99</v>
          </cell>
          <cell r="AC254">
            <v>100010.24000000001</v>
          </cell>
          <cell r="AD254">
            <v>333952.3</v>
          </cell>
          <cell r="AE254">
            <v>147424.78</v>
          </cell>
          <cell r="AF254">
            <v>96485.25</v>
          </cell>
          <cell r="AG254">
            <v>107764.63</v>
          </cell>
          <cell r="AH254">
            <v>351674.66000000003</v>
          </cell>
          <cell r="AI254">
            <v>1356221.85</v>
          </cell>
          <cell r="AJ254">
            <v>0</v>
          </cell>
        </row>
        <row r="255">
          <cell r="C255">
            <v>2100</v>
          </cell>
          <cell r="D255" t="str">
            <v>D</v>
          </cell>
          <cell r="E255" t="str">
            <v>F87440G</v>
          </cell>
          <cell r="F255" t="str">
            <v>MAINS AND SERVICES E</v>
          </cell>
          <cell r="G255">
            <v>438290.36</v>
          </cell>
          <cell r="H255">
            <v>-3548.0599999999995</v>
          </cell>
          <cell r="J255">
            <v>434742.3</v>
          </cell>
          <cell r="L255">
            <v>42177.35</v>
          </cell>
          <cell r="N255">
            <v>42177.35</v>
          </cell>
          <cell r="P255">
            <v>476919.64999999997</v>
          </cell>
          <cell r="S255">
            <v>42177.35</v>
          </cell>
          <cell r="T255">
            <v>36546.28</v>
          </cell>
          <cell r="U255">
            <v>42578.32</v>
          </cell>
          <cell r="V255">
            <v>121301.95000000001</v>
          </cell>
          <cell r="W255">
            <v>48377.95</v>
          </cell>
          <cell r="X255">
            <v>37500</v>
          </cell>
          <cell r="Y255">
            <v>29695.35</v>
          </cell>
          <cell r="Z255">
            <v>115573.29999999999</v>
          </cell>
          <cell r="AA255">
            <v>36595.64</v>
          </cell>
          <cell r="AB255">
            <v>28872.52</v>
          </cell>
          <cell r="AC255">
            <v>29714.48</v>
          </cell>
          <cell r="AD255">
            <v>95182.64</v>
          </cell>
          <cell r="AE255">
            <v>40020.17</v>
          </cell>
          <cell r="AF255">
            <v>38669.94</v>
          </cell>
          <cell r="AG255">
            <v>27542.36</v>
          </cell>
          <cell r="AH255">
            <v>106232.47</v>
          </cell>
          <cell r="AI255">
            <v>438290.36</v>
          </cell>
          <cell r="AJ255">
            <v>0</v>
          </cell>
        </row>
        <row r="256">
          <cell r="J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1554.7</v>
          </cell>
          <cell r="AB256">
            <v>-373.61</v>
          </cell>
          <cell r="AC256">
            <v>560.22</v>
          </cell>
          <cell r="AD256">
            <v>1741.3100000000002</v>
          </cell>
          <cell r="AE256">
            <v>486.11</v>
          </cell>
          <cell r="AF256">
            <v>0</v>
          </cell>
          <cell r="AG256">
            <v>-5775.48</v>
          </cell>
          <cell r="AH256">
            <v>-5289.37</v>
          </cell>
          <cell r="AI256">
            <v>-3548.0599999999995</v>
          </cell>
          <cell r="AJ256">
            <v>0</v>
          </cell>
        </row>
        <row r="257">
          <cell r="C257">
            <v>2100</v>
          </cell>
          <cell r="D257" t="str">
            <v>****</v>
          </cell>
          <cell r="E257" t="str">
            <v>F87450G</v>
          </cell>
          <cell r="F257" t="str">
            <v>MAINS AND SERVICES E</v>
          </cell>
          <cell r="G257">
            <v>150022.65000000002</v>
          </cell>
          <cell r="J257">
            <v>150022.65000000002</v>
          </cell>
          <cell r="L257">
            <v>15035.71</v>
          </cell>
          <cell r="N257">
            <v>15035.71</v>
          </cell>
          <cell r="P257">
            <v>165058.36000000002</v>
          </cell>
          <cell r="S257">
            <v>15035.71</v>
          </cell>
          <cell r="T257">
            <v>3838.24</v>
          </cell>
          <cell r="U257">
            <v>22330.99</v>
          </cell>
          <cell r="V257">
            <v>41204.94</v>
          </cell>
          <cell r="W257">
            <v>10384.57</v>
          </cell>
          <cell r="X257">
            <v>7628.43</v>
          </cell>
          <cell r="Y257">
            <v>21456.41</v>
          </cell>
          <cell r="Z257">
            <v>39469.410000000003</v>
          </cell>
          <cell r="AA257">
            <v>2110.8200000000002</v>
          </cell>
          <cell r="AB257">
            <v>852.28</v>
          </cell>
          <cell r="AC257">
            <v>18024.2</v>
          </cell>
          <cell r="AD257">
            <v>20987.300000000003</v>
          </cell>
          <cell r="AE257">
            <v>11328.08</v>
          </cell>
          <cell r="AF257">
            <v>1509.47</v>
          </cell>
          <cell r="AG257">
            <v>35523.449999999997</v>
          </cell>
          <cell r="AH257">
            <v>48361</v>
          </cell>
          <cell r="AI257">
            <v>150022.65000000002</v>
          </cell>
          <cell r="AJ257">
            <v>0</v>
          </cell>
        </row>
        <row r="258">
          <cell r="C258">
            <v>2100</v>
          </cell>
          <cell r="D258" t="str">
            <v>****</v>
          </cell>
          <cell r="E258" t="str">
            <v>F87500G</v>
          </cell>
          <cell r="F258" t="str">
            <v>MEASURING AND REGULATING STATION EXPENS</v>
          </cell>
          <cell r="G258">
            <v>484274.22999999992</v>
          </cell>
          <cell r="J258">
            <v>484274.22999999992</v>
          </cell>
          <cell r="L258">
            <v>33181.040000000001</v>
          </cell>
          <cell r="N258">
            <v>33181.040000000001</v>
          </cell>
          <cell r="P258">
            <v>517455.2699999999</v>
          </cell>
          <cell r="S258">
            <v>33181.040000000001</v>
          </cell>
          <cell r="T258">
            <v>39805.82</v>
          </cell>
          <cell r="U258">
            <v>34260.879999999997</v>
          </cell>
          <cell r="V258">
            <v>107247.73999999999</v>
          </cell>
          <cell r="W258">
            <v>51583.41</v>
          </cell>
          <cell r="X258">
            <v>55632.74</v>
          </cell>
          <cell r="Y258">
            <v>48501.31</v>
          </cell>
          <cell r="Z258">
            <v>155717.46</v>
          </cell>
          <cell r="AA258">
            <v>28358.81</v>
          </cell>
          <cell r="AB258">
            <v>37080.769999999997</v>
          </cell>
          <cell r="AC258">
            <v>27786.35</v>
          </cell>
          <cell r="AD258">
            <v>93225.93</v>
          </cell>
          <cell r="AE258">
            <v>58896.06</v>
          </cell>
          <cell r="AF258">
            <v>27754.99</v>
          </cell>
          <cell r="AG258">
            <v>41432.050000000003</v>
          </cell>
          <cell r="AH258">
            <v>128083.1</v>
          </cell>
          <cell r="AI258">
            <v>484274.22999999992</v>
          </cell>
          <cell r="AJ258">
            <v>0</v>
          </cell>
        </row>
        <row r="259">
          <cell r="C259">
            <v>2100</v>
          </cell>
          <cell r="D259" t="str">
            <v>****</v>
          </cell>
          <cell r="E259" t="str">
            <v>F87800G</v>
          </cell>
          <cell r="F259" t="str">
            <v>METER AND HOUSE REGULATOR EXPENSES</v>
          </cell>
          <cell r="G259">
            <v>1153092.1099999999</v>
          </cell>
          <cell r="J259">
            <v>1153092.1099999999</v>
          </cell>
          <cell r="L259">
            <v>42809.67</v>
          </cell>
          <cell r="N259">
            <v>42809.67</v>
          </cell>
          <cell r="P259">
            <v>1195901.7799999998</v>
          </cell>
          <cell r="S259">
            <v>42809.67</v>
          </cell>
          <cell r="T259">
            <v>35663.769999999997</v>
          </cell>
          <cell r="U259">
            <v>83266.649999999994</v>
          </cell>
          <cell r="V259">
            <v>161740.09</v>
          </cell>
          <cell r="W259">
            <v>240099.51</v>
          </cell>
          <cell r="X259">
            <v>74364.91</v>
          </cell>
          <cell r="Y259">
            <v>75888.75</v>
          </cell>
          <cell r="Z259">
            <v>390353.17000000004</v>
          </cell>
          <cell r="AA259">
            <v>121079.51</v>
          </cell>
          <cell r="AB259">
            <v>66418.86</v>
          </cell>
          <cell r="AC259">
            <v>71991.820000000007</v>
          </cell>
          <cell r="AD259">
            <v>259490.19</v>
          </cell>
          <cell r="AE259">
            <v>52430.17</v>
          </cell>
          <cell r="AF259">
            <v>86277.31</v>
          </cell>
          <cell r="AG259">
            <v>202801.18</v>
          </cell>
          <cell r="AH259">
            <v>341508.66</v>
          </cell>
          <cell r="AI259">
            <v>1153092.1099999999</v>
          </cell>
          <cell r="AJ259">
            <v>0</v>
          </cell>
        </row>
        <row r="260">
          <cell r="C260">
            <v>2100</v>
          </cell>
          <cell r="D260" t="str">
            <v>****</v>
          </cell>
          <cell r="E260" t="str">
            <v>F87810G</v>
          </cell>
          <cell r="F260" t="str">
            <v>METER AND HOUSE REGU</v>
          </cell>
          <cell r="G260">
            <v>173339.19000000003</v>
          </cell>
          <cell r="J260">
            <v>173339.19000000003</v>
          </cell>
          <cell r="L260">
            <v>20272.689999999999</v>
          </cell>
          <cell r="N260">
            <v>20272.689999999999</v>
          </cell>
          <cell r="P260">
            <v>193611.88000000003</v>
          </cell>
          <cell r="S260">
            <v>20272.689999999999</v>
          </cell>
          <cell r="T260">
            <v>14967</v>
          </cell>
          <cell r="U260">
            <v>16889.63</v>
          </cell>
          <cell r="V260">
            <v>52129.320000000007</v>
          </cell>
          <cell r="W260">
            <v>27214.6</v>
          </cell>
          <cell r="X260">
            <v>17024.900000000001</v>
          </cell>
          <cell r="Y260">
            <v>13154.34</v>
          </cell>
          <cell r="Z260">
            <v>57393.84</v>
          </cell>
          <cell r="AA260">
            <v>11381.72</v>
          </cell>
          <cell r="AB260">
            <v>11721.41</v>
          </cell>
          <cell r="AC260">
            <v>6832.51</v>
          </cell>
          <cell r="AD260">
            <v>29935.64</v>
          </cell>
          <cell r="AE260">
            <v>12494.9</v>
          </cell>
          <cell r="AF260">
            <v>11077.48</v>
          </cell>
          <cell r="AG260">
            <v>10308.01</v>
          </cell>
          <cell r="AH260">
            <v>33880.39</v>
          </cell>
          <cell r="AI260">
            <v>173339.19000000003</v>
          </cell>
          <cell r="AJ260">
            <v>0</v>
          </cell>
        </row>
        <row r="261">
          <cell r="C261">
            <v>2100</v>
          </cell>
          <cell r="D261" t="str">
            <v>****</v>
          </cell>
          <cell r="E261" t="str">
            <v>F87820G</v>
          </cell>
          <cell r="F261" t="str">
            <v>METER AND HOUSE REGU</v>
          </cell>
          <cell r="G261">
            <v>1836290.6100000003</v>
          </cell>
          <cell r="J261">
            <v>1836290.6100000003</v>
          </cell>
          <cell r="L261">
            <v>169148.98</v>
          </cell>
          <cell r="N261">
            <v>169148.98</v>
          </cell>
          <cell r="P261">
            <v>2005439.5900000003</v>
          </cell>
          <cell r="S261">
            <v>169148.98</v>
          </cell>
          <cell r="T261">
            <v>147891.1</v>
          </cell>
          <cell r="U261">
            <v>147572.78</v>
          </cell>
          <cell r="V261">
            <v>464612.86</v>
          </cell>
          <cell r="W261">
            <v>192538.4</v>
          </cell>
          <cell r="X261">
            <v>155965.67000000001</v>
          </cell>
          <cell r="Y261">
            <v>156189.85999999999</v>
          </cell>
          <cell r="Z261">
            <v>504693.93</v>
          </cell>
          <cell r="AA261">
            <v>170264.83</v>
          </cell>
          <cell r="AB261">
            <v>165698.79</v>
          </cell>
          <cell r="AC261">
            <v>128826.27</v>
          </cell>
          <cell r="AD261">
            <v>464789.89</v>
          </cell>
          <cell r="AE261">
            <v>149924.35</v>
          </cell>
          <cell r="AF261">
            <v>114648.11</v>
          </cell>
          <cell r="AG261">
            <v>137621.47</v>
          </cell>
          <cell r="AH261">
            <v>402193.93000000005</v>
          </cell>
          <cell r="AI261">
            <v>1836290.6100000003</v>
          </cell>
          <cell r="AJ261">
            <v>0</v>
          </cell>
        </row>
        <row r="262">
          <cell r="C262">
            <v>2100</v>
          </cell>
          <cell r="D262" t="str">
            <v>****</v>
          </cell>
          <cell r="E262" t="str">
            <v>F87830G</v>
          </cell>
          <cell r="F262" t="str">
            <v>METER AND HOUSE REGU</v>
          </cell>
          <cell r="G262">
            <v>38155.839999999997</v>
          </cell>
          <cell r="J262">
            <v>38155.839999999997</v>
          </cell>
          <cell r="L262">
            <v>3185.07</v>
          </cell>
          <cell r="N262">
            <v>3185.07</v>
          </cell>
          <cell r="P262">
            <v>41340.909999999996</v>
          </cell>
          <cell r="S262">
            <v>3185.07</v>
          </cell>
          <cell r="T262">
            <v>2105.15</v>
          </cell>
          <cell r="U262">
            <v>1868.15</v>
          </cell>
          <cell r="V262">
            <v>7158.3700000000008</v>
          </cell>
          <cell r="W262">
            <v>4019.1</v>
          </cell>
          <cell r="X262">
            <v>3206.4</v>
          </cell>
          <cell r="Y262">
            <v>5077.59</v>
          </cell>
          <cell r="Z262">
            <v>12303.09</v>
          </cell>
          <cell r="AA262">
            <v>2564.6</v>
          </cell>
          <cell r="AB262">
            <v>5848.01</v>
          </cell>
          <cell r="AC262">
            <v>2276.5300000000002</v>
          </cell>
          <cell r="AD262">
            <v>10689.140000000001</v>
          </cell>
          <cell r="AE262">
            <v>3621.29</v>
          </cell>
          <cell r="AF262">
            <v>2814.06</v>
          </cell>
          <cell r="AG262">
            <v>1569.89</v>
          </cell>
          <cell r="AH262">
            <v>8005.2400000000007</v>
          </cell>
          <cell r="AI262">
            <v>38155.839999999997</v>
          </cell>
          <cell r="AJ262">
            <v>0</v>
          </cell>
        </row>
        <row r="263">
          <cell r="C263">
            <v>2100</v>
          </cell>
          <cell r="D263" t="str">
            <v>****</v>
          </cell>
          <cell r="E263" t="str">
            <v>F87840G</v>
          </cell>
          <cell r="F263" t="str">
            <v>METER AND HOUSE REGU</v>
          </cell>
          <cell r="G263">
            <v>101662.85999999999</v>
          </cell>
          <cell r="J263">
            <v>101662.85999999999</v>
          </cell>
          <cell r="L263">
            <v>15844.11</v>
          </cell>
          <cell r="N263">
            <v>15844.11</v>
          </cell>
          <cell r="P263">
            <v>117506.96999999999</v>
          </cell>
          <cell r="S263">
            <v>15844.11</v>
          </cell>
          <cell r="T263">
            <v>14547.63</v>
          </cell>
          <cell r="U263">
            <v>10387.69</v>
          </cell>
          <cell r="V263">
            <v>40779.43</v>
          </cell>
          <cell r="W263">
            <v>12031.89</v>
          </cell>
          <cell r="X263">
            <v>7262.38</v>
          </cell>
          <cell r="Y263">
            <v>14021.83</v>
          </cell>
          <cell r="Z263">
            <v>33316.1</v>
          </cell>
          <cell r="AA263">
            <v>3493.41</v>
          </cell>
          <cell r="AB263">
            <v>2708.4</v>
          </cell>
          <cell r="AC263">
            <v>4996.93</v>
          </cell>
          <cell r="AD263">
            <v>11198.74</v>
          </cell>
          <cell r="AE263">
            <v>3687.94</v>
          </cell>
          <cell r="AF263">
            <v>6951.14</v>
          </cell>
          <cell r="AG263">
            <v>5729.51</v>
          </cell>
          <cell r="AH263">
            <v>16368.59</v>
          </cell>
          <cell r="AI263">
            <v>101662.85999999999</v>
          </cell>
          <cell r="AJ263">
            <v>0</v>
          </cell>
        </row>
        <row r="264">
          <cell r="C264">
            <v>2100</v>
          </cell>
          <cell r="D264" t="str">
            <v>****</v>
          </cell>
          <cell r="E264" t="str">
            <v>F87850G</v>
          </cell>
          <cell r="F264" t="str">
            <v>METER AND HOUSE REGU</v>
          </cell>
          <cell r="G264">
            <v>29975.67</v>
          </cell>
          <cell r="J264">
            <v>29975.67</v>
          </cell>
          <cell r="L264">
            <v>1919.57</v>
          </cell>
          <cell r="N264">
            <v>1919.57</v>
          </cell>
          <cell r="P264">
            <v>31895.239999999998</v>
          </cell>
          <cell r="S264">
            <v>1919.57</v>
          </cell>
          <cell r="T264">
            <v>2701.88</v>
          </cell>
          <cell r="U264">
            <v>2305.2800000000002</v>
          </cell>
          <cell r="V264">
            <v>6926.73</v>
          </cell>
          <cell r="W264">
            <v>2349.23</v>
          </cell>
          <cell r="X264">
            <v>2715.01</v>
          </cell>
          <cell r="Y264">
            <v>1775.87</v>
          </cell>
          <cell r="Z264">
            <v>6840.11</v>
          </cell>
          <cell r="AA264">
            <v>2795.95</v>
          </cell>
          <cell r="AB264">
            <v>2122.71</v>
          </cell>
          <cell r="AC264">
            <v>2296.13</v>
          </cell>
          <cell r="AD264">
            <v>7214.79</v>
          </cell>
          <cell r="AE264">
            <v>2603</v>
          </cell>
          <cell r="AF264">
            <v>2847.05</v>
          </cell>
          <cell r="AG264">
            <v>3543.99</v>
          </cell>
          <cell r="AH264">
            <v>8994.0400000000009</v>
          </cell>
          <cell r="AI264">
            <v>29975.67</v>
          </cell>
          <cell r="AJ264">
            <v>0</v>
          </cell>
        </row>
        <row r="265">
          <cell r="C265">
            <v>2100</v>
          </cell>
          <cell r="D265" t="str">
            <v>****</v>
          </cell>
          <cell r="E265" t="str">
            <v>F87860G</v>
          </cell>
          <cell r="F265" t="str">
            <v>METER AND HOUSE REGU</v>
          </cell>
          <cell r="G265">
            <v>14601.989999999996</v>
          </cell>
          <cell r="J265">
            <v>14601.989999999996</v>
          </cell>
          <cell r="L265">
            <v>8015.16</v>
          </cell>
          <cell r="N265">
            <v>8015.16</v>
          </cell>
          <cell r="P265">
            <v>22617.149999999994</v>
          </cell>
          <cell r="S265">
            <v>8015.16</v>
          </cell>
          <cell r="T265">
            <v>988.46</v>
          </cell>
          <cell r="U265">
            <v>1257.94</v>
          </cell>
          <cell r="V265">
            <v>10261.56</v>
          </cell>
          <cell r="W265">
            <v>250.72</v>
          </cell>
          <cell r="X265">
            <v>0</v>
          </cell>
          <cell r="Y265">
            <v>1573.4</v>
          </cell>
          <cell r="Z265">
            <v>1824.1200000000001</v>
          </cell>
          <cell r="AA265">
            <v>665.01</v>
          </cell>
          <cell r="AB265">
            <v>366.81</v>
          </cell>
          <cell r="AC265">
            <v>0</v>
          </cell>
          <cell r="AD265">
            <v>1031.82</v>
          </cell>
          <cell r="AE265">
            <v>332.71</v>
          </cell>
          <cell r="AF265">
            <v>171.81</v>
          </cell>
          <cell r="AG265">
            <v>979.97</v>
          </cell>
          <cell r="AH265">
            <v>1484.49</v>
          </cell>
          <cell r="AI265">
            <v>14601.989999999996</v>
          </cell>
          <cell r="AJ265">
            <v>0</v>
          </cell>
        </row>
        <row r="266">
          <cell r="C266">
            <v>2100</v>
          </cell>
          <cell r="D266" t="str">
            <v>****</v>
          </cell>
          <cell r="E266" t="str">
            <v>F87900G</v>
          </cell>
          <cell r="F266" t="str">
            <v>CUSTOMER INSTALLATIONS EXPENSES</v>
          </cell>
          <cell r="G266">
            <v>2344995.7600000002</v>
          </cell>
          <cell r="J266">
            <v>2344995.7600000002</v>
          </cell>
          <cell r="L266">
            <v>133312.37</v>
          </cell>
          <cell r="N266">
            <v>133312.37</v>
          </cell>
          <cell r="P266">
            <v>2478308.1300000004</v>
          </cell>
          <cell r="S266">
            <v>133312.37</v>
          </cell>
          <cell r="T266">
            <v>156786.70000000001</v>
          </cell>
          <cell r="U266">
            <v>147776.39000000001</v>
          </cell>
          <cell r="V266">
            <v>437875.46</v>
          </cell>
          <cell r="W266">
            <v>191094.89</v>
          </cell>
          <cell r="X266">
            <v>133744.60999999999</v>
          </cell>
          <cell r="Y266">
            <v>125642.29</v>
          </cell>
          <cell r="Z266">
            <v>450481.79</v>
          </cell>
          <cell r="AA266">
            <v>208477.89</v>
          </cell>
          <cell r="AB266">
            <v>178331.24</v>
          </cell>
          <cell r="AC266">
            <v>202643.01</v>
          </cell>
          <cell r="AD266">
            <v>589452.14</v>
          </cell>
          <cell r="AE266">
            <v>274946.71000000002</v>
          </cell>
          <cell r="AF266">
            <v>225139.78</v>
          </cell>
          <cell r="AG266">
            <v>367099.88</v>
          </cell>
          <cell r="AH266">
            <v>867186.37</v>
          </cell>
          <cell r="AI266">
            <v>2344995.7600000002</v>
          </cell>
          <cell r="AJ266">
            <v>0</v>
          </cell>
        </row>
        <row r="267">
          <cell r="C267">
            <v>2100</v>
          </cell>
          <cell r="D267" t="str">
            <v>****</v>
          </cell>
          <cell r="E267" t="str">
            <v>F87910G</v>
          </cell>
          <cell r="F267" t="str">
            <v>CUSTOMER INSTALLATIO</v>
          </cell>
          <cell r="G267">
            <v>3770577.18</v>
          </cell>
          <cell r="J267">
            <v>3770577.18</v>
          </cell>
          <cell r="L267">
            <v>413132.74</v>
          </cell>
          <cell r="N267">
            <v>413132.74</v>
          </cell>
          <cell r="P267">
            <v>4183709.92</v>
          </cell>
          <cell r="S267">
            <v>413132.74</v>
          </cell>
          <cell r="T267">
            <v>340113.1</v>
          </cell>
          <cell r="U267">
            <v>212884.97</v>
          </cell>
          <cell r="V267">
            <v>966130.80999999994</v>
          </cell>
          <cell r="W267">
            <v>292882.36</v>
          </cell>
          <cell r="X267">
            <v>203073.44</v>
          </cell>
          <cell r="Y267">
            <v>172677.62</v>
          </cell>
          <cell r="Z267">
            <v>668633.41999999993</v>
          </cell>
          <cell r="AA267">
            <v>287625.23</v>
          </cell>
          <cell r="AB267">
            <v>237632.6</v>
          </cell>
          <cell r="AC267">
            <v>210994.57</v>
          </cell>
          <cell r="AD267">
            <v>736252.39999999991</v>
          </cell>
          <cell r="AE267">
            <v>357061.18</v>
          </cell>
          <cell r="AF267">
            <v>369578.7</v>
          </cell>
          <cell r="AG267">
            <v>672920.67</v>
          </cell>
          <cell r="AH267">
            <v>1399560.55</v>
          </cell>
          <cell r="AI267">
            <v>3770577.18</v>
          </cell>
          <cell r="AJ267">
            <v>0</v>
          </cell>
        </row>
        <row r="268">
          <cell r="C268">
            <v>2100</v>
          </cell>
          <cell r="D268" t="str">
            <v>****</v>
          </cell>
          <cell r="E268" t="str">
            <v>F87920G</v>
          </cell>
          <cell r="F268" t="str">
            <v>CUSTOMER INSTALLATIO</v>
          </cell>
          <cell r="G268">
            <v>209617.24</v>
          </cell>
          <cell r="J268">
            <v>209617.24</v>
          </cell>
          <cell r="L268">
            <v>8486.5</v>
          </cell>
          <cell r="N268">
            <v>8486.5</v>
          </cell>
          <cell r="P268">
            <v>218103.74</v>
          </cell>
          <cell r="S268">
            <v>8486.5</v>
          </cell>
          <cell r="T268">
            <v>13144.35</v>
          </cell>
          <cell r="U268">
            <v>16448.240000000002</v>
          </cell>
          <cell r="V268">
            <v>38079.089999999997</v>
          </cell>
          <cell r="W268">
            <v>33304.019999999997</v>
          </cell>
          <cell r="X268">
            <v>18395.830000000002</v>
          </cell>
          <cell r="Y268">
            <v>19992.810000000001</v>
          </cell>
          <cell r="Z268">
            <v>71692.66</v>
          </cell>
          <cell r="AA268">
            <v>24684</v>
          </cell>
          <cell r="AB268">
            <v>27413.45</v>
          </cell>
          <cell r="AC268">
            <v>21181.38</v>
          </cell>
          <cell r="AD268">
            <v>73278.83</v>
          </cell>
          <cell r="AE268">
            <v>13513.11</v>
          </cell>
          <cell r="AF268">
            <v>7650.52</v>
          </cell>
          <cell r="AG268">
            <v>5403.03</v>
          </cell>
          <cell r="AH268">
            <v>26566.66</v>
          </cell>
          <cell r="AI268">
            <v>209617.24</v>
          </cell>
          <cell r="AJ268">
            <v>0</v>
          </cell>
        </row>
        <row r="269">
          <cell r="C269">
            <v>2100</v>
          </cell>
          <cell r="D269" t="str">
            <v>****</v>
          </cell>
          <cell r="E269" t="str">
            <v>F87940G</v>
          </cell>
          <cell r="F269" t="str">
            <v>CUSTOMER INSTALLATIONS EXPENSES</v>
          </cell>
          <cell r="G269">
            <v>0</v>
          </cell>
          <cell r="J269">
            <v>0</v>
          </cell>
          <cell r="L269">
            <v>0</v>
          </cell>
          <cell r="N269">
            <v>0</v>
          </cell>
          <cell r="P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</row>
        <row r="270">
          <cell r="C270">
            <v>2100</v>
          </cell>
          <cell r="D270" t="str">
            <v>****</v>
          </cell>
          <cell r="E270" t="str">
            <v>F87950G</v>
          </cell>
          <cell r="F270" t="str">
            <v>CUSTOMER INSTALLATIO</v>
          </cell>
          <cell r="G270">
            <v>766957.3</v>
          </cell>
          <cell r="J270">
            <v>766957.3</v>
          </cell>
          <cell r="L270">
            <v>90765.82</v>
          </cell>
          <cell r="N270">
            <v>90765.82</v>
          </cell>
          <cell r="P270">
            <v>857723.12000000011</v>
          </cell>
          <cell r="S270">
            <v>90765.82</v>
          </cell>
          <cell r="T270">
            <v>24617.94</v>
          </cell>
          <cell r="U270">
            <v>30432.01</v>
          </cell>
          <cell r="V270">
            <v>145815.77000000002</v>
          </cell>
          <cell r="W270">
            <v>1478.38</v>
          </cell>
          <cell r="X270">
            <v>129.09</v>
          </cell>
          <cell r="Y270">
            <v>271.19</v>
          </cell>
          <cell r="Z270">
            <v>1878.66</v>
          </cell>
          <cell r="AA270">
            <v>311.57</v>
          </cell>
          <cell r="AB270">
            <v>-600.54999999999995</v>
          </cell>
          <cell r="AC270">
            <v>16127.85</v>
          </cell>
          <cell r="AD270">
            <v>15838.87</v>
          </cell>
          <cell r="AE270">
            <v>114547.51</v>
          </cell>
          <cell r="AF270">
            <v>200210.11</v>
          </cell>
          <cell r="AG270">
            <v>288666.38</v>
          </cell>
          <cell r="AH270">
            <v>603424</v>
          </cell>
          <cell r="AI270">
            <v>766957.3</v>
          </cell>
          <cell r="AJ270">
            <v>0</v>
          </cell>
        </row>
        <row r="271">
          <cell r="C271">
            <v>2100</v>
          </cell>
          <cell r="D271" t="str">
            <v>****</v>
          </cell>
          <cell r="E271" t="str">
            <v>F88000G</v>
          </cell>
          <cell r="F271" t="str">
            <v>OTHER EXPENSES</v>
          </cell>
          <cell r="G271">
            <v>1600035.8800000001</v>
          </cell>
          <cell r="J271">
            <v>1600035.8800000001</v>
          </cell>
          <cell r="L271">
            <v>102802.37</v>
          </cell>
          <cell r="N271">
            <v>102802.37</v>
          </cell>
          <cell r="P271">
            <v>1702838.25</v>
          </cell>
          <cell r="S271">
            <v>102802.37</v>
          </cell>
          <cell r="T271">
            <v>147714.57</v>
          </cell>
          <cell r="U271">
            <v>164227.31</v>
          </cell>
          <cell r="V271">
            <v>414744.25</v>
          </cell>
          <cell r="W271">
            <v>213523.46</v>
          </cell>
          <cell r="X271">
            <v>153741.46</v>
          </cell>
          <cell r="Y271">
            <v>181257.4</v>
          </cell>
          <cell r="Z271">
            <v>548522.31999999995</v>
          </cell>
          <cell r="AA271">
            <v>103137.36</v>
          </cell>
          <cell r="AB271">
            <v>128642.3</v>
          </cell>
          <cell r="AC271">
            <v>81802.06</v>
          </cell>
          <cell r="AD271">
            <v>313581.71999999997</v>
          </cell>
          <cell r="AE271">
            <v>138676.64000000001</v>
          </cell>
          <cell r="AF271">
            <v>76705.17</v>
          </cell>
          <cell r="AG271">
            <v>107805.78</v>
          </cell>
          <cell r="AH271">
            <v>323187.58999999997</v>
          </cell>
          <cell r="AI271">
            <v>1600035.8800000001</v>
          </cell>
          <cell r="AJ271">
            <v>0</v>
          </cell>
        </row>
        <row r="272">
          <cell r="C272">
            <v>2100</v>
          </cell>
          <cell r="D272" t="str">
            <v>****</v>
          </cell>
          <cell r="E272" t="str">
            <v>F88010G</v>
          </cell>
          <cell r="F272" t="str">
            <v>OTHER EXPENSES</v>
          </cell>
          <cell r="G272">
            <v>458409.95</v>
          </cell>
          <cell r="J272">
            <v>458409.95</v>
          </cell>
          <cell r="L272">
            <v>44316.74</v>
          </cell>
          <cell r="N272">
            <v>44316.74</v>
          </cell>
          <cell r="P272">
            <v>502726.69</v>
          </cell>
          <cell r="S272">
            <v>44316.74</v>
          </cell>
          <cell r="T272">
            <v>28693.200000000001</v>
          </cell>
          <cell r="U272">
            <v>34036.81</v>
          </cell>
          <cell r="V272">
            <v>107046.75</v>
          </cell>
          <cell r="W272">
            <v>41103.839999999997</v>
          </cell>
          <cell r="X272">
            <v>33338.53</v>
          </cell>
          <cell r="Y272">
            <v>28833.03</v>
          </cell>
          <cell r="Z272">
            <v>103275.4</v>
          </cell>
          <cell r="AA272">
            <v>72301.789999999994</v>
          </cell>
          <cell r="AB272">
            <v>34540.79</v>
          </cell>
          <cell r="AC272">
            <v>32056.62</v>
          </cell>
          <cell r="AD272">
            <v>138899.19999999998</v>
          </cell>
          <cell r="AE272">
            <v>39986.769999999997</v>
          </cell>
          <cell r="AF272">
            <v>38015.760000000002</v>
          </cell>
          <cell r="AG272">
            <v>31186.07</v>
          </cell>
          <cell r="AH272">
            <v>109188.6</v>
          </cell>
          <cell r="AI272">
            <v>458409.95</v>
          </cell>
          <cell r="AJ272">
            <v>0</v>
          </cell>
        </row>
        <row r="273">
          <cell r="C273">
            <v>2100</v>
          </cell>
          <cell r="D273" t="str">
            <v>****</v>
          </cell>
          <cell r="E273" t="str">
            <v>F88030G</v>
          </cell>
          <cell r="F273" t="str">
            <v>OTHER EXPENSES</v>
          </cell>
          <cell r="G273">
            <v>101860.31999999999</v>
          </cell>
          <cell r="J273">
            <v>101860.31999999999</v>
          </cell>
          <cell r="L273">
            <v>3524.59</v>
          </cell>
          <cell r="N273">
            <v>3524.59</v>
          </cell>
          <cell r="P273">
            <v>105384.90999999999</v>
          </cell>
          <cell r="S273">
            <v>3524.59</v>
          </cell>
          <cell r="T273">
            <v>19319.580000000002</v>
          </cell>
          <cell r="U273">
            <v>12991.04</v>
          </cell>
          <cell r="V273">
            <v>35835.210000000006</v>
          </cell>
          <cell r="W273">
            <v>4522.2</v>
          </cell>
          <cell r="X273">
            <v>6559.99</v>
          </cell>
          <cell r="Y273">
            <v>12822.42</v>
          </cell>
          <cell r="Z273">
            <v>23904.61</v>
          </cell>
          <cell r="AA273">
            <v>2603.06</v>
          </cell>
          <cell r="AB273">
            <v>7905.09</v>
          </cell>
          <cell r="AC273">
            <v>7600.51</v>
          </cell>
          <cell r="AD273">
            <v>18108.66</v>
          </cell>
          <cell r="AE273">
            <v>3539.77</v>
          </cell>
          <cell r="AF273">
            <v>10065.620000000001</v>
          </cell>
          <cell r="AG273">
            <v>10406.450000000001</v>
          </cell>
          <cell r="AH273">
            <v>24011.840000000004</v>
          </cell>
          <cell r="AI273">
            <v>101860.31999999999</v>
          </cell>
          <cell r="AJ273">
            <v>0</v>
          </cell>
        </row>
        <row r="274">
          <cell r="C274">
            <v>2100</v>
          </cell>
          <cell r="D274" t="str">
            <v>****</v>
          </cell>
          <cell r="E274" t="str">
            <v>F88040G</v>
          </cell>
          <cell r="F274" t="str">
            <v>OTHER EXPENSES</v>
          </cell>
          <cell r="G274">
            <v>72654.760000000009</v>
          </cell>
          <cell r="J274">
            <v>72654.760000000009</v>
          </cell>
          <cell r="L274">
            <v>5556.5</v>
          </cell>
          <cell r="N274">
            <v>5556.5</v>
          </cell>
          <cell r="P274">
            <v>78211.260000000009</v>
          </cell>
          <cell r="S274">
            <v>5556.5</v>
          </cell>
          <cell r="T274">
            <v>4306.7299999999996</v>
          </cell>
          <cell r="U274">
            <v>7397.11</v>
          </cell>
          <cell r="V274">
            <v>17260.34</v>
          </cell>
          <cell r="W274">
            <v>8022.25</v>
          </cell>
          <cell r="X274">
            <v>15424.88</v>
          </cell>
          <cell r="Y274">
            <v>2460.77</v>
          </cell>
          <cell r="Z274">
            <v>25907.899999999998</v>
          </cell>
          <cell r="AA274">
            <v>2017.23</v>
          </cell>
          <cell r="AB274">
            <v>7934.19</v>
          </cell>
          <cell r="AC274">
            <v>554.46</v>
          </cell>
          <cell r="AD274">
            <v>10505.880000000001</v>
          </cell>
          <cell r="AE274">
            <v>3513.72</v>
          </cell>
          <cell r="AF274">
            <v>15037.07</v>
          </cell>
          <cell r="AG274">
            <v>429.85</v>
          </cell>
          <cell r="AH274">
            <v>18980.64</v>
          </cell>
          <cell r="AI274">
            <v>72654.760000000009</v>
          </cell>
          <cell r="AJ274">
            <v>0</v>
          </cell>
        </row>
        <row r="275">
          <cell r="C275">
            <v>2100</v>
          </cell>
          <cell r="D275" t="str">
            <v>****</v>
          </cell>
          <cell r="E275" t="str">
            <v>F88100G</v>
          </cell>
          <cell r="F275" t="str">
            <v>RENTS</v>
          </cell>
          <cell r="G275">
            <v>3450</v>
          </cell>
          <cell r="J275">
            <v>3450</v>
          </cell>
          <cell r="L275">
            <v>1175</v>
          </cell>
          <cell r="N275">
            <v>1175</v>
          </cell>
          <cell r="P275">
            <v>4625</v>
          </cell>
          <cell r="S275">
            <v>1175</v>
          </cell>
          <cell r="T275">
            <v>906</v>
          </cell>
          <cell r="U275">
            <v>400</v>
          </cell>
          <cell r="V275">
            <v>2481</v>
          </cell>
          <cell r="W275">
            <v>-1075</v>
          </cell>
          <cell r="X275">
            <v>0</v>
          </cell>
          <cell r="Y275">
            <v>0</v>
          </cell>
          <cell r="Z275">
            <v>-1075</v>
          </cell>
          <cell r="AA275">
            <v>1444</v>
          </cell>
          <cell r="AB275">
            <v>0</v>
          </cell>
          <cell r="AC275">
            <v>0</v>
          </cell>
          <cell r="AD275">
            <v>1444</v>
          </cell>
          <cell r="AE275">
            <v>600</v>
          </cell>
          <cell r="AF275">
            <v>0</v>
          </cell>
          <cell r="AG275">
            <v>0</v>
          </cell>
          <cell r="AH275">
            <v>600</v>
          </cell>
          <cell r="AI275">
            <v>3450</v>
          </cell>
          <cell r="AJ275">
            <v>0</v>
          </cell>
        </row>
        <row r="276">
          <cell r="E276" t="str">
            <v xml:space="preserve">     Gas Distribution Operations</v>
          </cell>
          <cell r="G276">
            <v>18847239.600000001</v>
          </cell>
          <cell r="H276">
            <v>1715.8900000000003</v>
          </cell>
          <cell r="J276">
            <v>18848955.490000002</v>
          </cell>
          <cell r="L276">
            <v>1582004.02</v>
          </cell>
          <cell r="M276">
            <v>0</v>
          </cell>
          <cell r="N276">
            <v>1582004.02</v>
          </cell>
          <cell r="P276">
            <v>20430959.510000002</v>
          </cell>
          <cell r="S276">
            <v>1582004.02</v>
          </cell>
          <cell r="T276">
            <v>1481323.33</v>
          </cell>
          <cell r="U276">
            <v>1377190.2800000003</v>
          </cell>
          <cell r="V276">
            <v>4440517.63</v>
          </cell>
          <cell r="W276">
            <v>1871590.9299999997</v>
          </cell>
          <cell r="X276">
            <v>1397298.3900000001</v>
          </cell>
          <cell r="Y276">
            <v>1332378.0399999998</v>
          </cell>
          <cell r="Z276">
            <v>4601267.3600000013</v>
          </cell>
          <cell r="AA276">
            <v>1522549.3600000003</v>
          </cell>
          <cell r="AB276">
            <v>1401004.5000000002</v>
          </cell>
          <cell r="AC276">
            <v>1212722.31</v>
          </cell>
          <cell r="AD276">
            <v>4136276.1700000009</v>
          </cell>
          <cell r="AE276">
            <v>1739960.84</v>
          </cell>
          <cell r="AF276">
            <v>1612523.4000000004</v>
          </cell>
          <cell r="AG276">
            <v>2318410.09</v>
          </cell>
          <cell r="AH276">
            <v>5670894.3299999991</v>
          </cell>
          <cell r="AI276">
            <v>18848955.490000002</v>
          </cell>
          <cell r="AJ276">
            <v>0</v>
          </cell>
        </row>
        <row r="278">
          <cell r="E278" t="str">
            <v xml:space="preserve">     Gas Transmission &amp; Distribution</v>
          </cell>
          <cell r="G278">
            <v>24172524.920000002</v>
          </cell>
          <cell r="H278">
            <v>-893.07999999999947</v>
          </cell>
          <cell r="J278">
            <v>24171631.840000004</v>
          </cell>
          <cell r="L278">
            <v>2219670.31</v>
          </cell>
          <cell r="M278">
            <v>1176.07</v>
          </cell>
          <cell r="N278">
            <v>2220846.38</v>
          </cell>
          <cell r="P278">
            <v>26392478.220000003</v>
          </cell>
          <cell r="S278">
            <v>2100055.62</v>
          </cell>
          <cell r="T278">
            <v>1855861.08</v>
          </cell>
          <cell r="U278">
            <v>1887533.8600000003</v>
          </cell>
          <cell r="V278">
            <v>5843450.5600000005</v>
          </cell>
          <cell r="W278">
            <v>2254986.1399999997</v>
          </cell>
          <cell r="X278">
            <v>1816345.6600000001</v>
          </cell>
          <cell r="Y278">
            <v>1701991.6199999999</v>
          </cell>
          <cell r="Z278">
            <v>5773323.4200000018</v>
          </cell>
          <cell r="AA278">
            <v>1935206.1300000004</v>
          </cell>
          <cell r="AB278">
            <v>1898340.2600000002</v>
          </cell>
          <cell r="AC278">
            <v>1641794.06</v>
          </cell>
          <cell r="AD278">
            <v>5475340.4500000011</v>
          </cell>
          <cell r="AE278">
            <v>2116000.17</v>
          </cell>
          <cell r="AF278">
            <v>2028319.0500000003</v>
          </cell>
          <cell r="AG278">
            <v>2935198.19</v>
          </cell>
          <cell r="AH278">
            <v>7079517.4099999992</v>
          </cell>
          <cell r="AI278">
            <v>24171631.840000004</v>
          </cell>
          <cell r="AJ278">
            <v>0</v>
          </cell>
        </row>
        <row r="280">
          <cell r="E280" t="str">
            <v>Transmission, Distribution &amp; Storage</v>
          </cell>
          <cell r="G280">
            <v>153668702.73999998</v>
          </cell>
          <cell r="H280">
            <v>-20841061.050000004</v>
          </cell>
          <cell r="J280">
            <v>132827641.68999997</v>
          </cell>
          <cell r="L280">
            <v>7223425.9700000007</v>
          </cell>
          <cell r="M280">
            <v>1176.07</v>
          </cell>
          <cell r="N280">
            <v>7224602.040000001</v>
          </cell>
          <cell r="P280">
            <v>140052243.72999996</v>
          </cell>
          <cell r="S280">
            <v>9298420.7899999991</v>
          </cell>
          <cell r="T280">
            <v>9982072.4300000016</v>
          </cell>
          <cell r="U280">
            <v>10086783.82</v>
          </cell>
          <cell r="V280">
            <v>29367277.039999999</v>
          </cell>
          <cell r="W280">
            <v>27366294.559999999</v>
          </cell>
          <cell r="X280">
            <v>15703189.41</v>
          </cell>
          <cell r="Y280">
            <v>-5033205.5400000019</v>
          </cell>
          <cell r="Z280">
            <v>38036278.43</v>
          </cell>
          <cell r="AA280">
            <v>10936404.090000002</v>
          </cell>
          <cell r="AB280">
            <v>9836009.0799999982</v>
          </cell>
          <cell r="AC280">
            <v>8079936.4900000002</v>
          </cell>
          <cell r="AD280">
            <v>28852349.660000004</v>
          </cell>
          <cell r="AE280">
            <v>11320029.579999998</v>
          </cell>
          <cell r="AF280">
            <v>9832482.8500000015</v>
          </cell>
          <cell r="AG280">
            <v>15419224.129999999</v>
          </cell>
          <cell r="AH280">
            <v>36571736.560000002</v>
          </cell>
          <cell r="AI280">
            <v>132827641.68999997</v>
          </cell>
          <cell r="AJ280">
            <v>0</v>
          </cell>
        </row>
        <row r="282">
          <cell r="E282" t="str">
            <v xml:space="preserve">  Customer Accounting</v>
          </cell>
        </row>
        <row r="283">
          <cell r="C283">
            <v>2100</v>
          </cell>
          <cell r="D283" t="str">
            <v>****</v>
          </cell>
          <cell r="E283" t="str">
            <v>F90100E</v>
          </cell>
          <cell r="F283" t="str">
            <v>SUPERVISION</v>
          </cell>
          <cell r="G283">
            <v>0</v>
          </cell>
          <cell r="J283">
            <v>0</v>
          </cell>
          <cell r="L283">
            <v>0</v>
          </cell>
          <cell r="N283">
            <v>0</v>
          </cell>
          <cell r="P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19.5</v>
          </cell>
          <cell r="Y283">
            <v>-19.5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</row>
        <row r="284">
          <cell r="C284">
            <v>2100</v>
          </cell>
          <cell r="D284" t="str">
            <v>****</v>
          </cell>
          <cell r="E284" t="str">
            <v>F90200E</v>
          </cell>
          <cell r="F284" t="str">
            <v>METER READING EXPENSES</v>
          </cell>
          <cell r="G284">
            <v>5804493.54</v>
          </cell>
          <cell r="J284">
            <v>5804493.54</v>
          </cell>
          <cell r="L284">
            <v>455987.38</v>
          </cell>
          <cell r="N284">
            <v>455987.38</v>
          </cell>
          <cell r="P284">
            <v>6260480.9199999999</v>
          </cell>
          <cell r="S284">
            <v>455987.38</v>
          </cell>
          <cell r="T284">
            <v>487305.56</v>
          </cell>
          <cell r="U284">
            <v>418332.83</v>
          </cell>
          <cell r="V284">
            <v>1361625.77</v>
          </cell>
          <cell r="W284">
            <v>613465.49</v>
          </cell>
          <cell r="X284">
            <v>549865.4</v>
          </cell>
          <cell r="Y284">
            <v>489912.02</v>
          </cell>
          <cell r="Z284">
            <v>1653242.9100000001</v>
          </cell>
          <cell r="AA284">
            <v>509441.48</v>
          </cell>
          <cell r="AB284">
            <v>447917.02</v>
          </cell>
          <cell r="AC284">
            <v>405821.21</v>
          </cell>
          <cell r="AD284">
            <v>1363179.71</v>
          </cell>
          <cell r="AE284">
            <v>526888.64</v>
          </cell>
          <cell r="AF284">
            <v>369602.59</v>
          </cell>
          <cell r="AG284">
            <v>529953.92000000004</v>
          </cell>
          <cell r="AH284">
            <v>1426445.15</v>
          </cell>
          <cell r="AI284">
            <v>5804493.54</v>
          </cell>
          <cell r="AJ284">
            <v>0</v>
          </cell>
        </row>
        <row r="285">
          <cell r="C285">
            <v>2100</v>
          </cell>
          <cell r="D285" t="str">
            <v>****</v>
          </cell>
          <cell r="E285" t="str">
            <v>F90210E</v>
          </cell>
          <cell r="F285" t="str">
            <v>METER READING EXPENSES</v>
          </cell>
          <cell r="G285">
            <v>453.24</v>
          </cell>
          <cell r="J285">
            <v>453.24</v>
          </cell>
          <cell r="L285">
            <v>0</v>
          </cell>
          <cell r="N285">
            <v>0</v>
          </cell>
          <cell r="P285">
            <v>453.24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380.3</v>
          </cell>
          <cell r="AB285">
            <v>0</v>
          </cell>
          <cell r="AC285">
            <v>0</v>
          </cell>
          <cell r="AD285">
            <v>380.3</v>
          </cell>
          <cell r="AE285">
            <v>0</v>
          </cell>
          <cell r="AF285">
            <v>20.93</v>
          </cell>
          <cell r="AG285">
            <v>52.01</v>
          </cell>
          <cell r="AH285">
            <v>72.94</v>
          </cell>
          <cell r="AI285">
            <v>453.24</v>
          </cell>
          <cell r="AJ285">
            <v>0</v>
          </cell>
        </row>
        <row r="286">
          <cell r="C286">
            <v>2100</v>
          </cell>
          <cell r="D286" t="str">
            <v>****</v>
          </cell>
          <cell r="E286" t="str">
            <v>F90300E</v>
          </cell>
          <cell r="F286" t="str">
            <v>CUSTOMER RECORDS AND COLLECTION EXPENSE</v>
          </cell>
          <cell r="G286">
            <v>9795300.5999999978</v>
          </cell>
          <cell r="J286">
            <v>9795300.5999999978</v>
          </cell>
          <cell r="L286">
            <v>428948.4</v>
          </cell>
          <cell r="N286">
            <v>428948.4</v>
          </cell>
          <cell r="P286">
            <v>10224248.999999998</v>
          </cell>
          <cell r="S286">
            <v>428948.4</v>
          </cell>
          <cell r="T286">
            <v>472782.04</v>
          </cell>
          <cell r="U286">
            <v>843108.39</v>
          </cell>
          <cell r="V286">
            <v>1744838.83</v>
          </cell>
          <cell r="W286">
            <v>1134058.2</v>
          </cell>
          <cell r="X286">
            <v>1155244.68</v>
          </cell>
          <cell r="Y286">
            <v>1185416.08</v>
          </cell>
          <cell r="Z286">
            <v>3474718.96</v>
          </cell>
          <cell r="AA286">
            <v>697757.81</v>
          </cell>
          <cell r="AB286">
            <v>760371.89</v>
          </cell>
          <cell r="AC286">
            <v>685576.51</v>
          </cell>
          <cell r="AD286">
            <v>2143706.21</v>
          </cell>
          <cell r="AE286">
            <v>650763.18000000005</v>
          </cell>
          <cell r="AF286">
            <v>736387.07</v>
          </cell>
          <cell r="AG286">
            <v>1044886.35</v>
          </cell>
          <cell r="AH286">
            <v>2432036.6</v>
          </cell>
          <cell r="AI286">
            <v>9795300.5999999978</v>
          </cell>
          <cell r="AJ286">
            <v>0</v>
          </cell>
        </row>
        <row r="287">
          <cell r="C287">
            <v>2100</v>
          </cell>
          <cell r="D287" t="str">
            <v>****</v>
          </cell>
          <cell r="E287" t="str">
            <v>F90310E</v>
          </cell>
          <cell r="F287" t="str">
            <v>CUSTOMER RECORDS AND</v>
          </cell>
          <cell r="G287">
            <v>13688449.280000001</v>
          </cell>
          <cell r="J287">
            <v>13688449.280000001</v>
          </cell>
          <cell r="L287">
            <v>1012368.54</v>
          </cell>
          <cell r="N287">
            <v>1012368.54</v>
          </cell>
          <cell r="P287">
            <v>14700817.82</v>
          </cell>
          <cell r="S287">
            <v>1012368.54</v>
          </cell>
          <cell r="T287">
            <v>1036033.58</v>
          </cell>
          <cell r="U287">
            <v>1062470</v>
          </cell>
          <cell r="V287">
            <v>3110872.12</v>
          </cell>
          <cell r="W287">
            <v>1400998.61</v>
          </cell>
          <cell r="X287">
            <v>1188885.03</v>
          </cell>
          <cell r="Y287">
            <v>1188994.96</v>
          </cell>
          <cell r="Z287">
            <v>3778878.6</v>
          </cell>
          <cell r="AA287">
            <v>1135506.42</v>
          </cell>
          <cell r="AB287">
            <v>1022703.19</v>
          </cell>
          <cell r="AC287">
            <v>945466.99</v>
          </cell>
          <cell r="AD287">
            <v>3103676.5999999996</v>
          </cell>
          <cell r="AE287">
            <v>1228659.97</v>
          </cell>
          <cell r="AF287">
            <v>1129320.28</v>
          </cell>
          <cell r="AG287">
            <v>1337041.71</v>
          </cell>
          <cell r="AH287">
            <v>3695021.96</v>
          </cell>
          <cell r="AI287">
            <v>13688449.280000001</v>
          </cell>
          <cell r="AJ287">
            <v>0</v>
          </cell>
        </row>
        <row r="288">
          <cell r="C288">
            <v>2100</v>
          </cell>
          <cell r="D288" t="str">
            <v>****</v>
          </cell>
          <cell r="E288" t="str">
            <v>F90320E</v>
          </cell>
          <cell r="F288" t="str">
            <v>CUSTOMER RECORDS AND</v>
          </cell>
          <cell r="G288">
            <v>77195.360000000015</v>
          </cell>
          <cell r="J288">
            <v>77195.360000000015</v>
          </cell>
          <cell r="L288">
            <v>6744.39</v>
          </cell>
          <cell r="N288">
            <v>6744.39</v>
          </cell>
          <cell r="P288">
            <v>83939.750000000015</v>
          </cell>
          <cell r="S288">
            <v>6744.39</v>
          </cell>
          <cell r="T288">
            <v>6056.24</v>
          </cell>
          <cell r="U288">
            <v>7189.09</v>
          </cell>
          <cell r="V288">
            <v>19989.72</v>
          </cell>
          <cell r="W288">
            <v>9186.2099999999991</v>
          </cell>
          <cell r="X288">
            <v>7042.12</v>
          </cell>
          <cell r="Y288">
            <v>-320.8</v>
          </cell>
          <cell r="Z288">
            <v>15907.529999999999</v>
          </cell>
          <cell r="AA288">
            <v>7535.65</v>
          </cell>
          <cell r="AB288">
            <v>4829.83</v>
          </cell>
          <cell r="AC288">
            <v>6384.75</v>
          </cell>
          <cell r="AD288">
            <v>18750.23</v>
          </cell>
          <cell r="AE288">
            <v>8453.69</v>
          </cell>
          <cell r="AF288">
            <v>7284.2</v>
          </cell>
          <cell r="AG288">
            <v>6809.99</v>
          </cell>
          <cell r="AH288">
            <v>22547.879999999997</v>
          </cell>
          <cell r="AI288">
            <v>77195.360000000015</v>
          </cell>
          <cell r="AJ288">
            <v>0</v>
          </cell>
        </row>
        <row r="289">
          <cell r="C289">
            <v>2100</v>
          </cell>
          <cell r="D289" t="str">
            <v>****</v>
          </cell>
          <cell r="E289" t="str">
            <v>F90330E</v>
          </cell>
          <cell r="F289" t="str">
            <v>CUSTOMER RECORDS AND</v>
          </cell>
          <cell r="G289">
            <v>2127126.1</v>
          </cell>
          <cell r="J289">
            <v>2127126.1</v>
          </cell>
          <cell r="L289">
            <v>165048.03</v>
          </cell>
          <cell r="N289">
            <v>165048.03</v>
          </cell>
          <cell r="P289">
            <v>2292174.13</v>
          </cell>
          <cell r="S289">
            <v>165048.03</v>
          </cell>
          <cell r="T289">
            <v>154490.16</v>
          </cell>
          <cell r="U289">
            <v>179924.44</v>
          </cell>
          <cell r="V289">
            <v>499462.63</v>
          </cell>
          <cell r="W289">
            <v>194701.17</v>
          </cell>
          <cell r="X289">
            <v>159083.59</v>
          </cell>
          <cell r="Y289">
            <v>223542.33</v>
          </cell>
          <cell r="Z289">
            <v>577327.09</v>
          </cell>
          <cell r="AA289">
            <v>179034.48</v>
          </cell>
          <cell r="AB289">
            <v>200018.78</v>
          </cell>
          <cell r="AC289">
            <v>137947.01</v>
          </cell>
          <cell r="AD289">
            <v>517000.27</v>
          </cell>
          <cell r="AE289">
            <v>185800.47</v>
          </cell>
          <cell r="AF289">
            <v>162178.66</v>
          </cell>
          <cell r="AG289">
            <v>185356.98</v>
          </cell>
          <cell r="AH289">
            <v>533336.11</v>
          </cell>
          <cell r="AI289">
            <v>2127126.1</v>
          </cell>
          <cell r="AJ289">
            <v>0</v>
          </cell>
        </row>
        <row r="290">
          <cell r="C290">
            <v>2100</v>
          </cell>
          <cell r="D290" t="str">
            <v>****</v>
          </cell>
          <cell r="E290" t="str">
            <v>F90340E</v>
          </cell>
          <cell r="F290" t="str">
            <v>CUSTOMER RECORDS AND COLLECTION EXPENSE</v>
          </cell>
          <cell r="G290">
            <v>1776278.86</v>
          </cell>
          <cell r="J290">
            <v>1776278.86</v>
          </cell>
          <cell r="L290">
            <v>135146.70000000001</v>
          </cell>
          <cell r="N290">
            <v>135146.70000000001</v>
          </cell>
          <cell r="P290">
            <v>1911425.56</v>
          </cell>
          <cell r="S290">
            <v>135146.70000000001</v>
          </cell>
          <cell r="T290">
            <v>123253.6</v>
          </cell>
          <cell r="U290">
            <v>118410</v>
          </cell>
          <cell r="V290">
            <v>376810.30000000005</v>
          </cell>
          <cell r="W290">
            <v>148267.01</v>
          </cell>
          <cell r="X290">
            <v>152284.87</v>
          </cell>
          <cell r="Y290">
            <v>158009.51999999999</v>
          </cell>
          <cell r="Z290">
            <v>458561.4</v>
          </cell>
          <cell r="AA290">
            <v>200246.47</v>
          </cell>
          <cell r="AB290">
            <v>122991.08</v>
          </cell>
          <cell r="AC290">
            <v>134668.24</v>
          </cell>
          <cell r="AD290">
            <v>457905.79</v>
          </cell>
          <cell r="AE290">
            <v>166378.59</v>
          </cell>
          <cell r="AF290">
            <v>135339.98000000001</v>
          </cell>
          <cell r="AG290">
            <v>181282.8</v>
          </cell>
          <cell r="AH290">
            <v>483001.37</v>
          </cell>
          <cell r="AI290">
            <v>1776278.86</v>
          </cell>
          <cell r="AJ290">
            <v>0</v>
          </cell>
        </row>
        <row r="291">
          <cell r="C291">
            <v>2100</v>
          </cell>
          <cell r="D291" t="str">
            <v>****</v>
          </cell>
          <cell r="E291" t="str">
            <v>F90350E</v>
          </cell>
          <cell r="F291" t="str">
            <v>CUSTOMER RECORDS AND</v>
          </cell>
          <cell r="G291">
            <v>2034972.8699999999</v>
          </cell>
          <cell r="J291">
            <v>2034972.8699999999</v>
          </cell>
          <cell r="L291">
            <v>174534.09</v>
          </cell>
          <cell r="N291">
            <v>174534.09</v>
          </cell>
          <cell r="P291">
            <v>2209506.96</v>
          </cell>
          <cell r="S291">
            <v>174534.09</v>
          </cell>
          <cell r="T291">
            <v>157299.38</v>
          </cell>
          <cell r="U291">
            <v>194084.23</v>
          </cell>
          <cell r="V291">
            <v>525917.69999999995</v>
          </cell>
          <cell r="W291">
            <v>221166.82</v>
          </cell>
          <cell r="X291">
            <v>208132.91</v>
          </cell>
          <cell r="Y291">
            <v>148161.97</v>
          </cell>
          <cell r="Z291">
            <v>577461.69999999995</v>
          </cell>
          <cell r="AA291">
            <v>154748.76</v>
          </cell>
          <cell r="AB291">
            <v>130877.15</v>
          </cell>
          <cell r="AC291">
            <v>130673.78</v>
          </cell>
          <cell r="AD291">
            <v>416299.69000000006</v>
          </cell>
          <cell r="AE291">
            <v>170659.39</v>
          </cell>
          <cell r="AF291">
            <v>169730.68</v>
          </cell>
          <cell r="AG291">
            <v>174903.71</v>
          </cell>
          <cell r="AH291">
            <v>515293.78</v>
          </cell>
          <cell r="AI291">
            <v>2034972.8699999999</v>
          </cell>
          <cell r="AJ291">
            <v>0</v>
          </cell>
        </row>
        <row r="292">
          <cell r="C292">
            <v>2100</v>
          </cell>
          <cell r="D292" t="str">
            <v>****</v>
          </cell>
          <cell r="E292" t="str">
            <v>F90360E</v>
          </cell>
          <cell r="F292" t="str">
            <v>CUSTOMER RECORDS AND COLLECTION EXPENSE</v>
          </cell>
          <cell r="G292">
            <v>46.43</v>
          </cell>
          <cell r="J292">
            <v>46.43</v>
          </cell>
          <cell r="L292">
            <v>0</v>
          </cell>
          <cell r="N292">
            <v>0</v>
          </cell>
          <cell r="P292">
            <v>46.43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46.43</v>
          </cell>
          <cell r="Y292">
            <v>0</v>
          </cell>
          <cell r="Z292">
            <v>46.43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46.43</v>
          </cell>
          <cell r="AJ292">
            <v>0</v>
          </cell>
        </row>
        <row r="293">
          <cell r="C293">
            <v>2100</v>
          </cell>
          <cell r="D293" t="str">
            <v>****</v>
          </cell>
          <cell r="E293" t="str">
            <v>F90370E</v>
          </cell>
          <cell r="F293" t="str">
            <v>CUSTOMER RECORDS AND COLLECTION EXPENSE</v>
          </cell>
          <cell r="G293">
            <v>54.58</v>
          </cell>
          <cell r="J293">
            <v>54.58</v>
          </cell>
          <cell r="L293">
            <v>0</v>
          </cell>
          <cell r="N293">
            <v>0</v>
          </cell>
          <cell r="P293">
            <v>54.58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54.58</v>
          </cell>
          <cell r="Y293">
            <v>0</v>
          </cell>
          <cell r="Z293">
            <v>54.58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54.58</v>
          </cell>
          <cell r="AJ293">
            <v>0</v>
          </cell>
        </row>
        <row r="294">
          <cell r="C294">
            <v>2100</v>
          </cell>
          <cell r="D294" t="str">
            <v>****</v>
          </cell>
          <cell r="E294" t="str">
            <v>F90380E</v>
          </cell>
          <cell r="F294" t="str">
            <v>CUSTOMER RECORDS AND</v>
          </cell>
          <cell r="G294">
            <v>232826.93</v>
          </cell>
          <cell r="J294">
            <v>232826.93</v>
          </cell>
          <cell r="L294">
            <v>19932.04</v>
          </cell>
          <cell r="N294">
            <v>19932.04</v>
          </cell>
          <cell r="P294">
            <v>252758.97</v>
          </cell>
          <cell r="S294">
            <v>19932.04</v>
          </cell>
          <cell r="T294">
            <v>17931.310000000001</v>
          </cell>
          <cell r="U294">
            <v>18650.8</v>
          </cell>
          <cell r="V294">
            <v>56514.150000000009</v>
          </cell>
          <cell r="W294">
            <v>25974.11</v>
          </cell>
          <cell r="X294">
            <v>22319.5</v>
          </cell>
          <cell r="Y294">
            <v>17934.169999999998</v>
          </cell>
          <cell r="Z294">
            <v>66227.78</v>
          </cell>
          <cell r="AA294">
            <v>18714.48</v>
          </cell>
          <cell r="AB294">
            <v>22440.18</v>
          </cell>
          <cell r="AC294">
            <v>14927.72</v>
          </cell>
          <cell r="AD294">
            <v>56082.380000000005</v>
          </cell>
          <cell r="AE294">
            <v>18870.439999999999</v>
          </cell>
          <cell r="AF294">
            <v>17480.36</v>
          </cell>
          <cell r="AG294">
            <v>17651.82</v>
          </cell>
          <cell r="AH294">
            <v>54002.62</v>
          </cell>
          <cell r="AI294">
            <v>232826.93</v>
          </cell>
          <cell r="AJ294">
            <v>0</v>
          </cell>
        </row>
        <row r="295">
          <cell r="C295">
            <v>2100</v>
          </cell>
          <cell r="D295" t="str">
            <v>****</v>
          </cell>
          <cell r="E295" t="str">
            <v>F90390E</v>
          </cell>
          <cell r="F295" t="str">
            <v>CUSTOMER RECORDS AND COLLECTION EXPENSE</v>
          </cell>
          <cell r="G295">
            <v>0</v>
          </cell>
          <cell r="J295">
            <v>0</v>
          </cell>
          <cell r="L295">
            <v>0</v>
          </cell>
          <cell r="N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C296">
            <v>2100</v>
          </cell>
          <cell r="D296" t="str">
            <v>****</v>
          </cell>
          <cell r="E296" t="str">
            <v>F90400E</v>
          </cell>
          <cell r="F296" t="str">
            <v>UNCOLLECTIBLE ACCOUNTS</v>
          </cell>
          <cell r="G296">
            <v>8964341.4499999993</v>
          </cell>
          <cell r="J296">
            <v>8964341.4499999993</v>
          </cell>
          <cell r="L296">
            <v>563911.54</v>
          </cell>
          <cell r="N296">
            <v>563911.54</v>
          </cell>
          <cell r="P296">
            <v>9528252.9899999984</v>
          </cell>
          <cell r="S296">
            <v>563911.54</v>
          </cell>
          <cell r="T296">
            <v>332420.51</v>
          </cell>
          <cell r="U296">
            <v>451328</v>
          </cell>
          <cell r="V296">
            <v>1347660.05</v>
          </cell>
          <cell r="W296">
            <v>314975.86</v>
          </cell>
          <cell r="X296">
            <v>278673.53000000003</v>
          </cell>
          <cell r="Y296">
            <v>2292560</v>
          </cell>
          <cell r="Z296">
            <v>2886209.39</v>
          </cell>
          <cell r="AA296">
            <v>946191</v>
          </cell>
          <cell r="AB296">
            <v>1003029.1</v>
          </cell>
          <cell r="AC296">
            <v>996754.17</v>
          </cell>
          <cell r="AD296">
            <v>2945974.27</v>
          </cell>
          <cell r="AE296">
            <v>722838</v>
          </cell>
          <cell r="AF296">
            <v>1079406.74</v>
          </cell>
          <cell r="AG296">
            <v>-17747</v>
          </cell>
          <cell r="AH296">
            <v>1784497.74</v>
          </cell>
          <cell r="AI296">
            <v>8964341.4499999993</v>
          </cell>
          <cell r="AJ296">
            <v>0</v>
          </cell>
        </row>
        <row r="297">
          <cell r="C297">
            <v>2100</v>
          </cell>
          <cell r="D297" t="str">
            <v>****</v>
          </cell>
          <cell r="E297" t="str">
            <v>F90500E</v>
          </cell>
          <cell r="F297" t="str">
            <v>MISCELLANEOUS CUSTOMER ACCOUNTS EXPENSE</v>
          </cell>
          <cell r="G297">
            <v>129654.97999999998</v>
          </cell>
          <cell r="J297">
            <v>129654.97999999998</v>
          </cell>
          <cell r="L297">
            <v>17176.78</v>
          </cell>
          <cell r="N297">
            <v>17176.78</v>
          </cell>
          <cell r="P297">
            <v>146831.75999999998</v>
          </cell>
          <cell r="S297">
            <v>17176.78</v>
          </cell>
          <cell r="T297">
            <v>10297.06</v>
          </cell>
          <cell r="U297">
            <v>2956.59</v>
          </cell>
          <cell r="V297">
            <v>30430.429999999997</v>
          </cell>
          <cell r="W297">
            <v>20636.330000000002</v>
          </cell>
          <cell r="X297">
            <v>3760.51</v>
          </cell>
          <cell r="Y297">
            <v>3742.43</v>
          </cell>
          <cell r="Z297">
            <v>28139.270000000004</v>
          </cell>
          <cell r="AA297">
            <v>12807.62</v>
          </cell>
          <cell r="AB297">
            <v>10975.57</v>
          </cell>
          <cell r="AC297">
            <v>12633.95</v>
          </cell>
          <cell r="AD297">
            <v>36417.14</v>
          </cell>
          <cell r="AE297">
            <v>12573.64</v>
          </cell>
          <cell r="AF297">
            <v>4817.66</v>
          </cell>
          <cell r="AG297">
            <v>17276.84</v>
          </cell>
          <cell r="AH297">
            <v>34668.14</v>
          </cell>
          <cell r="AI297">
            <v>129654.97999999998</v>
          </cell>
          <cell r="AJ297">
            <v>0</v>
          </cell>
        </row>
        <row r="298">
          <cell r="E298" t="str">
            <v xml:space="preserve">   Electric Customer Accounting Expenses</v>
          </cell>
          <cell r="G298">
            <v>44631194.219999991</v>
          </cell>
          <cell r="H298">
            <v>0</v>
          </cell>
          <cell r="J298">
            <v>44631194.219999991</v>
          </cell>
          <cell r="L298">
            <v>2979797.8899999997</v>
          </cell>
          <cell r="M298">
            <v>0</v>
          </cell>
          <cell r="N298">
            <v>2979797.8899999997</v>
          </cell>
          <cell r="P298">
            <v>47610992.109999992</v>
          </cell>
          <cell r="S298">
            <v>2979797.8899999997</v>
          </cell>
          <cell r="T298">
            <v>2797869.44</v>
          </cell>
          <cell r="U298">
            <v>3296454.3699999992</v>
          </cell>
          <cell r="V298">
            <v>9074121.7000000011</v>
          </cell>
          <cell r="W298">
            <v>4083429.8099999991</v>
          </cell>
          <cell r="X298">
            <v>3725412.6500000004</v>
          </cell>
          <cell r="Y298">
            <v>5707933.1799999997</v>
          </cell>
          <cell r="Z298">
            <v>13516775.639999999</v>
          </cell>
          <cell r="AA298">
            <v>3862364.47</v>
          </cell>
          <cell r="AB298">
            <v>3726153.79</v>
          </cell>
          <cell r="AC298">
            <v>3470854.33</v>
          </cell>
          <cell r="AD298">
            <v>11059372.590000002</v>
          </cell>
          <cell r="AE298">
            <v>3691886.0100000002</v>
          </cell>
          <cell r="AF298">
            <v>3811569.1500000004</v>
          </cell>
          <cell r="AG298">
            <v>3477469.13</v>
          </cell>
          <cell r="AH298">
            <v>10980924.289999999</v>
          </cell>
          <cell r="AI298">
            <v>44631194.219999991</v>
          </cell>
          <cell r="AJ298">
            <v>0</v>
          </cell>
        </row>
        <row r="300">
          <cell r="C300">
            <v>2100</v>
          </cell>
          <cell r="D300" t="str">
            <v>****</v>
          </cell>
          <cell r="E300" t="str">
            <v>F90100G</v>
          </cell>
          <cell r="F300" t="str">
            <v>SUPERVISION</v>
          </cell>
          <cell r="G300">
            <v>19.480000000000004</v>
          </cell>
          <cell r="J300">
            <v>19.480000000000004</v>
          </cell>
          <cell r="L300">
            <v>0</v>
          </cell>
          <cell r="N300">
            <v>0</v>
          </cell>
          <cell r="P300">
            <v>19.480000000000004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9.74</v>
          </cell>
          <cell r="X300">
            <v>20.39</v>
          </cell>
          <cell r="Y300">
            <v>-10.65</v>
          </cell>
          <cell r="Z300">
            <v>19.480000000000004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19.480000000000004</v>
          </cell>
          <cell r="AJ300">
            <v>0</v>
          </cell>
        </row>
        <row r="301">
          <cell r="C301">
            <v>2100</v>
          </cell>
          <cell r="D301" t="str">
            <v>****</v>
          </cell>
          <cell r="E301" t="str">
            <v>F90200G</v>
          </cell>
          <cell r="F301" t="str">
            <v>METER READING EXPENSES</v>
          </cell>
          <cell r="G301">
            <v>3176020.25</v>
          </cell>
          <cell r="J301">
            <v>3176020.25</v>
          </cell>
          <cell r="L301">
            <v>248918.12</v>
          </cell>
          <cell r="N301">
            <v>248918.12</v>
          </cell>
          <cell r="P301">
            <v>3424938.37</v>
          </cell>
          <cell r="S301">
            <v>248918.12</v>
          </cell>
          <cell r="T301">
            <v>266024.90000000002</v>
          </cell>
          <cell r="U301">
            <v>228317.31</v>
          </cell>
          <cell r="V301">
            <v>743260.33000000007</v>
          </cell>
          <cell r="W301">
            <v>335031.23</v>
          </cell>
          <cell r="X301">
            <v>300323.81</v>
          </cell>
          <cell r="Y301">
            <v>267536.27</v>
          </cell>
          <cell r="Z301">
            <v>902891.31</v>
          </cell>
          <cell r="AA301">
            <v>278152.36</v>
          </cell>
          <cell r="AB301">
            <v>244576.99</v>
          </cell>
          <cell r="AC301">
            <v>221503.44</v>
          </cell>
          <cell r="AD301">
            <v>744232.79</v>
          </cell>
          <cell r="AE301">
            <v>287399.48</v>
          </cell>
          <cell r="AF301">
            <v>208908.55</v>
          </cell>
          <cell r="AG301">
            <v>289327.78999999998</v>
          </cell>
          <cell r="AH301">
            <v>785635.82</v>
          </cell>
          <cell r="AI301">
            <v>3176020.25</v>
          </cell>
          <cell r="AJ301">
            <v>0</v>
          </cell>
        </row>
        <row r="302">
          <cell r="C302">
            <v>2100</v>
          </cell>
          <cell r="D302" t="str">
            <v>****</v>
          </cell>
          <cell r="E302" t="str">
            <v>F90210G</v>
          </cell>
          <cell r="F302" t="str">
            <v>METER READING EXPENSES</v>
          </cell>
          <cell r="G302">
            <v>247.44</v>
          </cell>
          <cell r="J302">
            <v>247.44</v>
          </cell>
          <cell r="L302">
            <v>0</v>
          </cell>
          <cell r="N302">
            <v>0</v>
          </cell>
          <cell r="P302">
            <v>247.44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207.62</v>
          </cell>
          <cell r="AB302">
            <v>0</v>
          </cell>
          <cell r="AC302">
            <v>0</v>
          </cell>
          <cell r="AD302">
            <v>207.62</v>
          </cell>
          <cell r="AE302">
            <v>0</v>
          </cell>
          <cell r="AF302">
            <v>11.43</v>
          </cell>
          <cell r="AG302">
            <v>28.39</v>
          </cell>
          <cell r="AH302">
            <v>39.82</v>
          </cell>
          <cell r="AI302">
            <v>247.44</v>
          </cell>
          <cell r="AJ302">
            <v>0</v>
          </cell>
        </row>
        <row r="303">
          <cell r="C303">
            <v>2100</v>
          </cell>
          <cell r="D303" t="str">
            <v>****</v>
          </cell>
          <cell r="E303" t="str">
            <v>F90300G</v>
          </cell>
          <cell r="F303" t="str">
            <v>CUSTOMER RECORDS AND COLLECTION EXPENSE</v>
          </cell>
          <cell r="G303">
            <v>4734224.34</v>
          </cell>
          <cell r="J303">
            <v>4734224.34</v>
          </cell>
          <cell r="L303">
            <v>191550.05</v>
          </cell>
          <cell r="N303">
            <v>191550.05</v>
          </cell>
          <cell r="P303">
            <v>4925774.3899999997</v>
          </cell>
          <cell r="S303">
            <v>191550.05</v>
          </cell>
          <cell r="T303">
            <v>215018.92</v>
          </cell>
          <cell r="U303">
            <v>385159.02</v>
          </cell>
          <cell r="V303">
            <v>791727.99</v>
          </cell>
          <cell r="W303">
            <v>573540.18000000005</v>
          </cell>
          <cell r="X303">
            <v>587974.63</v>
          </cell>
          <cell r="Y303">
            <v>605757.44999999995</v>
          </cell>
          <cell r="Z303">
            <v>1767272.26</v>
          </cell>
          <cell r="AA303">
            <v>311197.15999999997</v>
          </cell>
          <cell r="AB303">
            <v>357567.3</v>
          </cell>
          <cell r="AC303">
            <v>273553.28000000003</v>
          </cell>
          <cell r="AD303">
            <v>942317.74</v>
          </cell>
          <cell r="AE303">
            <v>374936.84</v>
          </cell>
          <cell r="AF303">
            <v>350935.22</v>
          </cell>
          <cell r="AG303">
            <v>507034.29</v>
          </cell>
          <cell r="AH303">
            <v>1232906.3500000001</v>
          </cell>
          <cell r="AI303">
            <v>4734224.34</v>
          </cell>
          <cell r="AJ303">
            <v>0</v>
          </cell>
        </row>
        <row r="304">
          <cell r="C304">
            <v>2100</v>
          </cell>
          <cell r="D304" t="str">
            <v>****</v>
          </cell>
          <cell r="E304" t="str">
            <v>F90310G</v>
          </cell>
          <cell r="F304" t="str">
            <v>CUSTOMER RECORDS AND</v>
          </cell>
          <cell r="G304">
            <v>7453241.4699999997</v>
          </cell>
          <cell r="J304">
            <v>7453241.4699999997</v>
          </cell>
          <cell r="L304">
            <v>550658.6</v>
          </cell>
          <cell r="N304">
            <v>550658.6</v>
          </cell>
          <cell r="P304">
            <v>8003900.0699999994</v>
          </cell>
          <cell r="S304">
            <v>550658.6</v>
          </cell>
          <cell r="T304">
            <v>564451.23</v>
          </cell>
          <cell r="U304">
            <v>578804.17000000004</v>
          </cell>
          <cell r="V304">
            <v>1693914</v>
          </cell>
          <cell r="W304">
            <v>761773.88</v>
          </cell>
          <cell r="X304">
            <v>645820.64</v>
          </cell>
          <cell r="Y304">
            <v>647756.4</v>
          </cell>
          <cell r="Z304">
            <v>2055350.92</v>
          </cell>
          <cell r="AA304">
            <v>619453.65</v>
          </cell>
          <cell r="AB304">
            <v>557006.02</v>
          </cell>
          <cell r="AC304">
            <v>514959.94</v>
          </cell>
          <cell r="AD304">
            <v>1691419.6099999999</v>
          </cell>
          <cell r="AE304">
            <v>669187.63</v>
          </cell>
          <cell r="AF304">
            <v>615132.13</v>
          </cell>
          <cell r="AG304">
            <v>728237.18</v>
          </cell>
          <cell r="AH304">
            <v>2012556.94</v>
          </cell>
          <cell r="AI304">
            <v>7453241.4699999997</v>
          </cell>
          <cell r="AJ304">
            <v>0</v>
          </cell>
        </row>
        <row r="305">
          <cell r="C305">
            <v>2100</v>
          </cell>
          <cell r="D305" t="str">
            <v>****</v>
          </cell>
          <cell r="E305" t="str">
            <v>F90320G</v>
          </cell>
          <cell r="F305" t="str">
            <v>CUSTOMER RECORDS AND</v>
          </cell>
          <cell r="G305">
            <v>42147.98</v>
          </cell>
          <cell r="J305">
            <v>42147.98</v>
          </cell>
          <cell r="L305">
            <v>3688.75</v>
          </cell>
          <cell r="N305">
            <v>3688.75</v>
          </cell>
          <cell r="P305">
            <v>45836.73</v>
          </cell>
          <cell r="S305">
            <v>3688.75</v>
          </cell>
          <cell r="T305">
            <v>3303.57</v>
          </cell>
          <cell r="U305">
            <v>3926.86</v>
          </cell>
          <cell r="V305">
            <v>10919.18</v>
          </cell>
          <cell r="W305">
            <v>5015.46</v>
          </cell>
          <cell r="X305">
            <v>3845.63</v>
          </cell>
          <cell r="Y305">
            <v>-175.55</v>
          </cell>
          <cell r="Z305">
            <v>8685.5400000000009</v>
          </cell>
          <cell r="AA305">
            <v>4115.1499999999996</v>
          </cell>
          <cell r="AB305">
            <v>2639.86</v>
          </cell>
          <cell r="AC305">
            <v>3483.4</v>
          </cell>
          <cell r="AD305">
            <v>10238.41</v>
          </cell>
          <cell r="AE305">
            <v>4626.58</v>
          </cell>
          <cell r="AF305">
            <v>3981.25</v>
          </cell>
          <cell r="AG305">
            <v>3697.02</v>
          </cell>
          <cell r="AH305">
            <v>12304.85</v>
          </cell>
          <cell r="AI305">
            <v>42147.98</v>
          </cell>
          <cell r="AJ305">
            <v>0</v>
          </cell>
        </row>
        <row r="306">
          <cell r="C306">
            <v>2100</v>
          </cell>
          <cell r="D306" t="str">
            <v>****</v>
          </cell>
          <cell r="E306" t="str">
            <v>F90330G</v>
          </cell>
          <cell r="F306" t="str">
            <v>CUSTOMER RECORDS AND</v>
          </cell>
          <cell r="G306">
            <v>1161100.3700000001</v>
          </cell>
          <cell r="J306">
            <v>1161100.3700000001</v>
          </cell>
          <cell r="L306">
            <v>90017.01</v>
          </cell>
          <cell r="N306">
            <v>90017.01</v>
          </cell>
          <cell r="P306">
            <v>1251117.3800000001</v>
          </cell>
          <cell r="S306">
            <v>90017.01</v>
          </cell>
          <cell r="T306">
            <v>84326.62</v>
          </cell>
          <cell r="U306">
            <v>98203.97</v>
          </cell>
          <cell r="V306">
            <v>272547.59999999998</v>
          </cell>
          <cell r="W306">
            <v>106277.73</v>
          </cell>
          <cell r="X306">
            <v>86874.99</v>
          </cell>
          <cell r="Y306">
            <v>122074.56</v>
          </cell>
          <cell r="Z306">
            <v>315227.28000000003</v>
          </cell>
          <cell r="AA306">
            <v>97730.02</v>
          </cell>
          <cell r="AB306">
            <v>109192.61</v>
          </cell>
          <cell r="AC306">
            <v>75353.03</v>
          </cell>
          <cell r="AD306">
            <v>282275.66000000003</v>
          </cell>
          <cell r="AE306">
            <v>101416.22</v>
          </cell>
          <cell r="AF306">
            <v>88469.99</v>
          </cell>
          <cell r="AG306">
            <v>101163.62</v>
          </cell>
          <cell r="AH306">
            <v>291049.83</v>
          </cell>
          <cell r="AI306">
            <v>1161100.3700000001</v>
          </cell>
          <cell r="AJ306">
            <v>0</v>
          </cell>
        </row>
        <row r="307">
          <cell r="C307">
            <v>2100</v>
          </cell>
          <cell r="D307" t="str">
            <v>****</v>
          </cell>
          <cell r="E307" t="str">
            <v>F90340G</v>
          </cell>
          <cell r="F307" t="str">
            <v>CUSTOMER RECORDS AND</v>
          </cell>
          <cell r="G307">
            <v>967808.8600000001</v>
          </cell>
          <cell r="J307">
            <v>967808.8600000001</v>
          </cell>
          <cell r="L307">
            <v>74241.649999999994</v>
          </cell>
          <cell r="N307">
            <v>74241.649999999994</v>
          </cell>
          <cell r="P307">
            <v>1042050.5100000001</v>
          </cell>
          <cell r="S307">
            <v>74241.649999999994</v>
          </cell>
          <cell r="T307">
            <v>67262.67</v>
          </cell>
          <cell r="U307">
            <v>64629.43</v>
          </cell>
          <cell r="V307">
            <v>206133.75</v>
          </cell>
          <cell r="W307">
            <v>80947.34</v>
          </cell>
          <cell r="X307">
            <v>83163.28</v>
          </cell>
          <cell r="Y307">
            <v>86289.27</v>
          </cell>
          <cell r="Z307">
            <v>250399.89</v>
          </cell>
          <cell r="AA307">
            <v>109324.66</v>
          </cell>
          <cell r="AB307">
            <v>65777.490000000005</v>
          </cell>
          <cell r="AC307">
            <v>72082.28</v>
          </cell>
          <cell r="AD307">
            <v>247184.43000000002</v>
          </cell>
          <cell r="AE307">
            <v>91894.46</v>
          </cell>
          <cell r="AF307">
            <v>72001.03</v>
          </cell>
          <cell r="AG307">
            <v>100195.3</v>
          </cell>
          <cell r="AH307">
            <v>264090.78999999998</v>
          </cell>
          <cell r="AI307">
            <v>967808.8600000001</v>
          </cell>
          <cell r="AJ307">
            <v>0</v>
          </cell>
        </row>
        <row r="308">
          <cell r="C308">
            <v>2100</v>
          </cell>
          <cell r="D308" t="str">
            <v>****</v>
          </cell>
          <cell r="E308" t="str">
            <v>F90350G</v>
          </cell>
          <cell r="F308" t="str">
            <v>CUSTOMER RECORDS AND</v>
          </cell>
          <cell r="G308">
            <v>1111059.3799999999</v>
          </cell>
          <cell r="J308">
            <v>1111059.3799999999</v>
          </cell>
          <cell r="L308">
            <v>95297.35</v>
          </cell>
          <cell r="N308">
            <v>95297.35</v>
          </cell>
          <cell r="P308">
            <v>1206356.73</v>
          </cell>
          <cell r="S308">
            <v>95297.35</v>
          </cell>
          <cell r="T308">
            <v>85891.18</v>
          </cell>
          <cell r="U308">
            <v>105960.27</v>
          </cell>
          <cell r="V308">
            <v>287148.79999999999</v>
          </cell>
          <cell r="W308">
            <v>120745.44</v>
          </cell>
          <cell r="X308">
            <v>113659.72</v>
          </cell>
          <cell r="Y308">
            <v>80911.33</v>
          </cell>
          <cell r="Z308">
            <v>315316.49</v>
          </cell>
          <cell r="AA308">
            <v>84512.68</v>
          </cell>
          <cell r="AB308">
            <v>71311.7</v>
          </cell>
          <cell r="AC308">
            <v>71358.759999999995</v>
          </cell>
          <cell r="AD308">
            <v>227183.14</v>
          </cell>
          <cell r="AE308">
            <v>93133.54</v>
          </cell>
          <cell r="AF308">
            <v>92746.28</v>
          </cell>
          <cell r="AG308">
            <v>95531.13</v>
          </cell>
          <cell r="AH308">
            <v>281410.95</v>
          </cell>
          <cell r="AI308">
            <v>1111059.3799999999</v>
          </cell>
          <cell r="AJ308">
            <v>0</v>
          </cell>
        </row>
        <row r="309">
          <cell r="C309">
            <v>2100</v>
          </cell>
          <cell r="D309" t="str">
            <v>****</v>
          </cell>
          <cell r="E309" t="str">
            <v>F90360G</v>
          </cell>
          <cell r="F309" t="str">
            <v>CUSTOMER RECORDS AND</v>
          </cell>
          <cell r="G309">
            <v>5392.53</v>
          </cell>
          <cell r="J309">
            <v>5392.53</v>
          </cell>
          <cell r="L309">
            <v>0</v>
          </cell>
          <cell r="N309">
            <v>0</v>
          </cell>
          <cell r="P309">
            <v>5392.53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25.33</v>
          </cell>
          <cell r="Y309">
            <v>0</v>
          </cell>
          <cell r="Z309">
            <v>25.33</v>
          </cell>
          <cell r="AA309">
            <v>0</v>
          </cell>
          <cell r="AB309">
            <v>1858.45</v>
          </cell>
          <cell r="AC309">
            <v>0</v>
          </cell>
          <cell r="AD309">
            <v>1858.45</v>
          </cell>
          <cell r="AE309">
            <v>0</v>
          </cell>
          <cell r="AF309">
            <v>0</v>
          </cell>
          <cell r="AG309">
            <v>3508.75</v>
          </cell>
          <cell r="AH309">
            <v>3508.75</v>
          </cell>
          <cell r="AI309">
            <v>5392.53</v>
          </cell>
          <cell r="AJ309">
            <v>0</v>
          </cell>
        </row>
        <row r="310">
          <cell r="C310">
            <v>2100</v>
          </cell>
          <cell r="D310" t="str">
            <v>****</v>
          </cell>
          <cell r="E310" t="str">
            <v>F90370G</v>
          </cell>
          <cell r="F310" t="str">
            <v>CUSTOMER RECORDS AND COLLECTION EXPENSE</v>
          </cell>
          <cell r="G310">
            <v>29.8</v>
          </cell>
          <cell r="J310">
            <v>29.8</v>
          </cell>
          <cell r="L310">
            <v>0</v>
          </cell>
          <cell r="N310">
            <v>0</v>
          </cell>
          <cell r="P310">
            <v>29.8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29.8</v>
          </cell>
          <cell r="Y310">
            <v>0</v>
          </cell>
          <cell r="Z310">
            <v>29.8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29.8</v>
          </cell>
          <cell r="AJ310">
            <v>0</v>
          </cell>
        </row>
        <row r="311">
          <cell r="C311">
            <v>2100</v>
          </cell>
          <cell r="D311" t="str">
            <v>****</v>
          </cell>
          <cell r="E311" t="str">
            <v>F90380G</v>
          </cell>
          <cell r="F311" t="str">
            <v>CUSTOMER RECORDS AND</v>
          </cell>
          <cell r="G311">
            <v>127073.55</v>
          </cell>
          <cell r="J311">
            <v>127073.55</v>
          </cell>
          <cell r="L311">
            <v>10871.95</v>
          </cell>
          <cell r="N311">
            <v>10871.95</v>
          </cell>
          <cell r="P311">
            <v>137945.5</v>
          </cell>
          <cell r="S311">
            <v>10871.95</v>
          </cell>
          <cell r="T311">
            <v>9787.1</v>
          </cell>
          <cell r="U311">
            <v>10180.94</v>
          </cell>
          <cell r="V311">
            <v>30839.990000000005</v>
          </cell>
          <cell r="W311">
            <v>14180.85</v>
          </cell>
          <cell r="X311">
            <v>12188.18</v>
          </cell>
          <cell r="Y311">
            <v>9793.49</v>
          </cell>
          <cell r="Z311">
            <v>36162.519999999997</v>
          </cell>
          <cell r="AA311">
            <v>10210.200000000001</v>
          </cell>
          <cell r="AB311">
            <v>12248.22</v>
          </cell>
          <cell r="AC311">
            <v>8148.17</v>
          </cell>
          <cell r="AD311">
            <v>30606.589999999997</v>
          </cell>
          <cell r="AE311">
            <v>10297.06</v>
          </cell>
          <cell r="AF311">
            <v>9537.2000000000007</v>
          </cell>
          <cell r="AG311">
            <v>9630.19</v>
          </cell>
          <cell r="AH311">
            <v>29464.450000000004</v>
          </cell>
          <cell r="AI311">
            <v>127073.55</v>
          </cell>
          <cell r="AJ311">
            <v>0</v>
          </cell>
        </row>
        <row r="312">
          <cell r="C312">
            <v>2100</v>
          </cell>
          <cell r="D312" t="str">
            <v>****</v>
          </cell>
          <cell r="E312" t="str">
            <v>F90400G</v>
          </cell>
          <cell r="F312" t="str">
            <v>UNCOLLECTIBLE ACCOUNTS</v>
          </cell>
          <cell r="G312">
            <v>2023138.2100000002</v>
          </cell>
          <cell r="J312">
            <v>2023138.2100000002</v>
          </cell>
          <cell r="L312">
            <v>126026</v>
          </cell>
          <cell r="N312">
            <v>126026</v>
          </cell>
          <cell r="P312">
            <v>2149164.21</v>
          </cell>
          <cell r="S312">
            <v>126026</v>
          </cell>
          <cell r="T312">
            <v>78700.34</v>
          </cell>
          <cell r="U312">
            <v>90150</v>
          </cell>
          <cell r="V312">
            <v>294876.33999999997</v>
          </cell>
          <cell r="W312">
            <v>19931</v>
          </cell>
          <cell r="X312">
            <v>-8008.04</v>
          </cell>
          <cell r="Y312">
            <v>507410</v>
          </cell>
          <cell r="Z312">
            <v>519332.96</v>
          </cell>
          <cell r="AA312">
            <v>209455</v>
          </cell>
          <cell r="AB312">
            <v>216022.81</v>
          </cell>
          <cell r="AC312">
            <v>220707</v>
          </cell>
          <cell r="AD312">
            <v>646184.81000000006</v>
          </cell>
          <cell r="AE312">
            <v>160030</v>
          </cell>
          <cell r="AF312">
            <v>233893.1</v>
          </cell>
          <cell r="AG312">
            <v>168821</v>
          </cell>
          <cell r="AH312">
            <v>562744.1</v>
          </cell>
          <cell r="AI312">
            <v>2023138.2100000002</v>
          </cell>
          <cell r="AJ312">
            <v>0</v>
          </cell>
        </row>
        <row r="313">
          <cell r="C313">
            <v>2100</v>
          </cell>
          <cell r="D313" t="str">
            <v>****</v>
          </cell>
          <cell r="E313" t="str">
            <v>F90500G</v>
          </cell>
          <cell r="F313" t="str">
            <v>MISCELLANEOUS CUSTOMER ACCOUNTS EXPENSE</v>
          </cell>
          <cell r="G313">
            <v>8262.77</v>
          </cell>
          <cell r="J313">
            <v>8262.77</v>
          </cell>
          <cell r="L313">
            <v>663.67</v>
          </cell>
          <cell r="N313">
            <v>663.67</v>
          </cell>
          <cell r="P313">
            <v>8926.44</v>
          </cell>
          <cell r="S313">
            <v>663.67</v>
          </cell>
          <cell r="T313">
            <v>51.51</v>
          </cell>
          <cell r="U313">
            <v>0</v>
          </cell>
          <cell r="V313">
            <v>715.18</v>
          </cell>
          <cell r="W313">
            <v>1643.4</v>
          </cell>
          <cell r="X313">
            <v>0</v>
          </cell>
          <cell r="Y313">
            <v>4.0199999999999996</v>
          </cell>
          <cell r="Z313">
            <v>1647.42</v>
          </cell>
          <cell r="AA313">
            <v>1235.57</v>
          </cell>
          <cell r="AB313">
            <v>576.70000000000005</v>
          </cell>
          <cell r="AC313">
            <v>1258.1500000000001</v>
          </cell>
          <cell r="AD313">
            <v>3070.42</v>
          </cell>
          <cell r="AE313">
            <v>740.9</v>
          </cell>
          <cell r="AF313">
            <v>38.51</v>
          </cell>
          <cell r="AG313">
            <v>2050.34</v>
          </cell>
          <cell r="AH313">
            <v>2829.75</v>
          </cell>
          <cell r="AI313">
            <v>8262.77</v>
          </cell>
          <cell r="AJ313">
            <v>0</v>
          </cell>
        </row>
        <row r="314">
          <cell r="E314" t="str">
            <v xml:space="preserve">   Gas Customer Accounting Expenses</v>
          </cell>
          <cell r="G314">
            <v>20809766.430000003</v>
          </cell>
          <cell r="H314">
            <v>0</v>
          </cell>
          <cell r="J314">
            <v>20809766.430000003</v>
          </cell>
          <cell r="L314">
            <v>1391933.15</v>
          </cell>
          <cell r="M314">
            <v>0</v>
          </cell>
          <cell r="N314">
            <v>1391933.15</v>
          </cell>
          <cell r="P314">
            <v>22201699.580000002</v>
          </cell>
          <cell r="S314">
            <v>1391933.15</v>
          </cell>
          <cell r="T314">
            <v>1374818.0400000003</v>
          </cell>
          <cell r="U314">
            <v>1565331.97</v>
          </cell>
          <cell r="V314">
            <v>4332083.16</v>
          </cell>
          <cell r="W314">
            <v>2019096.25</v>
          </cell>
          <cell r="X314">
            <v>1825918.36</v>
          </cell>
          <cell r="Y314">
            <v>2327346.5900000003</v>
          </cell>
          <cell r="Z314">
            <v>6172361.1999999993</v>
          </cell>
          <cell r="AA314">
            <v>1725594.0699999998</v>
          </cell>
          <cell r="AB314">
            <v>1638778.1500000001</v>
          </cell>
          <cell r="AC314">
            <v>1462407.45</v>
          </cell>
          <cell r="AD314">
            <v>4826779.67</v>
          </cell>
          <cell r="AE314">
            <v>1793662.7100000002</v>
          </cell>
          <cell r="AF314">
            <v>1675654.6900000002</v>
          </cell>
          <cell r="AG314">
            <v>2009225.0000000002</v>
          </cell>
          <cell r="AH314">
            <v>5478542.3999999994</v>
          </cell>
          <cell r="AI314">
            <v>20809766.430000003</v>
          </cell>
          <cell r="AJ314">
            <v>0</v>
          </cell>
        </row>
        <row r="316">
          <cell r="E316" t="str">
            <v xml:space="preserve">  Customer Accounting</v>
          </cell>
          <cell r="G316">
            <v>65440960.649999991</v>
          </cell>
          <cell r="H316">
            <v>0</v>
          </cell>
          <cell r="J316">
            <v>65440960.649999991</v>
          </cell>
          <cell r="L316">
            <v>4371731.0399999991</v>
          </cell>
          <cell r="M316">
            <v>0</v>
          </cell>
          <cell r="N316">
            <v>4371731.0399999991</v>
          </cell>
          <cell r="P316">
            <v>69812691.689999998</v>
          </cell>
          <cell r="S316">
            <v>4371731.0399999991</v>
          </cell>
          <cell r="T316">
            <v>4172687.4800000004</v>
          </cell>
          <cell r="U316">
            <v>4861786.3399999989</v>
          </cell>
          <cell r="V316">
            <v>13406204.860000001</v>
          </cell>
          <cell r="W316">
            <v>6102526.0599999987</v>
          </cell>
          <cell r="X316">
            <v>5551331.0100000007</v>
          </cell>
          <cell r="Y316">
            <v>8035279.7699999996</v>
          </cell>
          <cell r="Z316">
            <v>19689136.839999996</v>
          </cell>
          <cell r="AA316">
            <v>5587958.54</v>
          </cell>
          <cell r="AB316">
            <v>5364931.9400000004</v>
          </cell>
          <cell r="AC316">
            <v>4933261.78</v>
          </cell>
          <cell r="AD316">
            <v>15886152.260000002</v>
          </cell>
          <cell r="AE316">
            <v>5485548.7200000007</v>
          </cell>
          <cell r="AF316">
            <v>5487223.8400000008</v>
          </cell>
          <cell r="AG316">
            <v>5486694.1299999999</v>
          </cell>
          <cell r="AH316">
            <v>16459466.689999998</v>
          </cell>
          <cell r="AI316">
            <v>65440960.649999991</v>
          </cell>
          <cell r="AJ316">
            <v>0</v>
          </cell>
        </row>
        <row r="318">
          <cell r="E318" t="str">
            <v xml:space="preserve">  Customer Service, Info and Sales</v>
          </cell>
        </row>
        <row r="319">
          <cell r="C319">
            <v>2100</v>
          </cell>
          <cell r="D319" t="str">
            <v>H</v>
          </cell>
          <cell r="E319" t="str">
            <v>F90700C</v>
          </cell>
          <cell r="F319" t="str">
            <v>SUPERVISION</v>
          </cell>
          <cell r="G319">
            <v>155972.53</v>
          </cell>
          <cell r="H319">
            <v>-155972.53</v>
          </cell>
          <cell r="J319">
            <v>0</v>
          </cell>
          <cell r="L319">
            <v>0</v>
          </cell>
          <cell r="N319">
            <v>0</v>
          </cell>
          <cell r="P319">
            <v>0</v>
          </cell>
          <cell r="S319">
            <v>0</v>
          </cell>
          <cell r="T319">
            <v>20.100000000000001</v>
          </cell>
          <cell r="U319">
            <v>0</v>
          </cell>
          <cell r="V319">
            <v>20.100000000000001</v>
          </cell>
          <cell r="W319">
            <v>0</v>
          </cell>
          <cell r="X319">
            <v>155152.4</v>
          </cell>
          <cell r="Y319">
            <v>0</v>
          </cell>
          <cell r="Z319">
            <v>155152.4</v>
          </cell>
          <cell r="AA319">
            <v>108.99</v>
          </cell>
          <cell r="AB319">
            <v>219.82</v>
          </cell>
          <cell r="AC319">
            <v>101.51</v>
          </cell>
          <cell r="AD319">
            <v>430.32</v>
          </cell>
          <cell r="AE319">
            <v>198.99</v>
          </cell>
          <cell r="AF319">
            <v>63.27</v>
          </cell>
          <cell r="AG319">
            <v>107.45</v>
          </cell>
          <cell r="AH319">
            <v>369.71</v>
          </cell>
          <cell r="AI319">
            <v>155972.53</v>
          </cell>
          <cell r="AJ319">
            <v>0</v>
          </cell>
        </row>
        <row r="320">
          <cell r="S320">
            <v>0</v>
          </cell>
          <cell r="T320">
            <v>-20.100000000000001</v>
          </cell>
          <cell r="U320">
            <v>0</v>
          </cell>
          <cell r="V320">
            <v>-20.100000000000001</v>
          </cell>
          <cell r="W320">
            <v>0</v>
          </cell>
          <cell r="X320">
            <v>-155152.4</v>
          </cell>
          <cell r="Y320">
            <v>0</v>
          </cell>
          <cell r="Z320">
            <v>-155152.4</v>
          </cell>
          <cell r="AA320">
            <v>-108.99</v>
          </cell>
          <cell r="AB320">
            <v>-219.82</v>
          </cell>
          <cell r="AC320">
            <v>-101.51</v>
          </cell>
          <cell r="AD320">
            <v>-430.32</v>
          </cell>
          <cell r="AE320">
            <v>-198.99</v>
          </cell>
          <cell r="AF320">
            <v>-63.27</v>
          </cell>
          <cell r="AG320">
            <v>-107.45</v>
          </cell>
          <cell r="AH320">
            <v>-369.71</v>
          </cell>
          <cell r="AI320">
            <v>-155972.53</v>
          </cell>
          <cell r="AJ320">
            <v>0</v>
          </cell>
        </row>
        <row r="321">
          <cell r="D321" t="str">
            <v>H</v>
          </cell>
          <cell r="E321" t="str">
            <v>F90710C</v>
          </cell>
          <cell r="F321" t="str">
            <v>SUPERVISION</v>
          </cell>
          <cell r="G321">
            <v>0</v>
          </cell>
          <cell r="H321">
            <v>0</v>
          </cell>
          <cell r="J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</row>
        <row r="323">
          <cell r="C323">
            <v>2100</v>
          </cell>
          <cell r="D323" t="str">
            <v>H</v>
          </cell>
          <cell r="E323" t="str">
            <v>F90800C</v>
          </cell>
          <cell r="F323" t="str">
            <v>CUSTOMER ASSISTANCE EXPENSES</v>
          </cell>
          <cell r="G323">
            <v>290156.07000000007</v>
          </cell>
          <cell r="H323">
            <v>-141747.77000000005</v>
          </cell>
          <cell r="J323">
            <v>148408.30000000002</v>
          </cell>
          <cell r="L323">
            <v>292.45999999999998</v>
          </cell>
          <cell r="N323">
            <v>292.45999999999998</v>
          </cell>
          <cell r="P323">
            <v>148700.76</v>
          </cell>
          <cell r="S323">
            <v>292.45999999999998</v>
          </cell>
          <cell r="T323">
            <v>-292.45999999999998</v>
          </cell>
          <cell r="U323">
            <v>0</v>
          </cell>
          <cell r="V323">
            <v>0</v>
          </cell>
          <cell r="W323">
            <v>139621.51</v>
          </cell>
          <cell r="X323">
            <v>0</v>
          </cell>
          <cell r="Y323">
            <v>0</v>
          </cell>
          <cell r="Z323">
            <v>139621.51</v>
          </cell>
          <cell r="AA323">
            <v>26385.39</v>
          </cell>
          <cell r="AB323">
            <v>34560.730000000003</v>
          </cell>
          <cell r="AC323">
            <v>38353.89</v>
          </cell>
          <cell r="AD323">
            <v>99300.010000000009</v>
          </cell>
          <cell r="AE323">
            <v>50686.41</v>
          </cell>
          <cell r="AF323">
            <v>73.75</v>
          </cell>
          <cell r="AG323">
            <v>474.39</v>
          </cell>
          <cell r="AH323">
            <v>51234.55</v>
          </cell>
          <cell r="AI323">
            <v>290156.07000000007</v>
          </cell>
          <cell r="AJ323">
            <v>0</v>
          </cell>
        </row>
        <row r="324">
          <cell r="D324" t="str">
            <v>A</v>
          </cell>
          <cell r="E324" t="str">
            <v>F90800C</v>
          </cell>
          <cell r="F324" t="str">
            <v>CUSTOMER ASSISTANCE EXPENSES</v>
          </cell>
          <cell r="H324">
            <v>-148408.30000000002</v>
          </cell>
          <cell r="J324">
            <v>-148408.30000000002</v>
          </cell>
          <cell r="V324">
            <v>0</v>
          </cell>
          <cell r="W324">
            <v>-139621.51</v>
          </cell>
          <cell r="Z324">
            <v>-139621.51</v>
          </cell>
          <cell r="AA324">
            <v>-25776.26</v>
          </cell>
          <cell r="AB324">
            <v>-34320.57</v>
          </cell>
          <cell r="AC324">
            <v>-38168.879999999997</v>
          </cell>
          <cell r="AD324">
            <v>-98265.709999999992</v>
          </cell>
          <cell r="AE324">
            <v>-50122.81</v>
          </cell>
          <cell r="AF324">
            <v>-19.78</v>
          </cell>
          <cell r="AH324">
            <v>-50142.59</v>
          </cell>
          <cell r="AI324">
            <v>-288029.81000000006</v>
          </cell>
          <cell r="AJ324">
            <v>-139621.51000000004</v>
          </cell>
        </row>
        <row r="325">
          <cell r="S325">
            <v>-292.45999999999998</v>
          </cell>
          <cell r="T325">
            <v>292.45999999999998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-609.13000000000102</v>
          </cell>
          <cell r="AB325">
            <v>-240.16000000000349</v>
          </cell>
          <cell r="AC325">
            <v>-185.01000000000204</v>
          </cell>
          <cell r="AD325">
            <v>-1034.3000000000065</v>
          </cell>
          <cell r="AE325">
            <v>-563.60000000000582</v>
          </cell>
          <cell r="AF325">
            <v>-53.97</v>
          </cell>
          <cell r="AG325">
            <v>-474.39</v>
          </cell>
          <cell r="AH325">
            <v>-1091.9600000000059</v>
          </cell>
          <cell r="AI325">
            <v>-2126.2600000000125</v>
          </cell>
          <cell r="AJ325">
            <v>139621.51000000004</v>
          </cell>
        </row>
        <row r="326">
          <cell r="D326" t="str">
            <v>H</v>
          </cell>
          <cell r="E326" t="str">
            <v>F90900C</v>
          </cell>
          <cell r="F326" t="str">
            <v>INFORMATIONAL AND INSTRUCTIONAL EXPENSE</v>
          </cell>
          <cell r="G326">
            <v>0</v>
          </cell>
          <cell r="H326">
            <v>0</v>
          </cell>
          <cell r="J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</row>
        <row r="327"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C328">
            <v>2100</v>
          </cell>
          <cell r="D328" t="str">
            <v>H</v>
          </cell>
          <cell r="E328" t="str">
            <v>F91000C</v>
          </cell>
          <cell r="F328" t="str">
            <v>MISCELLANEOUS CUSTOMER SERV AND INFORMA</v>
          </cell>
          <cell r="G328">
            <v>337797.39999999997</v>
          </cell>
          <cell r="H328">
            <v>-52545.399999999965</v>
          </cell>
          <cell r="J328">
            <v>285252</v>
          </cell>
          <cell r="L328">
            <v>27024.73</v>
          </cell>
          <cell r="N328">
            <v>27024.73</v>
          </cell>
          <cell r="P328">
            <v>312276.73</v>
          </cell>
          <cell r="S328">
            <v>27024.73</v>
          </cell>
          <cell r="T328">
            <v>22877.66</v>
          </cell>
          <cell r="U328">
            <v>18605.73</v>
          </cell>
          <cell r="V328">
            <v>68508.12</v>
          </cell>
          <cell r="W328">
            <v>23715.56</v>
          </cell>
          <cell r="X328">
            <v>28089.19</v>
          </cell>
          <cell r="Y328">
            <v>0</v>
          </cell>
          <cell r="Z328">
            <v>51804.75</v>
          </cell>
          <cell r="AA328">
            <v>107.2</v>
          </cell>
          <cell r="AB328">
            <v>35784.949999999997</v>
          </cell>
          <cell r="AC328">
            <v>116953.44</v>
          </cell>
          <cell r="AD328">
            <v>152845.59</v>
          </cell>
          <cell r="AE328">
            <v>34539.15</v>
          </cell>
          <cell r="AF328">
            <v>17103.91</v>
          </cell>
          <cell r="AG328">
            <v>12995.88</v>
          </cell>
          <cell r="AH328">
            <v>64638.939999999995</v>
          </cell>
          <cell r="AI328">
            <v>337797.39999999997</v>
          </cell>
          <cell r="AJ328">
            <v>0</v>
          </cell>
        </row>
        <row r="329">
          <cell r="D329" t="str">
            <v>A</v>
          </cell>
          <cell r="E329" t="str">
            <v>F91000C</v>
          </cell>
          <cell r="F329" t="str">
            <v>MISCELLANEOUS CUSTOMER SERV AND INFORMA</v>
          </cell>
          <cell r="H329">
            <v>-285252</v>
          </cell>
          <cell r="J329">
            <v>-285252</v>
          </cell>
          <cell r="S329">
            <v>-26953.01</v>
          </cell>
          <cell r="T329">
            <v>-22877.66</v>
          </cell>
          <cell r="U329">
            <v>-18605.73</v>
          </cell>
          <cell r="V329">
            <v>-68436.399999999994</v>
          </cell>
          <cell r="Z329">
            <v>0</v>
          </cell>
          <cell r="AB329">
            <v>-35784.949999999997</v>
          </cell>
          <cell r="AC329">
            <v>-116756.86</v>
          </cell>
          <cell r="AD329">
            <v>-152541.81</v>
          </cell>
          <cell r="AE329">
            <v>-34431.949999999997</v>
          </cell>
          <cell r="AF329">
            <v>-17103.91</v>
          </cell>
          <cell r="AG329">
            <v>-12737.93</v>
          </cell>
          <cell r="AH329">
            <v>-64273.79</v>
          </cell>
          <cell r="AI329">
            <v>-285251.99999999994</v>
          </cell>
          <cell r="AJ329">
            <v>0</v>
          </cell>
        </row>
        <row r="330">
          <cell r="S330">
            <v>-71.720000000001164</v>
          </cell>
          <cell r="T330">
            <v>0</v>
          </cell>
          <cell r="U330">
            <v>0</v>
          </cell>
          <cell r="V330">
            <v>-71.720000000001164</v>
          </cell>
          <cell r="W330">
            <v>-23715.56</v>
          </cell>
          <cell r="X330">
            <v>-28089.19</v>
          </cell>
          <cell r="Y330">
            <v>0</v>
          </cell>
          <cell r="Z330">
            <v>-51804.75</v>
          </cell>
          <cell r="AA330">
            <v>-107.2</v>
          </cell>
          <cell r="AB330">
            <v>0</v>
          </cell>
          <cell r="AC330">
            <v>-196.58000000000175</v>
          </cell>
          <cell r="AD330">
            <v>-303.78000000000173</v>
          </cell>
          <cell r="AE330">
            <v>-107.20000000000437</v>
          </cell>
          <cell r="AF330">
            <v>0</v>
          </cell>
          <cell r="AG330">
            <v>-257.94999999999891</v>
          </cell>
          <cell r="AH330">
            <v>-365.15000000000327</v>
          </cell>
          <cell r="AI330">
            <v>-52545.4</v>
          </cell>
          <cell r="AJ330">
            <v>0</v>
          </cell>
        </row>
        <row r="331">
          <cell r="D331" t="str">
            <v>H</v>
          </cell>
          <cell r="E331" t="str">
            <v>F91020C</v>
          </cell>
          <cell r="F331" t="str">
            <v>MISCELLANEOUS CUSTOMER SERV AND INFORMA</v>
          </cell>
          <cell r="G331">
            <v>0</v>
          </cell>
          <cell r="H331">
            <v>0</v>
          </cell>
          <cell r="J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D333" t="str">
            <v>H</v>
          </cell>
          <cell r="E333" t="str">
            <v>F91200C</v>
          </cell>
          <cell r="F333" t="str">
            <v>DEMONSTRATING AND SELLING EXPENSES</v>
          </cell>
          <cell r="G333">
            <v>2971.17</v>
          </cell>
          <cell r="H333">
            <v>-2971.17</v>
          </cell>
          <cell r="J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83.61</v>
          </cell>
          <cell r="X333">
            <v>2887</v>
          </cell>
          <cell r="Y333">
            <v>0</v>
          </cell>
          <cell r="Z333">
            <v>2970.61</v>
          </cell>
          <cell r="AA333">
            <v>0</v>
          </cell>
          <cell r="AB333">
            <v>0</v>
          </cell>
          <cell r="AC333">
            <v>0.56000000000000005</v>
          </cell>
          <cell r="AD333">
            <v>0.56000000000000005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2971.17</v>
          </cell>
          <cell r="AJ333">
            <v>0</v>
          </cell>
        </row>
        <row r="334"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-83.61</v>
          </cell>
          <cell r="X334">
            <v>-2887</v>
          </cell>
          <cell r="Y334">
            <v>0</v>
          </cell>
          <cell r="Z334">
            <v>-2970.61</v>
          </cell>
          <cell r="AA334">
            <v>0</v>
          </cell>
          <cell r="AB334">
            <v>0</v>
          </cell>
          <cell r="AC334">
            <v>-0.56000000000000005</v>
          </cell>
          <cell r="AD334">
            <v>-0.56000000000000005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-2971.17</v>
          </cell>
          <cell r="AJ334">
            <v>0</v>
          </cell>
        </row>
        <row r="335">
          <cell r="D335" t="str">
            <v>H</v>
          </cell>
          <cell r="E335" t="str">
            <v>F91300C</v>
          </cell>
          <cell r="F335" t="str">
            <v>ADVERTISING EXPENSES</v>
          </cell>
          <cell r="G335">
            <v>23187.269999999997</v>
          </cell>
          <cell r="H335">
            <v>-23187.269999999997</v>
          </cell>
          <cell r="J335">
            <v>0</v>
          </cell>
          <cell r="S335">
            <v>593.49</v>
          </cell>
          <cell r="T335">
            <v>34.119999999999997</v>
          </cell>
          <cell r="U335">
            <v>0</v>
          </cell>
          <cell r="V335">
            <v>627.61</v>
          </cell>
          <cell r="W335">
            <v>78.3</v>
          </cell>
          <cell r="X335">
            <v>22003.01</v>
          </cell>
          <cell r="Y335">
            <v>0</v>
          </cell>
          <cell r="Z335">
            <v>22081.309999999998</v>
          </cell>
          <cell r="AA335">
            <v>95.19</v>
          </cell>
          <cell r="AB335">
            <v>73.099999999999994</v>
          </cell>
          <cell r="AC335">
            <v>79.31</v>
          </cell>
          <cell r="AD335">
            <v>247.6</v>
          </cell>
          <cell r="AE335">
            <v>0</v>
          </cell>
          <cell r="AF335">
            <v>89.31</v>
          </cell>
          <cell r="AG335">
            <v>141.44</v>
          </cell>
          <cell r="AH335">
            <v>230.75</v>
          </cell>
          <cell r="AI335">
            <v>23187.269999999997</v>
          </cell>
          <cell r="AJ335">
            <v>0</v>
          </cell>
        </row>
        <row r="336">
          <cell r="S336">
            <v>-593.49</v>
          </cell>
          <cell r="T336">
            <v>-34.119999999999997</v>
          </cell>
          <cell r="U336">
            <v>0</v>
          </cell>
          <cell r="V336">
            <v>-627.61</v>
          </cell>
          <cell r="W336">
            <v>-78.3</v>
          </cell>
          <cell r="X336">
            <v>-22003.01</v>
          </cell>
          <cell r="Y336">
            <v>0</v>
          </cell>
          <cell r="Z336">
            <v>-22081.309999999998</v>
          </cell>
          <cell r="AA336">
            <v>-95.19</v>
          </cell>
          <cell r="AB336">
            <v>-73.099999999999994</v>
          </cell>
          <cell r="AC336">
            <v>-79.31</v>
          </cell>
          <cell r="AD336">
            <v>-247.6</v>
          </cell>
          <cell r="AE336">
            <v>0</v>
          </cell>
          <cell r="AF336">
            <v>-89.31</v>
          </cell>
          <cell r="AG336">
            <v>-141.44</v>
          </cell>
          <cell r="AH336">
            <v>-230.75</v>
          </cell>
          <cell r="AI336">
            <v>-23187.269999999997</v>
          </cell>
          <cell r="AJ336">
            <v>0</v>
          </cell>
        </row>
        <row r="337">
          <cell r="E337" t="str">
            <v xml:space="preserve">   Common Customer Service, Info and Sales</v>
          </cell>
          <cell r="G337">
            <v>810084.44000000006</v>
          </cell>
          <cell r="H337">
            <v>-810084.44000000006</v>
          </cell>
          <cell r="J337">
            <v>0</v>
          </cell>
          <cell r="L337">
            <v>27317.19</v>
          </cell>
          <cell r="M337">
            <v>0</v>
          </cell>
          <cell r="N337">
            <v>27317.19</v>
          </cell>
          <cell r="P337">
            <v>27317.19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-2.8990143619012088E-12</v>
          </cell>
          <cell r="AE337">
            <v>0</v>
          </cell>
          <cell r="AF337">
            <v>0</v>
          </cell>
          <cell r="AG337">
            <v>0</v>
          </cell>
          <cell r="AH337">
            <v>-9.0949470177292824E-12</v>
          </cell>
          <cell r="AI337">
            <v>0</v>
          </cell>
          <cell r="AJ337">
            <v>0</v>
          </cell>
        </row>
        <row r="339">
          <cell r="C339">
            <v>2100</v>
          </cell>
          <cell r="D339" t="str">
            <v>H</v>
          </cell>
          <cell r="E339" t="str">
            <v>F90700E</v>
          </cell>
          <cell r="F339" t="str">
            <v>SUPERVISION</v>
          </cell>
          <cell r="G339">
            <v>383411.81000000006</v>
          </cell>
          <cell r="H339">
            <v>116668.2621076923</v>
          </cell>
          <cell r="I339">
            <v>0.74790768372060179</v>
          </cell>
          <cell r="J339">
            <v>500080.07210769237</v>
          </cell>
          <cell r="L339">
            <v>9701.8799999999992</v>
          </cell>
          <cell r="N339">
            <v>9701.8799999999992</v>
          </cell>
          <cell r="P339">
            <v>509781.95210769237</v>
          </cell>
          <cell r="S339">
            <v>9701.8799999999992</v>
          </cell>
          <cell r="T339">
            <v>11128.61</v>
          </cell>
          <cell r="U339">
            <v>16360.47</v>
          </cell>
          <cell r="V339">
            <v>37190.959999999999</v>
          </cell>
          <cell r="W339">
            <v>130982.23</v>
          </cell>
          <cell r="X339">
            <v>12703.95</v>
          </cell>
          <cell r="Y339">
            <v>80639.56</v>
          </cell>
          <cell r="Z339">
            <v>224325.74</v>
          </cell>
          <cell r="AA339">
            <v>23015.200000000001</v>
          </cell>
          <cell r="AB339">
            <v>22044.28</v>
          </cell>
          <cell r="AC339">
            <v>18547.310000000001</v>
          </cell>
          <cell r="AD339">
            <v>63606.789999999994</v>
          </cell>
          <cell r="AE339">
            <v>22887.85</v>
          </cell>
          <cell r="AF339">
            <v>14484.95</v>
          </cell>
          <cell r="AG339">
            <v>20915.52</v>
          </cell>
          <cell r="AH339">
            <v>58288.320000000007</v>
          </cell>
          <cell r="AI339">
            <v>383411.81000000006</v>
          </cell>
          <cell r="AJ339">
            <v>0</v>
          </cell>
        </row>
        <row r="340">
          <cell r="S340">
            <v>0</v>
          </cell>
          <cell r="T340">
            <v>15.39</v>
          </cell>
          <cell r="U340">
            <v>0</v>
          </cell>
          <cell r="V340">
            <v>15.39</v>
          </cell>
          <cell r="W340">
            <v>0</v>
          </cell>
          <cell r="X340">
            <v>116039.6721076923</v>
          </cell>
          <cell r="Y340">
            <v>0</v>
          </cell>
          <cell r="Z340">
            <v>116039.6721076923</v>
          </cell>
          <cell r="AA340">
            <v>83.54</v>
          </cell>
          <cell r="AB340">
            <v>168.49</v>
          </cell>
          <cell r="AC340">
            <v>77.8</v>
          </cell>
          <cell r="AD340">
            <v>329.83000000000004</v>
          </cell>
          <cell r="AE340">
            <v>152.52000000000001</v>
          </cell>
          <cell r="AF340">
            <v>48.49</v>
          </cell>
          <cell r="AG340">
            <v>82.36</v>
          </cell>
          <cell r="AH340">
            <v>283.37</v>
          </cell>
          <cell r="AI340">
            <v>116668.26210769231</v>
          </cell>
          <cell r="AJ340">
            <v>0</v>
          </cell>
        </row>
        <row r="341">
          <cell r="D341" t="str">
            <v>H</v>
          </cell>
          <cell r="E341" t="str">
            <v>F90710E</v>
          </cell>
          <cell r="F341" t="str">
            <v>SUPERVISION</v>
          </cell>
          <cell r="H341">
            <v>0</v>
          </cell>
          <cell r="I341">
            <v>0.74790768372060179</v>
          </cell>
          <cell r="J341">
            <v>0</v>
          </cell>
          <cell r="V341">
            <v>0</v>
          </cell>
          <cell r="Z341">
            <v>0</v>
          </cell>
          <cell r="AD341">
            <v>0</v>
          </cell>
          <cell r="AH341">
            <v>0</v>
          </cell>
          <cell r="AI341">
            <v>0</v>
          </cell>
        </row>
        <row r="342"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</row>
        <row r="343">
          <cell r="C343">
            <v>2100</v>
          </cell>
          <cell r="D343" t="str">
            <v>H</v>
          </cell>
          <cell r="E343" t="str">
            <v>F90800E</v>
          </cell>
          <cell r="F343" t="str">
            <v>CUSTOMER ASSISTANCE EXPENSES</v>
          </cell>
          <cell r="G343">
            <v>38159926.129999995</v>
          </cell>
          <cell r="H343">
            <v>1630.31</v>
          </cell>
          <cell r="I343">
            <v>0.74790768372060179</v>
          </cell>
          <cell r="J343">
            <v>38161556.439999998</v>
          </cell>
          <cell r="L343">
            <v>-4090216.66</v>
          </cell>
          <cell r="M343">
            <v>0</v>
          </cell>
          <cell r="N343">
            <v>-4090216.66</v>
          </cell>
          <cell r="P343">
            <v>34071339.780000001</v>
          </cell>
          <cell r="S343">
            <v>-4090216.66</v>
          </cell>
          <cell r="T343">
            <v>2389711.58</v>
          </cell>
          <cell r="U343">
            <v>1818665.1</v>
          </cell>
          <cell r="V343">
            <v>118160.02000000002</v>
          </cell>
          <cell r="W343">
            <v>1442019.65</v>
          </cell>
          <cell r="X343">
            <v>716017.44</v>
          </cell>
          <cell r="Y343">
            <v>1412146.37</v>
          </cell>
          <cell r="Z343">
            <v>3570183.46</v>
          </cell>
          <cell r="AA343">
            <v>5276508.13</v>
          </cell>
          <cell r="AB343">
            <v>4378188.4800000004</v>
          </cell>
          <cell r="AC343">
            <v>4364874.42</v>
          </cell>
          <cell r="AD343">
            <v>14019571.029999999</v>
          </cell>
          <cell r="AE343">
            <v>2022316.03</v>
          </cell>
          <cell r="AF343">
            <v>4517177.59</v>
          </cell>
          <cell r="AG343">
            <v>13912518</v>
          </cell>
          <cell r="AH343">
            <v>20452011.620000001</v>
          </cell>
          <cell r="AI343">
            <v>38159926.129999995</v>
          </cell>
          <cell r="AJ343">
            <v>0</v>
          </cell>
        </row>
        <row r="344">
          <cell r="D344" t="str">
            <v>A</v>
          </cell>
          <cell r="E344" t="str">
            <v>F90800E</v>
          </cell>
          <cell r="F344" t="str">
            <v>CUSTOMER ASSISTANCE EXPENSES</v>
          </cell>
          <cell r="H344">
            <v>220652.67499999999</v>
          </cell>
          <cell r="J344">
            <v>220652.67499999999</v>
          </cell>
          <cell r="V344">
            <v>0</v>
          </cell>
          <cell r="W344">
            <v>106613.21</v>
          </cell>
          <cell r="Z344">
            <v>106613.21</v>
          </cell>
          <cell r="AA344">
            <v>21909.820999999996</v>
          </cell>
          <cell r="AB344">
            <v>29172.484499999999</v>
          </cell>
          <cell r="AC344">
            <v>32443.547999999995</v>
          </cell>
          <cell r="AD344">
            <v>83525.853499999997</v>
          </cell>
          <cell r="AE344">
            <v>42604.388499999994</v>
          </cell>
          <cell r="AF344">
            <v>16.812999999999999</v>
          </cell>
          <cell r="AG344">
            <v>-12107.59</v>
          </cell>
          <cell r="AH344">
            <v>30513.611499999995</v>
          </cell>
          <cell r="AI344">
            <v>220652.67499999999</v>
          </cell>
          <cell r="AJ344">
            <v>0</v>
          </cell>
        </row>
        <row r="345">
          <cell r="S345">
            <v>224.5</v>
          </cell>
          <cell r="T345">
            <v>-223.91</v>
          </cell>
          <cell r="U345">
            <v>0</v>
          </cell>
          <cell r="V345">
            <v>0.59000000000000341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466.88</v>
          </cell>
          <cell r="AB345">
            <v>184.07</v>
          </cell>
          <cell r="AC345">
            <v>141.81</v>
          </cell>
          <cell r="AD345">
            <v>792.76</v>
          </cell>
          <cell r="AE345">
            <v>431.98</v>
          </cell>
          <cell r="AF345">
            <v>41.37</v>
          </cell>
          <cell r="AG345">
            <v>363.61</v>
          </cell>
          <cell r="AH345">
            <v>836.96</v>
          </cell>
          <cell r="AI345">
            <v>1630.31</v>
          </cell>
          <cell r="AJ345">
            <v>0</v>
          </cell>
        </row>
        <row r="346">
          <cell r="C346">
            <v>2100</v>
          </cell>
          <cell r="E346" t="str">
            <v>F90820E</v>
          </cell>
          <cell r="F346" t="str">
            <v>CUSTOMER ASSISTANCE EXPENSES</v>
          </cell>
          <cell r="G346">
            <v>4997.3000000000029</v>
          </cell>
          <cell r="H346">
            <v>0</v>
          </cell>
          <cell r="J346">
            <v>4997.3000000000029</v>
          </cell>
          <cell r="S346">
            <v>0</v>
          </cell>
          <cell r="T346">
            <v>104999.86</v>
          </cell>
          <cell r="U346">
            <v>-100002.56</v>
          </cell>
          <cell r="V346">
            <v>4997.3000000000029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4997.3000000000029</v>
          </cell>
          <cell r="AJ346">
            <v>0</v>
          </cell>
        </row>
        <row r="347">
          <cell r="C347">
            <v>2100</v>
          </cell>
          <cell r="D347" t="str">
            <v>H</v>
          </cell>
          <cell r="E347" t="str">
            <v>F90900E</v>
          </cell>
          <cell r="F347" t="str">
            <v>INFORMATIONAL AND INSTRUCTIONAL EXPENSE</v>
          </cell>
          <cell r="G347">
            <v>0</v>
          </cell>
          <cell r="H347">
            <v>0</v>
          </cell>
          <cell r="I347">
            <v>0.74790768372060179</v>
          </cell>
          <cell r="J347">
            <v>0</v>
          </cell>
          <cell r="N347">
            <v>0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</row>
        <row r="348"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C349">
            <v>2100</v>
          </cell>
          <cell r="D349" t="str">
            <v>H</v>
          </cell>
          <cell r="E349" t="str">
            <v>F91000E</v>
          </cell>
          <cell r="F349" t="str">
            <v>MISCELLANEOUS CUSTOMER SERV AND INFORMA</v>
          </cell>
          <cell r="G349">
            <v>4163921.76</v>
          </cell>
          <cell r="H349">
            <v>39312.940578224843</v>
          </cell>
          <cell r="I349">
            <v>0.74790768372060179</v>
          </cell>
          <cell r="J349">
            <v>4203234.7005782248</v>
          </cell>
          <cell r="L349">
            <v>36749.51</v>
          </cell>
          <cell r="N349">
            <v>36749.51</v>
          </cell>
          <cell r="P349">
            <v>4239984.2105782246</v>
          </cell>
          <cell r="S349">
            <v>36749.51</v>
          </cell>
          <cell r="T349">
            <v>89714.63</v>
          </cell>
          <cell r="U349">
            <v>304088.52</v>
          </cell>
          <cell r="V349">
            <v>430552.66000000003</v>
          </cell>
          <cell r="W349">
            <v>76451.679999999993</v>
          </cell>
          <cell r="X349">
            <v>290832.2</v>
          </cell>
          <cell r="Y349">
            <v>110552.12</v>
          </cell>
          <cell r="Z349">
            <v>477836</v>
          </cell>
          <cell r="AA349">
            <v>400077.95</v>
          </cell>
          <cell r="AB349">
            <v>836271.67</v>
          </cell>
          <cell r="AC349">
            <v>817236.59</v>
          </cell>
          <cell r="AD349">
            <v>2053586.21</v>
          </cell>
          <cell r="AE349">
            <v>374930.17</v>
          </cell>
          <cell r="AF349">
            <v>552683.48</v>
          </cell>
          <cell r="AG349">
            <v>274333.24</v>
          </cell>
          <cell r="AH349">
            <v>1201946.8899999999</v>
          </cell>
          <cell r="AI349">
            <v>4163921.76</v>
          </cell>
          <cell r="AJ349">
            <v>0</v>
          </cell>
        </row>
        <row r="350">
          <cell r="D350" t="str">
            <v>A</v>
          </cell>
          <cell r="E350" t="str">
            <v>F91000E</v>
          </cell>
          <cell r="F350" t="str">
            <v>MISCELLANEOUS CUSTOMER SERV AND INFORMA</v>
          </cell>
          <cell r="H350">
            <v>185413.8</v>
          </cell>
          <cell r="J350">
            <v>185413.8</v>
          </cell>
          <cell r="S350">
            <v>17519.4565</v>
          </cell>
          <cell r="T350">
            <v>14870.479000000001</v>
          </cell>
          <cell r="U350">
            <v>12093.7245</v>
          </cell>
          <cell r="V350">
            <v>44483.66</v>
          </cell>
          <cell r="Z350">
            <v>0</v>
          </cell>
          <cell r="AB350">
            <v>23260.217499999999</v>
          </cell>
          <cell r="AC350">
            <v>75891.959000000003</v>
          </cell>
          <cell r="AD350">
            <v>99152.176500000001</v>
          </cell>
          <cell r="AE350">
            <v>22380.767499999998</v>
          </cell>
          <cell r="AF350">
            <v>11117.541500000001</v>
          </cell>
          <cell r="AG350">
            <v>8279.6545000000006</v>
          </cell>
          <cell r="AH350">
            <v>41777.963499999998</v>
          </cell>
          <cell r="AI350">
            <v>185413.8</v>
          </cell>
          <cell r="AJ350">
            <v>0</v>
          </cell>
        </row>
        <row r="351">
          <cell r="S351">
            <v>55.05</v>
          </cell>
          <cell r="T351">
            <v>0</v>
          </cell>
          <cell r="U351">
            <v>0</v>
          </cell>
          <cell r="V351">
            <v>55.05</v>
          </cell>
          <cell r="W351">
            <v>17737.049547736955</v>
          </cell>
          <cell r="X351">
            <v>21008.121030487891</v>
          </cell>
          <cell r="Y351">
            <v>0</v>
          </cell>
          <cell r="Z351">
            <v>38745.170578224846</v>
          </cell>
          <cell r="AA351">
            <v>82.17</v>
          </cell>
          <cell r="AB351">
            <v>0</v>
          </cell>
          <cell r="AC351">
            <v>150.66999999999999</v>
          </cell>
          <cell r="AD351">
            <v>232.83999999999997</v>
          </cell>
          <cell r="AE351">
            <v>82.17</v>
          </cell>
          <cell r="AF351">
            <v>0</v>
          </cell>
          <cell r="AG351">
            <v>197.71</v>
          </cell>
          <cell r="AH351">
            <v>279.88</v>
          </cell>
          <cell r="AI351">
            <v>39312.940578224843</v>
          </cell>
          <cell r="AJ351">
            <v>0</v>
          </cell>
        </row>
        <row r="352">
          <cell r="C352">
            <v>2100</v>
          </cell>
          <cell r="D352" t="str">
            <v>H</v>
          </cell>
          <cell r="E352" t="str">
            <v>F91020E</v>
          </cell>
          <cell r="F352" t="str">
            <v>MISC CUSTOMER SERVIC</v>
          </cell>
          <cell r="G352">
            <v>11904.68</v>
          </cell>
          <cell r="H352">
            <v>0</v>
          </cell>
          <cell r="I352">
            <v>0.74790768372060179</v>
          </cell>
          <cell r="J352">
            <v>11904.68</v>
          </cell>
          <cell r="L352">
            <v>798</v>
          </cell>
          <cell r="N352">
            <v>798</v>
          </cell>
          <cell r="P352">
            <v>12702.68</v>
          </cell>
          <cell r="S352">
            <v>798</v>
          </cell>
          <cell r="T352">
            <v>722</v>
          </cell>
          <cell r="U352">
            <v>760</v>
          </cell>
          <cell r="V352">
            <v>2280</v>
          </cell>
          <cell r="W352">
            <v>0</v>
          </cell>
          <cell r="X352">
            <v>1710</v>
          </cell>
          <cell r="Y352">
            <v>722</v>
          </cell>
          <cell r="Z352">
            <v>2432</v>
          </cell>
          <cell r="AA352">
            <v>-2930</v>
          </cell>
          <cell r="AB352">
            <v>7680</v>
          </cell>
          <cell r="AC352">
            <v>-2489.3200000000002</v>
          </cell>
          <cell r="AD352">
            <v>2260.6799999999998</v>
          </cell>
          <cell r="AE352">
            <v>2128</v>
          </cell>
          <cell r="AF352">
            <v>2044</v>
          </cell>
          <cell r="AG352">
            <v>760</v>
          </cell>
          <cell r="AH352">
            <v>4932</v>
          </cell>
          <cell r="AI352">
            <v>11904.68</v>
          </cell>
          <cell r="AJ352">
            <v>0</v>
          </cell>
        </row>
        <row r="353"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</row>
        <row r="354">
          <cell r="C354">
            <v>2100</v>
          </cell>
          <cell r="D354" t="str">
            <v>****</v>
          </cell>
          <cell r="E354" t="str">
            <v>F91080E</v>
          </cell>
          <cell r="F354" t="str">
            <v>MISCELLANEOUS CUSTOMER SERV AND INFORMA</v>
          </cell>
          <cell r="G354">
            <v>14307.37</v>
          </cell>
          <cell r="J354">
            <v>14307.37</v>
          </cell>
          <cell r="L354">
            <v>0</v>
          </cell>
          <cell r="N354">
            <v>0</v>
          </cell>
          <cell r="P354">
            <v>14307.37</v>
          </cell>
          <cell r="S354">
            <v>0</v>
          </cell>
          <cell r="T354">
            <v>0</v>
          </cell>
          <cell r="U354">
            <v>56.13</v>
          </cell>
          <cell r="V354">
            <v>56.13</v>
          </cell>
          <cell r="W354">
            <v>0</v>
          </cell>
          <cell r="X354">
            <v>-43.1</v>
          </cell>
          <cell r="Y354">
            <v>14294.34</v>
          </cell>
          <cell r="Z354">
            <v>14251.24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14307.37</v>
          </cell>
          <cell r="AJ354">
            <v>0</v>
          </cell>
        </row>
        <row r="355">
          <cell r="C355">
            <v>2100</v>
          </cell>
          <cell r="D355" t="str">
            <v>H</v>
          </cell>
          <cell r="E355" t="str">
            <v>F91200E</v>
          </cell>
          <cell r="F355" t="str">
            <v>DEMONSTRATING AND SELLING EXPENSES</v>
          </cell>
          <cell r="G355">
            <v>0</v>
          </cell>
          <cell r="H355">
            <v>2222.1720443372565</v>
          </cell>
          <cell r="I355">
            <v>0.74790768372060179</v>
          </cell>
          <cell r="J355">
            <v>2222.1720443372565</v>
          </cell>
          <cell r="L355">
            <v>0</v>
          </cell>
          <cell r="N355">
            <v>0</v>
          </cell>
          <cell r="P355">
            <v>2222.1720443372565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62.532561435879515</v>
          </cell>
          <cell r="X356">
            <v>2159.2094829013772</v>
          </cell>
          <cell r="Y356">
            <v>0</v>
          </cell>
          <cell r="Z356">
            <v>2221.7420443372566</v>
          </cell>
          <cell r="AA356">
            <v>0</v>
          </cell>
          <cell r="AB356">
            <v>0</v>
          </cell>
          <cell r="AC356">
            <v>0.43</v>
          </cell>
          <cell r="AD356">
            <v>0.43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2222.1720443372565</v>
          </cell>
          <cell r="AJ356">
            <v>0</v>
          </cell>
        </row>
        <row r="357">
          <cell r="C357">
            <v>2100</v>
          </cell>
          <cell r="D357" t="str">
            <v>H</v>
          </cell>
          <cell r="E357" t="str">
            <v>F91210E</v>
          </cell>
          <cell r="F357" t="str">
            <v>DEMONSTRATING AND SELLING EXPENSES</v>
          </cell>
          <cell r="G357">
            <v>138.52000000000001</v>
          </cell>
          <cell r="I357">
            <v>0.74790768372060179</v>
          </cell>
          <cell r="J357">
            <v>138.52000000000001</v>
          </cell>
          <cell r="L357">
            <v>0</v>
          </cell>
          <cell r="N357">
            <v>0</v>
          </cell>
          <cell r="P357">
            <v>138.52000000000001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138.52000000000001</v>
          </cell>
          <cell r="AD357">
            <v>138.52000000000001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138.52000000000001</v>
          </cell>
          <cell r="AJ357">
            <v>0</v>
          </cell>
        </row>
        <row r="358">
          <cell r="D358" t="str">
            <v>H</v>
          </cell>
          <cell r="E358" t="str">
            <v>F91300E</v>
          </cell>
          <cell r="F358" t="str">
            <v>ADVERTISING EXPENSES</v>
          </cell>
          <cell r="G358">
            <v>8075.95</v>
          </cell>
          <cell r="H358">
            <v>17363.121415616559</v>
          </cell>
          <cell r="I358">
            <v>0.74790768372060179</v>
          </cell>
          <cell r="J358">
            <v>25439.07141561656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8075.95</v>
          </cell>
          <cell r="Z358">
            <v>8075.95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8075.95</v>
          </cell>
          <cell r="AJ358">
            <v>0</v>
          </cell>
        </row>
        <row r="359">
          <cell r="S359">
            <v>455.58</v>
          </cell>
          <cell r="T359">
            <v>26.12</v>
          </cell>
          <cell r="U359">
            <v>0</v>
          </cell>
          <cell r="V359">
            <v>481.7</v>
          </cell>
          <cell r="W359">
            <v>58.56117163532312</v>
          </cell>
          <cell r="X359">
            <v>16456.220243981235</v>
          </cell>
          <cell r="Y359">
            <v>0</v>
          </cell>
          <cell r="Z359">
            <v>16514.781415616559</v>
          </cell>
          <cell r="AA359">
            <v>72.959999999999994</v>
          </cell>
          <cell r="AB359">
            <v>56.03</v>
          </cell>
          <cell r="AC359">
            <v>60.79</v>
          </cell>
          <cell r="AD359">
            <v>189.78</v>
          </cell>
          <cell r="AE359">
            <v>0</v>
          </cell>
          <cell r="AF359">
            <v>68.45</v>
          </cell>
          <cell r="AG359">
            <v>108.41</v>
          </cell>
          <cell r="AH359">
            <v>176.86</v>
          </cell>
          <cell r="AI359">
            <v>17363.121415616559</v>
          </cell>
          <cell r="AJ359">
            <v>0</v>
          </cell>
        </row>
        <row r="360">
          <cell r="C360">
            <v>2100</v>
          </cell>
          <cell r="D360" t="str">
            <v>****</v>
          </cell>
          <cell r="E360" t="str">
            <v>F91600E</v>
          </cell>
          <cell r="F360" t="str">
            <v>MISCELLANEOUS SALES EXPENSES</v>
          </cell>
          <cell r="G360">
            <v>0</v>
          </cell>
          <cell r="J360">
            <v>0</v>
          </cell>
          <cell r="L360">
            <v>0</v>
          </cell>
          <cell r="N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E361" t="str">
            <v xml:space="preserve">   Electric Customer Service, Info and Sales</v>
          </cell>
          <cell r="G361">
            <v>42746683.519999996</v>
          </cell>
          <cell r="H361">
            <v>583263.28114587103</v>
          </cell>
          <cell r="I361">
            <v>0.74790768372060179</v>
          </cell>
          <cell r="J361">
            <v>43329946.801145867</v>
          </cell>
          <cell r="L361">
            <v>-4042967.2700000005</v>
          </cell>
          <cell r="M361">
            <v>0</v>
          </cell>
          <cell r="N361">
            <v>-4042967.2700000005</v>
          </cell>
          <cell r="P361">
            <v>39286979.531145863</v>
          </cell>
          <cell r="S361">
            <v>-4024712.6835000007</v>
          </cell>
          <cell r="T361">
            <v>2610964.7589999996</v>
          </cell>
          <cell r="U361">
            <v>2052021.3844999999</v>
          </cell>
          <cell r="V361">
            <v>638273.46000000008</v>
          </cell>
          <cell r="W361">
            <v>1773924.9132808079</v>
          </cell>
          <cell r="X361">
            <v>1176883.7128650625</v>
          </cell>
          <cell r="Y361">
            <v>1626430.3400000003</v>
          </cell>
          <cell r="Z361">
            <v>4577238.9661458703</v>
          </cell>
          <cell r="AA361">
            <v>5719286.6509999996</v>
          </cell>
          <cell r="AB361">
            <v>5297025.722000001</v>
          </cell>
          <cell r="AC361">
            <v>5307074.5269999988</v>
          </cell>
          <cell r="AD361">
            <v>16323386.899999997</v>
          </cell>
          <cell r="AE361">
            <v>2487913.8760000002</v>
          </cell>
          <cell r="AF361">
            <v>5097682.6845000004</v>
          </cell>
          <cell r="AG361">
            <v>14205450.914500002</v>
          </cell>
          <cell r="AH361">
            <v>21791047.475000001</v>
          </cell>
          <cell r="AI361">
            <v>43329946.801145859</v>
          </cell>
          <cell r="AJ361">
            <v>0</v>
          </cell>
        </row>
        <row r="363">
          <cell r="C363">
            <v>2100</v>
          </cell>
          <cell r="D363" t="str">
            <v>H</v>
          </cell>
          <cell r="E363" t="str">
            <v>F90700G</v>
          </cell>
          <cell r="F363" t="str">
            <v>SUPERVISION</v>
          </cell>
          <cell r="G363">
            <v>148030.11999999997</v>
          </cell>
          <cell r="H363">
            <v>39304.267892307689</v>
          </cell>
          <cell r="I363">
            <v>0.25209231627939815</v>
          </cell>
          <cell r="J363">
            <v>187334.38789230766</v>
          </cell>
          <cell r="L363">
            <v>5271.8</v>
          </cell>
          <cell r="N363">
            <v>5271.8</v>
          </cell>
          <cell r="P363">
            <v>192606.18789230764</v>
          </cell>
          <cell r="S363">
            <v>5271.8</v>
          </cell>
          <cell r="T363">
            <v>7606.54</v>
          </cell>
          <cell r="U363">
            <v>8184.8</v>
          </cell>
          <cell r="V363">
            <v>21063.14</v>
          </cell>
          <cell r="W363">
            <v>65773.009999999995</v>
          </cell>
          <cell r="X363">
            <v>2244.11</v>
          </cell>
          <cell r="Y363">
            <v>23277.57</v>
          </cell>
          <cell r="Z363">
            <v>91294.69</v>
          </cell>
          <cell r="AA363">
            <v>5702.7</v>
          </cell>
          <cell r="AB363">
            <v>3890.2</v>
          </cell>
          <cell r="AC363">
            <v>5067.8</v>
          </cell>
          <cell r="AD363">
            <v>14660.7</v>
          </cell>
          <cell r="AE363">
            <v>8153.54</v>
          </cell>
          <cell r="AF363">
            <v>4174.21</v>
          </cell>
          <cell r="AG363">
            <v>8683.84</v>
          </cell>
          <cell r="AH363">
            <v>21011.59</v>
          </cell>
          <cell r="AI363">
            <v>148030.11999999997</v>
          </cell>
          <cell r="AJ363">
            <v>0</v>
          </cell>
        </row>
        <row r="364">
          <cell r="S364">
            <v>0</v>
          </cell>
          <cell r="T364">
            <v>4.71</v>
          </cell>
          <cell r="U364">
            <v>0</v>
          </cell>
          <cell r="V364">
            <v>4.71</v>
          </cell>
          <cell r="W364">
            <v>0</v>
          </cell>
          <cell r="X364">
            <v>39112.727892307696</v>
          </cell>
          <cell r="Y364">
            <v>0</v>
          </cell>
          <cell r="Z364">
            <v>39112.727892307696</v>
          </cell>
          <cell r="AA364">
            <v>25.45</v>
          </cell>
          <cell r="AB364">
            <v>51.33</v>
          </cell>
          <cell r="AC364">
            <v>23.71</v>
          </cell>
          <cell r="AD364">
            <v>100.49000000000001</v>
          </cell>
          <cell r="AE364">
            <v>46.47</v>
          </cell>
          <cell r="AF364">
            <v>14.78</v>
          </cell>
          <cell r="AG364">
            <v>25.09</v>
          </cell>
          <cell r="AH364">
            <v>86.34</v>
          </cell>
          <cell r="AI364">
            <v>39304.267892307689</v>
          </cell>
          <cell r="AJ364">
            <v>0</v>
          </cell>
        </row>
        <row r="365">
          <cell r="D365" t="str">
            <v>H</v>
          </cell>
          <cell r="E365" t="str">
            <v>F90701G</v>
          </cell>
          <cell r="H365">
            <v>0</v>
          </cell>
          <cell r="I365">
            <v>0.25209231627939815</v>
          </cell>
          <cell r="J365">
            <v>0</v>
          </cell>
          <cell r="V365">
            <v>0</v>
          </cell>
          <cell r="Z365">
            <v>0</v>
          </cell>
          <cell r="AD365">
            <v>0</v>
          </cell>
          <cell r="AH365">
            <v>0</v>
          </cell>
          <cell r="AI365">
            <v>0</v>
          </cell>
        </row>
        <row r="366"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</row>
        <row r="367">
          <cell r="C367">
            <v>2100</v>
          </cell>
          <cell r="D367" t="str">
            <v>H</v>
          </cell>
          <cell r="E367" t="str">
            <v>F90800G</v>
          </cell>
          <cell r="F367" t="str">
            <v>CUSTOMER ASSISTANCE EXPENSES</v>
          </cell>
          <cell r="G367">
            <v>14019771.66</v>
          </cell>
          <cell r="H367">
            <v>495.95000000000005</v>
          </cell>
          <cell r="I367">
            <v>0.25209231627939815</v>
          </cell>
          <cell r="J367">
            <v>14020267.609999999</v>
          </cell>
          <cell r="L367">
            <v>-1232461.03</v>
          </cell>
          <cell r="M367">
            <v>0</v>
          </cell>
          <cell r="N367">
            <v>-1232461.03</v>
          </cell>
          <cell r="P367">
            <v>12787806.58</v>
          </cell>
          <cell r="S367">
            <v>-1232461.03</v>
          </cell>
          <cell r="T367">
            <v>779342.69</v>
          </cell>
          <cell r="U367">
            <v>1073194.52</v>
          </cell>
          <cell r="V367">
            <v>620076.17999999993</v>
          </cell>
          <cell r="W367">
            <v>620666.19999999995</v>
          </cell>
          <cell r="X367">
            <v>759185.28</v>
          </cell>
          <cell r="Y367">
            <v>1445977.22</v>
          </cell>
          <cell r="Z367">
            <v>2825828.7</v>
          </cell>
          <cell r="AA367">
            <v>1738192.48</v>
          </cell>
          <cell r="AB367">
            <v>1072738.31</v>
          </cell>
          <cell r="AC367">
            <v>1156024.29</v>
          </cell>
          <cell r="AD367">
            <v>3966955.08</v>
          </cell>
          <cell r="AE367">
            <v>960607.26</v>
          </cell>
          <cell r="AF367">
            <v>2117844.79</v>
          </cell>
          <cell r="AG367">
            <v>3528459.65</v>
          </cell>
          <cell r="AH367">
            <v>6606911.6999999993</v>
          </cell>
          <cell r="AI367">
            <v>14019771.66</v>
          </cell>
          <cell r="AJ367">
            <v>0</v>
          </cell>
        </row>
        <row r="368">
          <cell r="D368" t="str">
            <v>A</v>
          </cell>
          <cell r="E368" t="str">
            <v>F90800G</v>
          </cell>
          <cell r="F368" t="str">
            <v>CUSTOMER ASSISTANCE EXPENSES</v>
          </cell>
          <cell r="H368">
            <v>67377.135000000009</v>
          </cell>
          <cell r="J368">
            <v>67377.135000000009</v>
          </cell>
          <cell r="V368">
            <v>0</v>
          </cell>
          <cell r="W368">
            <v>33008.300000000003</v>
          </cell>
          <cell r="Z368">
            <v>33008.300000000003</v>
          </cell>
          <cell r="AA368">
            <v>3866.4390000000021</v>
          </cell>
          <cell r="AB368">
            <v>5148.085500000001</v>
          </cell>
          <cell r="AC368">
            <v>5725.3320000000022</v>
          </cell>
          <cell r="AD368">
            <v>14739.856500000005</v>
          </cell>
          <cell r="AE368">
            <v>7518.421500000004</v>
          </cell>
          <cell r="AF368">
            <v>2.9670000000000023</v>
          </cell>
          <cell r="AG368">
            <v>12107.59</v>
          </cell>
          <cell r="AH368">
            <v>19628.978500000005</v>
          </cell>
          <cell r="AI368">
            <v>67377.135000000009</v>
          </cell>
          <cell r="AJ368">
            <v>0</v>
          </cell>
        </row>
        <row r="369">
          <cell r="S369">
            <v>67.959999999999994</v>
          </cell>
          <cell r="T369">
            <v>-68.55</v>
          </cell>
          <cell r="U369">
            <v>0</v>
          </cell>
          <cell r="V369">
            <v>-0.59000000000000341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142.25</v>
          </cell>
          <cell r="AB369">
            <v>56.09</v>
          </cell>
          <cell r="AC369">
            <v>43.2</v>
          </cell>
          <cell r="AD369">
            <v>241.54000000000002</v>
          </cell>
          <cell r="AE369">
            <v>131.62</v>
          </cell>
          <cell r="AF369">
            <v>12.6</v>
          </cell>
          <cell r="AG369">
            <v>110.78</v>
          </cell>
          <cell r="AH369">
            <v>255</v>
          </cell>
          <cell r="AI369">
            <v>495.95000000000005</v>
          </cell>
          <cell r="AJ369">
            <v>0</v>
          </cell>
        </row>
        <row r="370">
          <cell r="C370">
            <v>2100</v>
          </cell>
          <cell r="D370" t="str">
            <v>H</v>
          </cell>
          <cell r="E370" t="str">
            <v>F90900G</v>
          </cell>
          <cell r="F370" t="str">
            <v>INFORMATIONAL AND INSTRUCTIONAL EXPENSE</v>
          </cell>
          <cell r="G370">
            <v>0</v>
          </cell>
          <cell r="H370">
            <v>0</v>
          </cell>
          <cell r="I370">
            <v>0.25209231627939815</v>
          </cell>
          <cell r="J370">
            <v>0</v>
          </cell>
          <cell r="N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</row>
        <row r="371"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</row>
        <row r="372">
          <cell r="C372">
            <v>2100</v>
          </cell>
          <cell r="D372" t="str">
            <v>H</v>
          </cell>
          <cell r="E372" t="str">
            <v>F91000G</v>
          </cell>
          <cell r="F372" t="str">
            <v>MISCELLANEOUS CUSTOMER SERV AND INFORMA</v>
          </cell>
          <cell r="G372">
            <v>237885.24</v>
          </cell>
          <cell r="H372">
            <v>13232.459421775151</v>
          </cell>
          <cell r="I372">
            <v>0.25209231627939815</v>
          </cell>
          <cell r="J372">
            <v>251117.69942177515</v>
          </cell>
          <cell r="L372">
            <v>3332.85</v>
          </cell>
          <cell r="N372">
            <v>3332.85</v>
          </cell>
          <cell r="P372">
            <v>254450.54942177515</v>
          </cell>
          <cell r="S372">
            <v>3332.85</v>
          </cell>
          <cell r="T372">
            <v>7929.87</v>
          </cell>
          <cell r="U372">
            <v>46533.37</v>
          </cell>
          <cell r="V372">
            <v>57796.090000000004</v>
          </cell>
          <cell r="W372">
            <v>9308.26</v>
          </cell>
          <cell r="X372">
            <v>7798.5</v>
          </cell>
          <cell r="Y372">
            <v>14137.64</v>
          </cell>
          <cell r="Z372">
            <v>31244.400000000001</v>
          </cell>
          <cell r="AA372">
            <v>23090.7</v>
          </cell>
          <cell r="AB372">
            <v>49531.19</v>
          </cell>
          <cell r="AC372">
            <v>-25198.38</v>
          </cell>
          <cell r="AD372">
            <v>47423.509999999995</v>
          </cell>
          <cell r="AE372">
            <v>50579.24</v>
          </cell>
          <cell r="AF372">
            <v>22920.27</v>
          </cell>
          <cell r="AG372">
            <v>27921.73</v>
          </cell>
          <cell r="AH372">
            <v>101421.23999999999</v>
          </cell>
          <cell r="AI372">
            <v>237885.24</v>
          </cell>
          <cell r="AJ372">
            <v>0</v>
          </cell>
        </row>
        <row r="373">
          <cell r="D373" t="str">
            <v>A</v>
          </cell>
          <cell r="E373" t="str">
            <v>F91000G</v>
          </cell>
          <cell r="F373" t="str">
            <v>MISCELLANEOUS CUSTOMER SERV AND INFORMA</v>
          </cell>
          <cell r="H373">
            <v>99838.199999999983</v>
          </cell>
          <cell r="J373">
            <v>99838.199999999983</v>
          </cell>
          <cell r="S373">
            <v>9433.5534999999982</v>
          </cell>
          <cell r="T373">
            <v>8007.1809999999987</v>
          </cell>
          <cell r="U373">
            <v>6512.0054999999993</v>
          </cell>
          <cell r="V373">
            <v>23952.739999999998</v>
          </cell>
          <cell r="Z373">
            <v>0</v>
          </cell>
          <cell r="AB373">
            <v>12524.732499999998</v>
          </cell>
          <cell r="AC373">
            <v>40864.900999999998</v>
          </cell>
          <cell r="AD373">
            <v>53389.633499999996</v>
          </cell>
          <cell r="AE373">
            <v>12051.182499999999</v>
          </cell>
          <cell r="AF373">
            <v>5986.3684999999987</v>
          </cell>
          <cell r="AG373">
            <v>4458.2754999999997</v>
          </cell>
          <cell r="AH373">
            <v>22495.826499999999</v>
          </cell>
          <cell r="AI373">
            <v>99838.199999999983</v>
          </cell>
          <cell r="AJ373">
            <v>0</v>
          </cell>
        </row>
        <row r="374">
          <cell r="S374">
            <v>16.670000000000002</v>
          </cell>
          <cell r="T374">
            <v>0</v>
          </cell>
          <cell r="U374">
            <v>0</v>
          </cell>
          <cell r="V374">
            <v>16.670000000000002</v>
          </cell>
          <cell r="W374">
            <v>5978.5104522630436</v>
          </cell>
          <cell r="X374">
            <v>7081.0689695121073</v>
          </cell>
          <cell r="Y374">
            <v>0</v>
          </cell>
          <cell r="Z374">
            <v>13059.57942177515</v>
          </cell>
          <cell r="AA374">
            <v>25.03</v>
          </cell>
          <cell r="AB374">
            <v>0</v>
          </cell>
          <cell r="AC374">
            <v>45.91</v>
          </cell>
          <cell r="AD374">
            <v>70.94</v>
          </cell>
          <cell r="AE374">
            <v>25.03</v>
          </cell>
          <cell r="AF374">
            <v>0</v>
          </cell>
          <cell r="AG374">
            <v>60.24</v>
          </cell>
          <cell r="AH374">
            <v>85.27000000000001</v>
          </cell>
          <cell r="AI374">
            <v>13232.459421775153</v>
          </cell>
          <cell r="AJ374">
            <v>0</v>
          </cell>
        </row>
        <row r="375">
          <cell r="C375">
            <v>2100</v>
          </cell>
          <cell r="D375" t="str">
            <v>H</v>
          </cell>
          <cell r="E375" t="str">
            <v>F91020G</v>
          </cell>
          <cell r="F375" t="str">
            <v>MISC CUSTOMER SERVIC</v>
          </cell>
          <cell r="G375">
            <v>0</v>
          </cell>
          <cell r="H375">
            <v>0</v>
          </cell>
          <cell r="I375">
            <v>0.25209231627939815</v>
          </cell>
          <cell r="J375">
            <v>0</v>
          </cell>
          <cell r="L375">
            <v>0</v>
          </cell>
          <cell r="N375">
            <v>0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</row>
        <row r="376"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7">
          <cell r="C377">
            <v>2100</v>
          </cell>
          <cell r="D377" t="str">
            <v>H</v>
          </cell>
          <cell r="E377" t="str">
            <v>F91200G</v>
          </cell>
          <cell r="F377" t="str">
            <v>DEMONSTRATING AND SELLING EXPENSES</v>
          </cell>
          <cell r="G377">
            <v>190.27</v>
          </cell>
          <cell r="H377">
            <v>748.99795566274292</v>
          </cell>
          <cell r="I377">
            <v>0.25209231627939815</v>
          </cell>
          <cell r="J377">
            <v>939.26795566274291</v>
          </cell>
          <cell r="N377">
            <v>0</v>
          </cell>
          <cell r="P377">
            <v>939.26795566274291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190.27</v>
          </cell>
          <cell r="AD377">
            <v>190.27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190.27</v>
          </cell>
          <cell r="AJ377">
            <v>0</v>
          </cell>
        </row>
        <row r="378"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21.077438564120481</v>
          </cell>
          <cell r="X378">
            <v>727.79051709862244</v>
          </cell>
          <cell r="Y378">
            <v>0</v>
          </cell>
          <cell r="Z378">
            <v>748.86795566274293</v>
          </cell>
          <cell r="AA378">
            <v>0</v>
          </cell>
          <cell r="AB378">
            <v>0</v>
          </cell>
          <cell r="AC378">
            <v>0.13</v>
          </cell>
          <cell r="AD378">
            <v>0.13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748.99795566274292</v>
          </cell>
          <cell r="AJ378">
            <v>0</v>
          </cell>
        </row>
        <row r="379">
          <cell r="D379" t="str">
            <v>H</v>
          </cell>
          <cell r="E379" t="str">
            <v>F91300G</v>
          </cell>
          <cell r="F379" t="str">
            <v>ADVERTISING EXPENSES</v>
          </cell>
          <cell r="G379">
            <v>2465.7399999999998</v>
          </cell>
          <cell r="H379">
            <v>5824.1485843834371</v>
          </cell>
          <cell r="I379">
            <v>0.25209231627939815</v>
          </cell>
          <cell r="J379">
            <v>8289.888584383436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2465.7399999999998</v>
          </cell>
          <cell r="Z379">
            <v>2465.7399999999998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2465.7399999999998</v>
          </cell>
          <cell r="AJ379">
            <v>0</v>
          </cell>
        </row>
        <row r="380">
          <cell r="S380">
            <v>137.91</v>
          </cell>
          <cell r="T380">
            <v>8</v>
          </cell>
          <cell r="U380">
            <v>0</v>
          </cell>
          <cell r="V380">
            <v>145.91</v>
          </cell>
          <cell r="W380">
            <v>19.738828364676873</v>
          </cell>
          <cell r="X380">
            <v>5546.7897560187603</v>
          </cell>
          <cell r="Y380">
            <v>0</v>
          </cell>
          <cell r="Z380">
            <v>5566.5285843834372</v>
          </cell>
          <cell r="AA380">
            <v>22.23</v>
          </cell>
          <cell r="AB380">
            <v>17.07</v>
          </cell>
          <cell r="AC380">
            <v>18.52</v>
          </cell>
          <cell r="AD380">
            <v>57.819999999999993</v>
          </cell>
          <cell r="AE380">
            <v>0</v>
          </cell>
          <cell r="AF380">
            <v>20.86</v>
          </cell>
          <cell r="AG380">
            <v>33.03</v>
          </cell>
          <cell r="AH380">
            <v>53.89</v>
          </cell>
          <cell r="AI380">
            <v>5824.1485843834362</v>
          </cell>
          <cell r="AJ380">
            <v>0</v>
          </cell>
        </row>
        <row r="381">
          <cell r="C381">
            <v>2100</v>
          </cell>
          <cell r="D381" t="str">
            <v>****</v>
          </cell>
          <cell r="E381" t="str">
            <v>F91600G</v>
          </cell>
          <cell r="F381" t="str">
            <v>MISCELLANEOUS SALES EXPENSES</v>
          </cell>
          <cell r="G381">
            <v>0</v>
          </cell>
          <cell r="J381">
            <v>0</v>
          </cell>
          <cell r="N381">
            <v>0</v>
          </cell>
          <cell r="P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E382" t="str">
            <v xml:space="preserve">   Gas Customer Service, Info and Sales</v>
          </cell>
          <cell r="G382">
            <v>14408343.029999999</v>
          </cell>
          <cell r="H382">
            <v>226821.158854129</v>
          </cell>
          <cell r="I382">
            <v>0.25209231627939815</v>
          </cell>
          <cell r="J382">
            <v>14635164.188854126</v>
          </cell>
          <cell r="L382">
            <v>-1223856.3799999999</v>
          </cell>
          <cell r="M382">
            <v>0</v>
          </cell>
          <cell r="N382">
            <v>-1223856.3799999999</v>
          </cell>
          <cell r="P382">
            <v>13411307.808854125</v>
          </cell>
          <cell r="S382">
            <v>-1214200.2865000002</v>
          </cell>
          <cell r="T382">
            <v>802830.44099999988</v>
          </cell>
          <cell r="U382">
            <v>1134424.6955000001</v>
          </cell>
          <cell r="V382">
            <v>723054.85</v>
          </cell>
          <cell r="W382">
            <v>734775.09671919188</v>
          </cell>
          <cell r="X382">
            <v>821696.26713493722</v>
          </cell>
          <cell r="Y382">
            <v>1485858.17</v>
          </cell>
          <cell r="Z382">
            <v>3042329.5338541288</v>
          </cell>
          <cell r="AA382">
            <v>1771067.2789999999</v>
          </cell>
          <cell r="AB382">
            <v>1143957.0080000001</v>
          </cell>
          <cell r="AC382">
            <v>1182805.683</v>
          </cell>
          <cell r="AD382">
            <v>4097829.9699999997</v>
          </cell>
          <cell r="AE382">
            <v>1039112.7640000001</v>
          </cell>
          <cell r="AF382">
            <v>2150976.8455000003</v>
          </cell>
          <cell r="AG382">
            <v>3581860.2254999997</v>
          </cell>
          <cell r="AH382">
            <v>6771949.834999999</v>
          </cell>
          <cell r="AI382">
            <v>14635164.188854126</v>
          </cell>
          <cell r="AJ382">
            <v>0</v>
          </cell>
        </row>
        <row r="384">
          <cell r="E384" t="str">
            <v xml:space="preserve">  Customer Service, Info and Sales</v>
          </cell>
          <cell r="G384">
            <v>57965110.989999995</v>
          </cell>
          <cell r="H384">
            <v>0</v>
          </cell>
          <cell r="J384">
            <v>57965110.989999995</v>
          </cell>
          <cell r="L384">
            <v>-5239506.4600000009</v>
          </cell>
          <cell r="M384">
            <v>0</v>
          </cell>
          <cell r="N384">
            <v>-5239506.4600000009</v>
          </cell>
          <cell r="P384">
            <v>52725604.529999994</v>
          </cell>
          <cell r="S384">
            <v>-5238912.9700000007</v>
          </cell>
          <cell r="T384">
            <v>3413795.1999999993</v>
          </cell>
          <cell r="U384">
            <v>3186446.08</v>
          </cell>
          <cell r="V384">
            <v>1361328.31</v>
          </cell>
          <cell r="W384">
            <v>2508700.0099999998</v>
          </cell>
          <cell r="X384">
            <v>1998579.9799999997</v>
          </cell>
          <cell r="Y384">
            <v>3112288.5100000002</v>
          </cell>
          <cell r="Z384">
            <v>7619568.4999999991</v>
          </cell>
          <cell r="AA384">
            <v>7490353.9299999997</v>
          </cell>
          <cell r="AB384">
            <v>6440982.7300000014</v>
          </cell>
          <cell r="AC384">
            <v>6489880.209999999</v>
          </cell>
          <cell r="AD384">
            <v>20421216.869999997</v>
          </cell>
          <cell r="AE384">
            <v>3527026.64</v>
          </cell>
          <cell r="AF384">
            <v>7248659.5300000012</v>
          </cell>
          <cell r="AG384">
            <v>17787311.140000001</v>
          </cell>
          <cell r="AH384">
            <v>28562997.310000002</v>
          </cell>
          <cell r="AI384">
            <v>57965110.989999987</v>
          </cell>
          <cell r="AJ384">
            <v>0</v>
          </cell>
        </row>
        <row r="386">
          <cell r="E386" t="str">
            <v xml:space="preserve">  Administrative and General</v>
          </cell>
        </row>
        <row r="387">
          <cell r="C387">
            <v>2100</v>
          </cell>
          <cell r="D387" t="str">
            <v>I</v>
          </cell>
          <cell r="E387" t="str">
            <v>F92000C</v>
          </cell>
          <cell r="F387" t="str">
            <v>ADMINISTRATIVE AND GENERAL SALARIES</v>
          </cell>
          <cell r="G387">
            <v>0</v>
          </cell>
          <cell r="H387">
            <v>0</v>
          </cell>
          <cell r="J387">
            <v>0</v>
          </cell>
          <cell r="L387">
            <v>0</v>
          </cell>
          <cell r="N387">
            <v>0</v>
          </cell>
          <cell r="P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D388" t="str">
            <v>K</v>
          </cell>
          <cell r="E388" t="str">
            <v>F9200ZC</v>
          </cell>
          <cell r="F388" t="str">
            <v>ADMINISTRATIVE AND GENERAL SALARIES</v>
          </cell>
          <cell r="H388">
            <v>0</v>
          </cell>
          <cell r="J388">
            <v>0</v>
          </cell>
        </row>
        <row r="389"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0">
          <cell r="C390">
            <v>2100</v>
          </cell>
          <cell r="D390" t="str">
            <v>I</v>
          </cell>
          <cell r="E390" t="str">
            <v>F92100C</v>
          </cell>
          <cell r="F390" t="str">
            <v>OFFICE SUPPLIES AND EXPENSES</v>
          </cell>
          <cell r="G390">
            <v>0</v>
          </cell>
          <cell r="H390">
            <v>0</v>
          </cell>
          <cell r="J390">
            <v>0</v>
          </cell>
          <cell r="L390">
            <v>0</v>
          </cell>
          <cell r="M390">
            <v>321203.61</v>
          </cell>
          <cell r="N390">
            <v>321203.61</v>
          </cell>
          <cell r="P390">
            <v>321203.61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</row>
        <row r="391">
          <cell r="C391">
            <v>2100</v>
          </cell>
          <cell r="D391" t="str">
            <v>I</v>
          </cell>
          <cell r="E391" t="str">
            <v>F9210AC</v>
          </cell>
          <cell r="F391" t="str">
            <v>ADMINISTRATIVE EXPENSES TRANSFERRED-CRE</v>
          </cell>
          <cell r="G391">
            <v>4.78</v>
          </cell>
          <cell r="H391">
            <v>-4.78</v>
          </cell>
          <cell r="J391">
            <v>0</v>
          </cell>
          <cell r="L391">
            <v>0</v>
          </cell>
          <cell r="N391">
            <v>0</v>
          </cell>
          <cell r="P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4.78</v>
          </cell>
          <cell r="AG391">
            <v>0</v>
          </cell>
          <cell r="AH391">
            <v>4.78</v>
          </cell>
          <cell r="AI391">
            <v>4.78</v>
          </cell>
          <cell r="AJ391">
            <v>0</v>
          </cell>
        </row>
        <row r="392"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-4.78</v>
          </cell>
          <cell r="AG392">
            <v>0</v>
          </cell>
          <cell r="AH392">
            <v>-4.78</v>
          </cell>
          <cell r="AI392">
            <v>-4.78</v>
          </cell>
          <cell r="AJ392">
            <v>0</v>
          </cell>
        </row>
        <row r="393">
          <cell r="D393" t="str">
            <v>K</v>
          </cell>
          <cell r="E393" t="str">
            <v>F9210ZC</v>
          </cell>
          <cell r="F393" t="str">
            <v>OFFICE SUPPLIES AND EXPENSES</v>
          </cell>
          <cell r="H393">
            <v>0</v>
          </cell>
          <cell r="J393">
            <v>0</v>
          </cell>
        </row>
        <row r="394"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D395" t="str">
            <v>C</v>
          </cell>
          <cell r="E395" t="str">
            <v>F9210ZC</v>
          </cell>
          <cell r="F395" t="str">
            <v>OFFICE SUPPLIES AND EXPENSES</v>
          </cell>
          <cell r="H395">
            <v>7502.619999999999</v>
          </cell>
          <cell r="J395">
            <v>7502.619999999999</v>
          </cell>
          <cell r="V395">
            <v>0</v>
          </cell>
          <cell r="Z395">
            <v>0</v>
          </cell>
          <cell r="AD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S396">
            <v>1000</v>
          </cell>
          <cell r="T396">
            <v>2500</v>
          </cell>
          <cell r="V396">
            <v>3500</v>
          </cell>
          <cell r="Y396">
            <v>500</v>
          </cell>
          <cell r="Z396">
            <v>500</v>
          </cell>
          <cell r="AA396">
            <v>230</v>
          </cell>
          <cell r="AB396">
            <v>-750</v>
          </cell>
          <cell r="AC396">
            <v>172.07</v>
          </cell>
          <cell r="AD396">
            <v>-347.93</v>
          </cell>
          <cell r="AF396">
            <v>3100.55</v>
          </cell>
          <cell r="AG396">
            <v>750</v>
          </cell>
          <cell r="AH396">
            <v>3850.55</v>
          </cell>
          <cell r="AI396">
            <v>7502.6200000000008</v>
          </cell>
          <cell r="AJ396">
            <v>0</v>
          </cell>
        </row>
        <row r="397">
          <cell r="D397" t="str">
            <v>J</v>
          </cell>
          <cell r="E397" t="str">
            <v>F9210ZC</v>
          </cell>
          <cell r="F397" t="str">
            <v>OFFICE SUPPLIES AND EXPENSES</v>
          </cell>
          <cell r="H397">
            <v>184281.83999999997</v>
          </cell>
          <cell r="J397">
            <v>184281.83999999997</v>
          </cell>
          <cell r="V397">
            <v>0</v>
          </cell>
          <cell r="Z397">
            <v>0</v>
          </cell>
          <cell r="AD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S398">
            <v>-3151.4400000000005</v>
          </cell>
          <cell r="T398">
            <v>30081.759999999998</v>
          </cell>
          <cell r="U398">
            <v>8319.93</v>
          </cell>
          <cell r="V398">
            <v>35250.25</v>
          </cell>
          <cell r="W398">
            <v>372671.9</v>
          </cell>
          <cell r="X398">
            <v>-62475.53</v>
          </cell>
          <cell r="Y398">
            <v>29499.770000000004</v>
          </cell>
          <cell r="Z398">
            <v>339696.14</v>
          </cell>
          <cell r="AA398">
            <v>45684.99</v>
          </cell>
          <cell r="AB398">
            <v>46485.9</v>
          </cell>
          <cell r="AC398">
            <v>41860.769999999997</v>
          </cell>
          <cell r="AD398">
            <v>134031.66</v>
          </cell>
          <cell r="AE398">
            <v>42266.64</v>
          </cell>
          <cell r="AF398">
            <v>29917.050000000047</v>
          </cell>
          <cell r="AG398">
            <v>-396879.89999999997</v>
          </cell>
          <cell r="AH398">
            <v>-324696.2099999999</v>
          </cell>
          <cell r="AI398">
            <v>184281.84000000014</v>
          </cell>
          <cell r="AJ398">
            <v>0</v>
          </cell>
        </row>
        <row r="399">
          <cell r="D399" t="str">
            <v>I</v>
          </cell>
          <cell r="E399" t="str">
            <v>F9210ZC</v>
          </cell>
          <cell r="F399" t="str">
            <v>OFFICE SUPPLIES AND EXPENSES</v>
          </cell>
          <cell r="H399">
            <v>-7502.619999999999</v>
          </cell>
          <cell r="J399">
            <v>-7502.619999999999</v>
          </cell>
          <cell r="V399">
            <v>0</v>
          </cell>
          <cell r="Z399">
            <v>0</v>
          </cell>
          <cell r="AD399">
            <v>0</v>
          </cell>
          <cell r="AH399">
            <v>0</v>
          </cell>
          <cell r="AI399">
            <v>0</v>
          </cell>
          <cell r="AJ399">
            <v>0</v>
          </cell>
        </row>
        <row r="400">
          <cell r="S400">
            <v>-1000</v>
          </cell>
          <cell r="T400">
            <v>-2500</v>
          </cell>
          <cell r="U400">
            <v>0</v>
          </cell>
          <cell r="V400">
            <v>-3500</v>
          </cell>
          <cell r="W400">
            <v>0</v>
          </cell>
          <cell r="X400">
            <v>0</v>
          </cell>
          <cell r="Y400">
            <v>-500</v>
          </cell>
          <cell r="Z400">
            <v>-500</v>
          </cell>
          <cell r="AA400">
            <v>-230</v>
          </cell>
          <cell r="AB400">
            <v>750</v>
          </cell>
          <cell r="AC400">
            <v>-172.07</v>
          </cell>
          <cell r="AD400">
            <v>347.93</v>
          </cell>
          <cell r="AE400">
            <v>0</v>
          </cell>
          <cell r="AF400">
            <v>-3100.55</v>
          </cell>
          <cell r="AG400">
            <v>-750</v>
          </cell>
          <cell r="AH400">
            <v>-3850.55</v>
          </cell>
          <cell r="AI400">
            <v>-7502.6200000000008</v>
          </cell>
          <cell r="AJ400">
            <v>0</v>
          </cell>
        </row>
        <row r="401">
          <cell r="D401" t="str">
            <v>I</v>
          </cell>
          <cell r="E401" t="str">
            <v>F9210ZC</v>
          </cell>
          <cell r="F401" t="str">
            <v>OFFICE SUPPLIES AND EXPENSES</v>
          </cell>
          <cell r="H401">
            <v>-184281.83999999997</v>
          </cell>
          <cell r="J401">
            <v>-184281.83999999997</v>
          </cell>
          <cell r="V401">
            <v>0</v>
          </cell>
          <cell r="Z401">
            <v>0</v>
          </cell>
          <cell r="AD401">
            <v>0</v>
          </cell>
          <cell r="AH401">
            <v>0</v>
          </cell>
          <cell r="AI401">
            <v>0</v>
          </cell>
          <cell r="AJ401">
            <v>0</v>
          </cell>
        </row>
        <row r="402">
          <cell r="S402">
            <v>3151.4400000000005</v>
          </cell>
          <cell r="T402">
            <v>-30081.759999999998</v>
          </cell>
          <cell r="U402">
            <v>-8319.93</v>
          </cell>
          <cell r="V402">
            <v>-35250.25</v>
          </cell>
          <cell r="W402">
            <v>-372671.9</v>
          </cell>
          <cell r="X402">
            <v>62475.53</v>
          </cell>
          <cell r="Y402">
            <v>-29499.770000000004</v>
          </cell>
          <cell r="Z402">
            <v>-339696.14</v>
          </cell>
          <cell r="AA402">
            <v>-45684.99</v>
          </cell>
          <cell r="AB402">
            <v>-46485.9</v>
          </cell>
          <cell r="AC402">
            <v>-41860.769999999997</v>
          </cell>
          <cell r="AD402">
            <v>-134031.66</v>
          </cell>
          <cell r="AE402">
            <v>-42266.64</v>
          </cell>
          <cell r="AF402">
            <v>-29917.050000000047</v>
          </cell>
          <cell r="AG402">
            <v>396879.89999999997</v>
          </cell>
          <cell r="AH402">
            <v>324696.2099999999</v>
          </cell>
          <cell r="AI402">
            <v>-184281.84000000014</v>
          </cell>
          <cell r="AJ402">
            <v>0</v>
          </cell>
        </row>
        <row r="403">
          <cell r="D403" t="str">
            <v>I</v>
          </cell>
          <cell r="E403" t="str">
            <v>F92101C</v>
          </cell>
          <cell r="F403" t="str">
            <v>OFFICE SUPPLIES AND EXPENSES - FLOW ADJ</v>
          </cell>
          <cell r="G403">
            <v>0</v>
          </cell>
          <cell r="H403">
            <v>0</v>
          </cell>
          <cell r="J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D405" t="str">
            <v>C</v>
          </cell>
          <cell r="E405" t="str">
            <v>F9210YC</v>
          </cell>
          <cell r="F405" t="str">
            <v>OFFICE SUPPLIES AND EXPENSES - FLOW ADJ</v>
          </cell>
          <cell r="J405">
            <v>0</v>
          </cell>
          <cell r="V405">
            <v>0</v>
          </cell>
          <cell r="Z405">
            <v>0</v>
          </cell>
          <cell r="AD405">
            <v>0</v>
          </cell>
          <cell r="AH405">
            <v>0</v>
          </cell>
          <cell r="AI405">
            <v>0</v>
          </cell>
        </row>
        <row r="406">
          <cell r="Z406">
            <v>0</v>
          </cell>
          <cell r="AD406">
            <v>0</v>
          </cell>
          <cell r="AH406">
            <v>0</v>
          </cell>
          <cell r="AI406">
            <v>0</v>
          </cell>
          <cell r="AJ406">
            <v>0</v>
          </cell>
        </row>
        <row r="407">
          <cell r="D407" t="str">
            <v>I</v>
          </cell>
          <cell r="E407" t="str">
            <v>F9210YC</v>
          </cell>
          <cell r="F407" t="str">
            <v>OFFICE SUPPLIES AND EXPENSES - FLOW ADJ</v>
          </cell>
          <cell r="H407">
            <v>0</v>
          </cell>
          <cell r="J407">
            <v>0</v>
          </cell>
          <cell r="V407">
            <v>0</v>
          </cell>
          <cell r="Z407">
            <v>0</v>
          </cell>
          <cell r="AD407">
            <v>0</v>
          </cell>
          <cell r="AH407">
            <v>0</v>
          </cell>
          <cell r="AI407">
            <v>0</v>
          </cell>
          <cell r="AJ407">
            <v>0</v>
          </cell>
        </row>
        <row r="408"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</row>
        <row r="409">
          <cell r="D409" t="str">
            <v>I</v>
          </cell>
          <cell r="E409" t="str">
            <v>F92140C</v>
          </cell>
          <cell r="F409" t="str">
            <v>OFFICE SUPPLIES AND EXPENSES</v>
          </cell>
          <cell r="G409">
            <v>0</v>
          </cell>
          <cell r="H409">
            <v>0</v>
          </cell>
          <cell r="J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C411">
            <v>2100</v>
          </cell>
          <cell r="D411" t="str">
            <v>I</v>
          </cell>
          <cell r="E411" t="str">
            <v>F92200C</v>
          </cell>
          <cell r="F411" t="str">
            <v>ADMINISTRATIVE EXPENSES TRANSFERRED-CRE</v>
          </cell>
          <cell r="G411">
            <v>-293049.88</v>
          </cell>
          <cell r="H411">
            <v>293049.88</v>
          </cell>
          <cell r="J411">
            <v>0</v>
          </cell>
          <cell r="L411">
            <v>0</v>
          </cell>
          <cell r="N411">
            <v>0</v>
          </cell>
          <cell r="P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-155667.59</v>
          </cell>
          <cell r="AB411">
            <v>-137382.29</v>
          </cell>
          <cell r="AC411">
            <v>0</v>
          </cell>
          <cell r="AD411">
            <v>-293049.88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-293049.88</v>
          </cell>
          <cell r="AJ411">
            <v>0</v>
          </cell>
        </row>
        <row r="412"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155667.59</v>
          </cell>
          <cell r="AB412">
            <v>137382.29</v>
          </cell>
          <cell r="AC412">
            <v>0</v>
          </cell>
          <cell r="AD412">
            <v>293049.88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293049.88</v>
          </cell>
          <cell r="AJ412">
            <v>0</v>
          </cell>
        </row>
        <row r="413">
          <cell r="D413" t="str">
            <v>I</v>
          </cell>
          <cell r="E413" t="str">
            <v>F9220ZC</v>
          </cell>
          <cell r="F413" t="str">
            <v>ADMINISTRATIVE EXPENSES TRANSFERRED-CRE</v>
          </cell>
          <cell r="J413">
            <v>0</v>
          </cell>
          <cell r="V413">
            <v>0</v>
          </cell>
          <cell r="Z413">
            <v>0</v>
          </cell>
          <cell r="AD413">
            <v>0</v>
          </cell>
          <cell r="AH413">
            <v>0</v>
          </cell>
          <cell r="AI413">
            <v>0</v>
          </cell>
          <cell r="AJ413">
            <v>0</v>
          </cell>
        </row>
        <row r="414">
          <cell r="V414">
            <v>0</v>
          </cell>
          <cell r="Z414">
            <v>0</v>
          </cell>
          <cell r="AD414">
            <v>0</v>
          </cell>
          <cell r="AH414">
            <v>0</v>
          </cell>
          <cell r="AI414">
            <v>0</v>
          </cell>
          <cell r="AJ414">
            <v>0</v>
          </cell>
        </row>
        <row r="415">
          <cell r="C415">
            <v>2100</v>
          </cell>
          <cell r="D415" t="str">
            <v>I</v>
          </cell>
          <cell r="E415" t="str">
            <v>F92300C</v>
          </cell>
          <cell r="F415" t="str">
            <v>OUTSIDE SERVICES EMPLOYED</v>
          </cell>
          <cell r="G415">
            <v>0</v>
          </cell>
          <cell r="J415">
            <v>0</v>
          </cell>
          <cell r="L415">
            <v>0</v>
          </cell>
          <cell r="N415">
            <v>0</v>
          </cell>
          <cell r="P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</row>
        <row r="416">
          <cell r="H416">
            <v>0</v>
          </cell>
          <cell r="J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C417">
            <v>2100</v>
          </cell>
          <cell r="D417" t="str">
            <v>****</v>
          </cell>
          <cell r="E417" t="str">
            <v>F92400C</v>
          </cell>
          <cell r="F417" t="str">
            <v>PROPERTY INSURANCE</v>
          </cell>
          <cell r="G417">
            <v>0</v>
          </cell>
          <cell r="J417">
            <v>0</v>
          </cell>
          <cell r="L417">
            <v>0</v>
          </cell>
          <cell r="N417">
            <v>0</v>
          </cell>
          <cell r="P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C418">
            <v>2100</v>
          </cell>
          <cell r="D418" t="str">
            <v>I</v>
          </cell>
          <cell r="E418" t="str">
            <v>F92500C</v>
          </cell>
          <cell r="F418" t="str">
            <v>INJURIES AND DAMAGES</v>
          </cell>
          <cell r="G418">
            <v>0</v>
          </cell>
          <cell r="H418">
            <v>0</v>
          </cell>
          <cell r="J418">
            <v>0</v>
          </cell>
          <cell r="L418">
            <v>0</v>
          </cell>
          <cell r="N418">
            <v>0</v>
          </cell>
          <cell r="P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D420" t="str">
            <v>I</v>
          </cell>
          <cell r="E420" t="str">
            <v>F92510C</v>
          </cell>
          <cell r="F420" t="str">
            <v>INJURIES AND DAMAGES - PLPD</v>
          </cell>
          <cell r="G420">
            <v>89539.44</v>
          </cell>
          <cell r="H420">
            <v>-89539.44</v>
          </cell>
          <cell r="J420">
            <v>0</v>
          </cell>
          <cell r="S420">
            <v>12152.37</v>
          </cell>
          <cell r="T420">
            <v>14948.03</v>
          </cell>
          <cell r="U420">
            <v>15701.64</v>
          </cell>
          <cell r="V420">
            <v>42802.04</v>
          </cell>
          <cell r="W420">
            <v>20036.900000000001</v>
          </cell>
          <cell r="X420">
            <v>26700.5</v>
          </cell>
          <cell r="Y420">
            <v>0</v>
          </cell>
          <cell r="Z420">
            <v>46737.4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89539.44</v>
          </cell>
          <cell r="AJ420">
            <v>0</v>
          </cell>
        </row>
        <row r="421">
          <cell r="S421">
            <v>-12152.37</v>
          </cell>
          <cell r="T421">
            <v>-14948.03</v>
          </cell>
          <cell r="U421">
            <v>-15701.64</v>
          </cell>
          <cell r="V421">
            <v>-42802.04</v>
          </cell>
          <cell r="W421">
            <v>-20036.900000000001</v>
          </cell>
          <cell r="X421">
            <v>-26700.5</v>
          </cell>
          <cell r="Y421">
            <v>0</v>
          </cell>
          <cell r="Z421">
            <v>-46737.4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-89539.44</v>
          </cell>
          <cell r="AJ421">
            <v>0</v>
          </cell>
        </row>
        <row r="422">
          <cell r="C422">
            <v>2100</v>
          </cell>
          <cell r="D422" t="str">
            <v>I</v>
          </cell>
          <cell r="E422" t="str">
            <v>F92600C</v>
          </cell>
          <cell r="F422" t="str">
            <v>EMPLOYEE PENSIONS AND BENEFITS</v>
          </cell>
          <cell r="G422">
            <v>0</v>
          </cell>
          <cell r="H422">
            <v>0</v>
          </cell>
          <cell r="J422">
            <v>0</v>
          </cell>
          <cell r="L422">
            <v>0</v>
          </cell>
          <cell r="N422">
            <v>0</v>
          </cell>
          <cell r="P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3">
          <cell r="H423">
            <v>0</v>
          </cell>
          <cell r="J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</row>
        <row r="424">
          <cell r="C424">
            <v>2100</v>
          </cell>
          <cell r="D424" t="str">
            <v>T</v>
          </cell>
          <cell r="E424" t="str">
            <v>F9260ZC</v>
          </cell>
          <cell r="F424" t="str">
            <v>EMPLOYEE PENSIONS AND BENEFITS</v>
          </cell>
          <cell r="H424">
            <v>-20844.8</v>
          </cell>
          <cell r="J424">
            <v>-20844.8</v>
          </cell>
          <cell r="V424">
            <v>0</v>
          </cell>
          <cell r="Z424">
            <v>0</v>
          </cell>
          <cell r="AD424">
            <v>0</v>
          </cell>
          <cell r="AH424">
            <v>0</v>
          </cell>
          <cell r="AI424">
            <v>0</v>
          </cell>
          <cell r="AJ424">
            <v>0</v>
          </cell>
        </row>
        <row r="425">
          <cell r="U425">
            <v>-20844.8</v>
          </cell>
          <cell r="V425">
            <v>-20844.8</v>
          </cell>
          <cell r="Z425">
            <v>0</v>
          </cell>
          <cell r="AD425">
            <v>0</v>
          </cell>
          <cell r="AH425">
            <v>0</v>
          </cell>
          <cell r="AI425">
            <v>-20844.8</v>
          </cell>
          <cell r="AJ425">
            <v>0</v>
          </cell>
        </row>
        <row r="426">
          <cell r="C426">
            <v>2100</v>
          </cell>
          <cell r="D426" t="str">
            <v>I</v>
          </cell>
          <cell r="E426" t="str">
            <v>F9260ZC</v>
          </cell>
          <cell r="F426" t="str">
            <v>EMPLOYEE PENSIONS AND BENEFITS</v>
          </cell>
          <cell r="H426">
            <v>20844.8</v>
          </cell>
          <cell r="J426">
            <v>20844.8</v>
          </cell>
          <cell r="AH426">
            <v>0</v>
          </cell>
          <cell r="AI426">
            <v>0</v>
          </cell>
          <cell r="AJ426">
            <v>0</v>
          </cell>
        </row>
        <row r="427">
          <cell r="U427">
            <v>20844.8</v>
          </cell>
          <cell r="V427">
            <v>20844.8</v>
          </cell>
          <cell r="Z427">
            <v>0</v>
          </cell>
          <cell r="AD427">
            <v>0</v>
          </cell>
          <cell r="AH427">
            <v>0</v>
          </cell>
          <cell r="AI427">
            <v>20844.8</v>
          </cell>
          <cell r="AJ427">
            <v>0</v>
          </cell>
        </row>
        <row r="428">
          <cell r="D428" t="str">
            <v>I</v>
          </cell>
          <cell r="E428" t="str">
            <v>F92800C</v>
          </cell>
          <cell r="F428" t="str">
            <v>REGULATORY COMMISSION EXPENSES</v>
          </cell>
          <cell r="G428">
            <v>0</v>
          </cell>
          <cell r="H428">
            <v>0</v>
          </cell>
          <cell r="J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</row>
        <row r="429"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C430">
            <v>2100</v>
          </cell>
          <cell r="D430" t="str">
            <v>I</v>
          </cell>
          <cell r="E430" t="str">
            <v>F93020C</v>
          </cell>
          <cell r="F430" t="str">
            <v>MISCELLANEOUS GENERAL EXPENSES</v>
          </cell>
          <cell r="G430">
            <v>0</v>
          </cell>
          <cell r="H430">
            <v>0</v>
          </cell>
          <cell r="J430">
            <v>0</v>
          </cell>
          <cell r="L430">
            <v>0</v>
          </cell>
          <cell r="N430">
            <v>0</v>
          </cell>
          <cell r="P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</row>
        <row r="431"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</row>
        <row r="432">
          <cell r="D432" t="str">
            <v>I</v>
          </cell>
          <cell r="E432" t="str">
            <v>F9302ZC</v>
          </cell>
          <cell r="F432" t="str">
            <v>MISCELLANEOUS GENERAL EXPENSES</v>
          </cell>
          <cell r="J432">
            <v>0</v>
          </cell>
          <cell r="V432">
            <v>0</v>
          </cell>
          <cell r="Z432">
            <v>0</v>
          </cell>
          <cell r="AD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V433">
            <v>0</v>
          </cell>
          <cell r="Z433">
            <v>0</v>
          </cell>
          <cell r="AD433">
            <v>0</v>
          </cell>
          <cell r="AH433">
            <v>0</v>
          </cell>
          <cell r="AI433">
            <v>0</v>
          </cell>
          <cell r="AJ433">
            <v>0</v>
          </cell>
        </row>
        <row r="434">
          <cell r="C434">
            <v>2100</v>
          </cell>
          <cell r="D434" t="str">
            <v>****</v>
          </cell>
          <cell r="E434" t="str">
            <v>F93021C</v>
          </cell>
          <cell r="F434" t="str">
            <v>MISCELLANEOUS GENERAL EXPENSES - ADJ</v>
          </cell>
          <cell r="G434">
            <v>0</v>
          </cell>
          <cell r="J434">
            <v>0</v>
          </cell>
          <cell r="L434">
            <v>0</v>
          </cell>
          <cell r="N434">
            <v>0</v>
          </cell>
          <cell r="P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</row>
        <row r="435">
          <cell r="C435">
            <v>2100</v>
          </cell>
          <cell r="D435" t="str">
            <v>I</v>
          </cell>
          <cell r="E435" t="str">
            <v>F93022C</v>
          </cell>
          <cell r="F435" t="str">
            <v>MISCELLANEOUS GENERAL EXPENSES - V&amp;S AD</v>
          </cell>
          <cell r="G435">
            <v>1443137.9200000002</v>
          </cell>
          <cell r="H435">
            <v>-1443486.36</v>
          </cell>
          <cell r="J435">
            <v>-348.43999999994412</v>
          </cell>
          <cell r="L435">
            <v>298994.53000000003</v>
          </cell>
          <cell r="N435">
            <v>298994.53000000003</v>
          </cell>
          <cell r="P435">
            <v>298646.09000000008</v>
          </cell>
          <cell r="S435">
            <v>298994.53000000003</v>
          </cell>
          <cell r="T435">
            <v>96393.64</v>
          </cell>
          <cell r="U435">
            <v>66065.34</v>
          </cell>
          <cell r="V435">
            <v>461453.51</v>
          </cell>
          <cell r="W435">
            <v>10773.76</v>
          </cell>
          <cell r="X435">
            <v>0</v>
          </cell>
          <cell r="Y435">
            <v>0</v>
          </cell>
          <cell r="Z435">
            <v>10773.76</v>
          </cell>
          <cell r="AA435">
            <v>169050.67</v>
          </cell>
          <cell r="AB435">
            <v>104514.67</v>
          </cell>
          <cell r="AC435">
            <v>101743.3</v>
          </cell>
          <cell r="AD435">
            <v>375308.64</v>
          </cell>
          <cell r="AE435">
            <v>102997.47</v>
          </cell>
          <cell r="AF435">
            <v>181458.13</v>
          </cell>
          <cell r="AG435">
            <v>311146.40999999997</v>
          </cell>
          <cell r="AH435">
            <v>595602.01</v>
          </cell>
          <cell r="AI435">
            <v>1443137.9200000002</v>
          </cell>
          <cell r="AJ435">
            <v>0</v>
          </cell>
        </row>
        <row r="436">
          <cell r="D436" t="str">
            <v>O</v>
          </cell>
          <cell r="E436" t="str">
            <v>F93022C</v>
          </cell>
          <cell r="F436" t="str">
            <v>MISCELLANEOUS GENERAL EXPENSES - V&amp;S AD</v>
          </cell>
          <cell r="H436">
            <v>348.44</v>
          </cell>
          <cell r="J436">
            <v>348.44</v>
          </cell>
          <cell r="V436">
            <v>0</v>
          </cell>
          <cell r="Z436">
            <v>0</v>
          </cell>
          <cell r="AD436">
            <v>0</v>
          </cell>
          <cell r="AF436">
            <v>348.44</v>
          </cell>
          <cell r="AH436">
            <v>348.44</v>
          </cell>
          <cell r="AI436">
            <v>348.44</v>
          </cell>
          <cell r="AJ436">
            <v>0</v>
          </cell>
        </row>
        <row r="437">
          <cell r="S437">
            <v>-298994.53000000003</v>
          </cell>
          <cell r="T437">
            <v>-96393.64</v>
          </cell>
          <cell r="U437">
            <v>-66065.34</v>
          </cell>
          <cell r="V437">
            <v>-461453.51</v>
          </cell>
          <cell r="W437">
            <v>-10773.76</v>
          </cell>
          <cell r="X437">
            <v>0</v>
          </cell>
          <cell r="Y437">
            <v>0</v>
          </cell>
          <cell r="Z437">
            <v>-10773.76</v>
          </cell>
          <cell r="AA437">
            <v>-169050.67</v>
          </cell>
          <cell r="AB437">
            <v>-104514.67</v>
          </cell>
          <cell r="AC437">
            <v>-101743.3</v>
          </cell>
          <cell r="AD437">
            <v>-375308.64</v>
          </cell>
          <cell r="AE437">
            <v>-102997.47</v>
          </cell>
          <cell r="AF437">
            <v>-181806.57</v>
          </cell>
          <cell r="AG437">
            <v>-311146.40999999997</v>
          </cell>
          <cell r="AH437">
            <v>-595950.44999999995</v>
          </cell>
          <cell r="AI437">
            <v>-1443486.36</v>
          </cell>
          <cell r="AJ437">
            <v>0</v>
          </cell>
        </row>
        <row r="438">
          <cell r="C438">
            <v>2100</v>
          </cell>
          <cell r="D438" t="str">
            <v>****</v>
          </cell>
          <cell r="E438" t="str">
            <v>F93100C</v>
          </cell>
          <cell r="F438" t="str">
            <v>RENTS</v>
          </cell>
          <cell r="G438">
            <v>0</v>
          </cell>
          <cell r="J438">
            <v>0</v>
          </cell>
          <cell r="L438">
            <v>0</v>
          </cell>
          <cell r="N438">
            <v>0</v>
          </cell>
          <cell r="P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</row>
        <row r="439">
          <cell r="E439" t="str">
            <v xml:space="preserve">   Common Administrative and General</v>
          </cell>
          <cell r="G439">
            <v>1239632.2600000002</v>
          </cell>
          <cell r="H439">
            <v>-1239632.2600000002</v>
          </cell>
          <cell r="J439">
            <v>5.5877080740174279E-11</v>
          </cell>
          <cell r="L439">
            <v>298994.53000000003</v>
          </cell>
          <cell r="M439">
            <v>321203.61</v>
          </cell>
          <cell r="N439">
            <v>620198.14</v>
          </cell>
          <cell r="P439">
            <v>620198.14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1">
          <cell r="C441">
            <v>2100</v>
          </cell>
          <cell r="D441" t="str">
            <v>I</v>
          </cell>
          <cell r="E441" t="str">
            <v>F92000E</v>
          </cell>
          <cell r="F441" t="str">
            <v>ADMINISTRATIVE AND GENERAL SALARIES</v>
          </cell>
          <cell r="G441">
            <v>11172687.799999999</v>
          </cell>
          <cell r="H441">
            <v>0</v>
          </cell>
          <cell r="I441">
            <v>0.75621000000000005</v>
          </cell>
          <cell r="J441">
            <v>11172687.799999999</v>
          </cell>
          <cell r="L441">
            <v>517460.28</v>
          </cell>
          <cell r="N441">
            <v>517460.28</v>
          </cell>
          <cell r="P441">
            <v>11690148.079999998</v>
          </cell>
          <cell r="S441">
            <v>517460.28</v>
          </cell>
          <cell r="T441">
            <v>501682.44</v>
          </cell>
          <cell r="U441">
            <v>89379.1</v>
          </cell>
          <cell r="V441">
            <v>1108521.82</v>
          </cell>
          <cell r="W441">
            <v>1255052.7</v>
          </cell>
          <cell r="X441">
            <v>1657270.41</v>
          </cell>
          <cell r="Y441">
            <v>761383.46</v>
          </cell>
          <cell r="Z441">
            <v>3673706.57</v>
          </cell>
          <cell r="AA441">
            <v>783443.89</v>
          </cell>
          <cell r="AB441">
            <v>635871.05000000005</v>
          </cell>
          <cell r="AC441">
            <v>2337591.7799999998</v>
          </cell>
          <cell r="AD441">
            <v>3756906.7199999997</v>
          </cell>
          <cell r="AE441">
            <v>431912.36</v>
          </cell>
          <cell r="AF441">
            <v>389196.66</v>
          </cell>
          <cell r="AG441">
            <v>1812443.67</v>
          </cell>
          <cell r="AH441">
            <v>2633552.69</v>
          </cell>
          <cell r="AI441">
            <v>11172687.799999999</v>
          </cell>
          <cell r="AJ441">
            <v>0</v>
          </cell>
        </row>
        <row r="442"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</row>
        <row r="443">
          <cell r="D443" t="str">
            <v>V</v>
          </cell>
          <cell r="E443" t="str">
            <v>F92000E</v>
          </cell>
          <cell r="F443" t="str">
            <v>ADMINISTRATIVE AND GENERAL SALARIES</v>
          </cell>
          <cell r="H443">
            <v>65035.14</v>
          </cell>
          <cell r="J443">
            <v>65035.14</v>
          </cell>
          <cell r="T443">
            <v>65035.14</v>
          </cell>
          <cell r="V443">
            <v>65035.14</v>
          </cell>
          <cell r="Z443">
            <v>0</v>
          </cell>
          <cell r="AD443">
            <v>0</v>
          </cell>
          <cell r="AH443">
            <v>0</v>
          </cell>
          <cell r="AI443">
            <v>65035.14</v>
          </cell>
          <cell r="AJ443">
            <v>0</v>
          </cell>
        </row>
        <row r="444">
          <cell r="D444" t="str">
            <v>K</v>
          </cell>
          <cell r="E444" t="str">
            <v>F9200ZE</v>
          </cell>
          <cell r="J444">
            <v>0</v>
          </cell>
          <cell r="V444">
            <v>0</v>
          </cell>
          <cell r="Z444">
            <v>0</v>
          </cell>
          <cell r="AD444">
            <v>0</v>
          </cell>
          <cell r="AH444">
            <v>0</v>
          </cell>
          <cell r="AI444">
            <v>0</v>
          </cell>
          <cell r="AJ444">
            <v>0</v>
          </cell>
        </row>
        <row r="445">
          <cell r="C445">
            <v>2100</v>
          </cell>
          <cell r="D445" t="str">
            <v>****</v>
          </cell>
          <cell r="E445" t="str">
            <v>F92090E</v>
          </cell>
          <cell r="F445" t="str">
            <v>ADMINISTRATIVE AND GENERAL SALARIES</v>
          </cell>
          <cell r="G445">
            <v>0</v>
          </cell>
          <cell r="I445">
            <v>0.75621000000000005</v>
          </cell>
          <cell r="J445">
            <v>0</v>
          </cell>
          <cell r="L445">
            <v>0</v>
          </cell>
          <cell r="N445">
            <v>0</v>
          </cell>
          <cell r="P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</row>
        <row r="446">
          <cell r="C446">
            <v>2100</v>
          </cell>
          <cell r="D446" t="str">
            <v>I</v>
          </cell>
          <cell r="E446" t="str">
            <v>F92100E</v>
          </cell>
          <cell r="F446" t="str">
            <v>OFFICE SUPPLIES AND EXPENSES</v>
          </cell>
          <cell r="G446">
            <v>2673751.9500000002</v>
          </cell>
          <cell r="H446">
            <v>0</v>
          </cell>
          <cell r="I446">
            <v>0.75621000000000005</v>
          </cell>
          <cell r="J446">
            <v>2673751.9500000002</v>
          </cell>
          <cell r="L446">
            <v>2889533.91</v>
          </cell>
          <cell r="N446">
            <v>2889533.91</v>
          </cell>
          <cell r="P446">
            <v>5563285.8600000003</v>
          </cell>
          <cell r="S446">
            <v>2889533.91</v>
          </cell>
          <cell r="T446">
            <v>-2930833.92</v>
          </cell>
          <cell r="U446">
            <v>-1756764.71</v>
          </cell>
          <cell r="V446">
            <v>-1798064.7199999997</v>
          </cell>
          <cell r="W446">
            <v>735886.61</v>
          </cell>
          <cell r="X446">
            <v>590025.48</v>
          </cell>
          <cell r="Y446">
            <v>1260251.32</v>
          </cell>
          <cell r="Z446">
            <v>2586163.41</v>
          </cell>
          <cell r="AA446">
            <v>-94065.96</v>
          </cell>
          <cell r="AB446">
            <v>-728087.26</v>
          </cell>
          <cell r="AC446">
            <v>705842.74</v>
          </cell>
          <cell r="AD446">
            <v>-116310.47999999998</v>
          </cell>
          <cell r="AE446">
            <v>855747.49</v>
          </cell>
          <cell r="AF446">
            <v>-40490.04</v>
          </cell>
          <cell r="AG446">
            <v>1186706.2899999998</v>
          </cell>
          <cell r="AH446">
            <v>2001963.7399999998</v>
          </cell>
          <cell r="AI446">
            <v>2673751.9500000002</v>
          </cell>
          <cell r="AJ446">
            <v>0</v>
          </cell>
        </row>
        <row r="447"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</row>
        <row r="448">
          <cell r="D448" t="str">
            <v>O</v>
          </cell>
          <cell r="E448" t="str">
            <v>F92100E</v>
          </cell>
          <cell r="F448" t="str">
            <v>OFFICE SUPPLIES AND EXPENSES</v>
          </cell>
          <cell r="H448">
            <v>4723.45</v>
          </cell>
          <cell r="J448">
            <v>4723.45</v>
          </cell>
          <cell r="V448">
            <v>0</v>
          </cell>
          <cell r="Z448">
            <v>0</v>
          </cell>
          <cell r="AD448">
            <v>0</v>
          </cell>
          <cell r="AF448">
            <v>4723.45</v>
          </cell>
          <cell r="AH448">
            <v>4723.45</v>
          </cell>
          <cell r="AI448">
            <v>4723.45</v>
          </cell>
          <cell r="AJ448">
            <v>0</v>
          </cell>
        </row>
        <row r="449">
          <cell r="C449">
            <v>2100</v>
          </cell>
          <cell r="D449" t="str">
            <v>I</v>
          </cell>
          <cell r="E449" t="str">
            <v>F9210AE</v>
          </cell>
          <cell r="F449" t="str">
            <v>OFFICE SUPPLIES AND EXPENSES</v>
          </cell>
          <cell r="G449">
            <v>26397360.039999999</v>
          </cell>
          <cell r="H449">
            <v>3.6146838000000003</v>
          </cell>
          <cell r="I449">
            <v>0.75621000000000005</v>
          </cell>
          <cell r="J449">
            <v>26397363.654683799</v>
          </cell>
          <cell r="L449">
            <v>1186702.92</v>
          </cell>
          <cell r="N449">
            <v>1186702.92</v>
          </cell>
          <cell r="P449">
            <v>27584066.5746838</v>
          </cell>
          <cell r="S449">
            <v>1186702.92</v>
          </cell>
          <cell r="T449">
            <v>1821584.51</v>
          </cell>
          <cell r="U449">
            <v>2830898.6</v>
          </cell>
          <cell r="V449">
            <v>5839186.0299999993</v>
          </cell>
          <cell r="W449">
            <v>2297161.25</v>
          </cell>
          <cell r="X449">
            <v>2332887.34</v>
          </cell>
          <cell r="Y449">
            <v>1647650.52</v>
          </cell>
          <cell r="Z449">
            <v>6277699.1099999994</v>
          </cell>
          <cell r="AA449">
            <v>2620359.7799999998</v>
          </cell>
          <cell r="AB449">
            <v>2458833.5099999998</v>
          </cell>
          <cell r="AC449">
            <v>820923.23</v>
          </cell>
          <cell r="AD449">
            <v>5900116.5199999996</v>
          </cell>
          <cell r="AE449">
            <v>1722937.69</v>
          </cell>
          <cell r="AF449">
            <v>2287633.77</v>
          </cell>
          <cell r="AG449">
            <v>4369786.92</v>
          </cell>
          <cell r="AH449">
            <v>8380358.3799999999</v>
          </cell>
          <cell r="AI449">
            <v>26397360.039999999</v>
          </cell>
          <cell r="AJ449">
            <v>0</v>
          </cell>
        </row>
        <row r="450"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3.6146838000000003</v>
          </cell>
          <cell r="AG450">
            <v>0</v>
          </cell>
          <cell r="AH450">
            <v>3.6146838000000003</v>
          </cell>
          <cell r="AI450">
            <v>3.6146838000000003</v>
          </cell>
          <cell r="AJ450">
            <v>0</v>
          </cell>
        </row>
        <row r="451">
          <cell r="D451" t="str">
            <v>K</v>
          </cell>
          <cell r="E451" t="str">
            <v>F9210ZE</v>
          </cell>
          <cell r="J451">
            <v>0</v>
          </cell>
          <cell r="V451">
            <v>0</v>
          </cell>
          <cell r="Z451">
            <v>0</v>
          </cell>
          <cell r="AD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D452" t="str">
            <v>I</v>
          </cell>
          <cell r="E452" t="str">
            <v>F9210ZE</v>
          </cell>
          <cell r="F452" t="str">
            <v>OFFICE SUPPLIES AND EXPENSES</v>
          </cell>
          <cell r="H452">
            <v>5673.5562701999997</v>
          </cell>
          <cell r="I452">
            <v>0.75621000000000005</v>
          </cell>
          <cell r="J452">
            <v>5673.5562701999997</v>
          </cell>
          <cell r="V452">
            <v>0</v>
          </cell>
          <cell r="Z452">
            <v>0</v>
          </cell>
          <cell r="AD452">
            <v>0</v>
          </cell>
          <cell r="AH452">
            <v>0</v>
          </cell>
          <cell r="AI452">
            <v>0</v>
          </cell>
        </row>
        <row r="453">
          <cell r="S453">
            <v>756.21</v>
          </cell>
          <cell r="T453">
            <v>1890.5250000000001</v>
          </cell>
          <cell r="U453">
            <v>0</v>
          </cell>
          <cell r="V453">
            <v>2646.7350000000001</v>
          </cell>
          <cell r="W453">
            <v>0</v>
          </cell>
          <cell r="X453">
            <v>0</v>
          </cell>
          <cell r="Y453">
            <v>378.10500000000002</v>
          </cell>
          <cell r="Z453">
            <v>378.10500000000002</v>
          </cell>
          <cell r="AA453">
            <v>173.92830000000001</v>
          </cell>
          <cell r="AB453">
            <v>-567.15750000000003</v>
          </cell>
          <cell r="AC453">
            <v>130.1210547</v>
          </cell>
          <cell r="AD453">
            <v>-263.10814529999999</v>
          </cell>
          <cell r="AE453">
            <v>0</v>
          </cell>
          <cell r="AF453">
            <v>2344.6669155000004</v>
          </cell>
          <cell r="AG453">
            <v>567.15750000000003</v>
          </cell>
          <cell r="AH453">
            <v>2911.8244155000002</v>
          </cell>
          <cell r="AI453">
            <v>5673.5562702000016</v>
          </cell>
          <cell r="AJ453">
            <v>0</v>
          </cell>
        </row>
        <row r="454">
          <cell r="D454" t="str">
            <v>I</v>
          </cell>
          <cell r="E454" t="str">
            <v>F9210ZE</v>
          </cell>
          <cell r="F454" t="str">
            <v>OFFICE SUPPLIES AND EXPENSES</v>
          </cell>
          <cell r="H454">
            <v>139355.7702264</v>
          </cell>
          <cell r="I454">
            <v>0.75621000000000005</v>
          </cell>
          <cell r="J454">
            <v>139355.7702264</v>
          </cell>
          <cell r="V454">
            <v>0</v>
          </cell>
          <cell r="Z454">
            <v>0</v>
          </cell>
          <cell r="AD454">
            <v>0</v>
          </cell>
          <cell r="AH454">
            <v>0</v>
          </cell>
          <cell r="AI454">
            <v>0</v>
          </cell>
        </row>
        <row r="455">
          <cell r="S455">
            <v>-2383.1504424000004</v>
          </cell>
          <cell r="T455">
            <v>22748.127729600001</v>
          </cell>
          <cell r="U455">
            <v>6291.6142653000006</v>
          </cell>
          <cell r="V455">
            <v>26656.591552500002</v>
          </cell>
          <cell r="W455">
            <v>281818.21749900002</v>
          </cell>
          <cell r="X455">
            <v>-47244.620541299999</v>
          </cell>
          <cell r="Y455">
            <v>22308.021071700005</v>
          </cell>
          <cell r="Z455">
            <v>256881.61802940004</v>
          </cell>
          <cell r="AA455">
            <v>34547.446287899998</v>
          </cell>
          <cell r="AB455">
            <v>35153.102439000002</v>
          </cell>
          <cell r="AC455">
            <v>31655.532881700001</v>
          </cell>
          <cell r="AD455">
            <v>101356.0816086</v>
          </cell>
          <cell r="AE455">
            <v>31962.455834400003</v>
          </cell>
          <cell r="AF455">
            <v>22623.572380500038</v>
          </cell>
          <cell r="AG455">
            <v>-300124.54917899997</v>
          </cell>
          <cell r="AH455">
            <v>-245538.52096409991</v>
          </cell>
          <cell r="AI455">
            <v>139355.77022640017</v>
          </cell>
          <cell r="AJ455">
            <v>0</v>
          </cell>
        </row>
        <row r="456">
          <cell r="D456" t="str">
            <v>I</v>
          </cell>
          <cell r="E456" t="str">
            <v>F92101E</v>
          </cell>
          <cell r="F456" t="str">
            <v>OFFICE SUPPLIES AND EXPENSES - FLOW ADJ</v>
          </cell>
          <cell r="G456">
            <v>-6.0000000000040923E-2</v>
          </cell>
          <cell r="H456">
            <v>0</v>
          </cell>
          <cell r="I456">
            <v>0.75621000000000005</v>
          </cell>
          <cell r="J456">
            <v>-6.0000000000040923E-2</v>
          </cell>
          <cell r="S456">
            <v>0.01</v>
          </cell>
          <cell r="T456">
            <v>-0.01</v>
          </cell>
          <cell r="U456">
            <v>-0.01</v>
          </cell>
          <cell r="V456">
            <v>-0.01</v>
          </cell>
          <cell r="W456">
            <v>0.09</v>
          </cell>
          <cell r="X456">
            <v>-0.04</v>
          </cell>
          <cell r="Y456">
            <v>-0.1</v>
          </cell>
          <cell r="Z456">
            <v>-5.000000000000001E-2</v>
          </cell>
          <cell r="AA456">
            <v>0.04</v>
          </cell>
          <cell r="AB456">
            <v>-0.02</v>
          </cell>
          <cell r="AC456">
            <v>-0.04</v>
          </cell>
          <cell r="AD456">
            <v>-0.02</v>
          </cell>
          <cell r="AE456">
            <v>736.75</v>
          </cell>
          <cell r="AF456">
            <v>-736.75</v>
          </cell>
          <cell r="AG456">
            <v>0.02</v>
          </cell>
          <cell r="AH456">
            <v>0.02</v>
          </cell>
          <cell r="AI456">
            <v>-6.0000000000040923E-2</v>
          </cell>
        </row>
        <row r="457"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</row>
        <row r="458">
          <cell r="D458" t="str">
            <v>I</v>
          </cell>
          <cell r="E458" t="str">
            <v>F9210YE</v>
          </cell>
          <cell r="F458" t="str">
            <v>OFFICE SUPPLIES AND EXPENSES - FLOW ADJ</v>
          </cell>
          <cell r="H458">
            <v>0</v>
          </cell>
          <cell r="I458">
            <v>0.75621000000000005</v>
          </cell>
          <cell r="J458">
            <v>0</v>
          </cell>
          <cell r="V458">
            <v>0</v>
          </cell>
          <cell r="Z458">
            <v>0</v>
          </cell>
          <cell r="AD458">
            <v>0</v>
          </cell>
          <cell r="AH458">
            <v>0</v>
          </cell>
          <cell r="AI458">
            <v>0</v>
          </cell>
        </row>
        <row r="459"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C460">
            <v>2100</v>
          </cell>
          <cell r="D460" t="str">
            <v>****</v>
          </cell>
          <cell r="E460" t="str">
            <v>F92120E</v>
          </cell>
          <cell r="F460" t="str">
            <v>OFFICE SUPPLIES AND EXPENSES</v>
          </cell>
          <cell r="G460">
            <v>5089.2700000000004</v>
          </cell>
          <cell r="J460">
            <v>5089.2700000000004</v>
          </cell>
          <cell r="L460">
            <v>0</v>
          </cell>
          <cell r="N460">
            <v>0</v>
          </cell>
          <cell r="P460">
            <v>5089.2700000000004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337.65</v>
          </cell>
          <cell r="X460">
            <v>3193.73</v>
          </cell>
          <cell r="Y460">
            <v>1435.55</v>
          </cell>
          <cell r="Z460">
            <v>4966.93</v>
          </cell>
          <cell r="AA460">
            <v>0</v>
          </cell>
          <cell r="AB460">
            <v>0</v>
          </cell>
          <cell r="AC460">
            <v>122.34</v>
          </cell>
          <cell r="AD460">
            <v>122.34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5089.2700000000004</v>
          </cell>
          <cell r="AJ460">
            <v>0</v>
          </cell>
        </row>
        <row r="461">
          <cell r="C461">
            <v>2100</v>
          </cell>
          <cell r="D461" t="str">
            <v>I</v>
          </cell>
          <cell r="E461" t="str">
            <v>F92140E</v>
          </cell>
          <cell r="F461" t="str">
            <v>OFFICE SUPPLIES AND EXPENSES</v>
          </cell>
          <cell r="G461">
            <v>-174317.29</v>
          </cell>
          <cell r="H461">
            <v>0</v>
          </cell>
          <cell r="I461">
            <v>0.75621000000000005</v>
          </cell>
          <cell r="J461">
            <v>-174317.29</v>
          </cell>
          <cell r="L461">
            <v>-14733</v>
          </cell>
          <cell r="N461">
            <v>-14733</v>
          </cell>
          <cell r="P461">
            <v>-189050.29</v>
          </cell>
          <cell r="S461">
            <v>-14733</v>
          </cell>
          <cell r="T461">
            <v>-11459.04</v>
          </cell>
          <cell r="U461">
            <v>-15982.26</v>
          </cell>
          <cell r="V461">
            <v>-42174.3</v>
          </cell>
          <cell r="W461">
            <v>-14733</v>
          </cell>
          <cell r="X461">
            <v>-14506</v>
          </cell>
          <cell r="Y461">
            <v>-14506</v>
          </cell>
          <cell r="Z461">
            <v>-43745</v>
          </cell>
          <cell r="AA461">
            <v>-14733</v>
          </cell>
          <cell r="AB461">
            <v>-14733</v>
          </cell>
          <cell r="AC461">
            <v>-14733</v>
          </cell>
          <cell r="AD461">
            <v>-44199</v>
          </cell>
          <cell r="AE461">
            <v>-14732.99</v>
          </cell>
          <cell r="AF461">
            <v>-14733</v>
          </cell>
          <cell r="AG461">
            <v>-14733</v>
          </cell>
          <cell r="AH461">
            <v>-44198.99</v>
          </cell>
          <cell r="AI461">
            <v>-174317.29</v>
          </cell>
          <cell r="AJ461">
            <v>0</v>
          </cell>
        </row>
        <row r="462"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E463" t="str">
            <v>F92170E</v>
          </cell>
          <cell r="F463" t="str">
            <v>OFFICE SUPPLIES AND EXPENSES-WA DOCS-EL</v>
          </cell>
          <cell r="G463">
            <v>0</v>
          </cell>
          <cell r="J463">
            <v>0</v>
          </cell>
          <cell r="M463" t="e">
            <v>#REF!</v>
          </cell>
          <cell r="N463" t="e">
            <v>#REF!</v>
          </cell>
          <cell r="P463" t="e">
            <v>#REF!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C464">
            <v>2101</v>
          </cell>
          <cell r="D464" t="str">
            <v>****</v>
          </cell>
          <cell r="E464" t="str">
            <v>F92180E</v>
          </cell>
          <cell r="F464" t="str">
            <v>OFFICE SUPPLIES AND EXPENSES-MAT COST A</v>
          </cell>
          <cell r="G464">
            <v>0</v>
          </cell>
          <cell r="J464">
            <v>0</v>
          </cell>
          <cell r="L464">
            <v>0</v>
          </cell>
          <cell r="N464">
            <v>0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</row>
        <row r="465">
          <cell r="C465">
            <v>2102</v>
          </cell>
          <cell r="D465" t="str">
            <v>****</v>
          </cell>
          <cell r="E465" t="str">
            <v>F92190E</v>
          </cell>
          <cell r="F465" t="str">
            <v>OFFICE SUPPLIES AND EXPENSES-OFFSET ADJ</v>
          </cell>
          <cell r="G465">
            <v>-2539.5300000000061</v>
          </cell>
          <cell r="J465">
            <v>-2539.5300000000061</v>
          </cell>
          <cell r="L465">
            <v>0</v>
          </cell>
          <cell r="N465">
            <v>0</v>
          </cell>
          <cell r="P465">
            <v>-2539.5300000000061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-21462.36</v>
          </cell>
          <cell r="AB465">
            <v>-712.99</v>
          </cell>
          <cell r="AC465">
            <v>0.42</v>
          </cell>
          <cell r="AD465">
            <v>-22174.930000000004</v>
          </cell>
          <cell r="AE465">
            <v>0</v>
          </cell>
          <cell r="AF465">
            <v>2375.19</v>
          </cell>
          <cell r="AG465">
            <v>17260.21</v>
          </cell>
          <cell r="AH465">
            <v>19635.399999999998</v>
          </cell>
          <cell r="AI465">
            <v>-2539.5300000000061</v>
          </cell>
          <cell r="AJ465">
            <v>0</v>
          </cell>
        </row>
        <row r="466">
          <cell r="C466">
            <v>2100</v>
          </cell>
          <cell r="D466" t="str">
            <v>I</v>
          </cell>
          <cell r="E466" t="str">
            <v>F92200E</v>
          </cell>
          <cell r="F466" t="str">
            <v>ADMINISTRATIVE EXPENSES TRANSFERRED-CRE</v>
          </cell>
          <cell r="G466">
            <v>-1914019.6400000001</v>
          </cell>
          <cell r="H466">
            <v>-221607.24975480002</v>
          </cell>
          <cell r="I466">
            <v>0.75621000000000005</v>
          </cell>
          <cell r="J466">
            <v>-2135626.8897548001</v>
          </cell>
          <cell r="L466">
            <v>-79180.009999999995</v>
          </cell>
          <cell r="N466">
            <v>-79180.009999999995</v>
          </cell>
          <cell r="P466">
            <v>-2214806.8997547999</v>
          </cell>
          <cell r="S466">
            <v>-79180.009999999995</v>
          </cell>
          <cell r="T466">
            <v>-152290.26999999999</v>
          </cell>
          <cell r="U466">
            <v>-196189.28</v>
          </cell>
          <cell r="V466">
            <v>-427659.55999999994</v>
          </cell>
          <cell r="W466">
            <v>-282621.88</v>
          </cell>
          <cell r="X466">
            <v>-247349.52</v>
          </cell>
          <cell r="Y466">
            <v>-248616.89</v>
          </cell>
          <cell r="Z466">
            <v>-778588.29</v>
          </cell>
          <cell r="AA466">
            <v>0</v>
          </cell>
          <cell r="AB466">
            <v>0</v>
          </cell>
          <cell r="AC466">
            <v>-127038.22</v>
          </cell>
          <cell r="AD466">
            <v>-127038.22</v>
          </cell>
          <cell r="AE466">
            <v>-162303.44</v>
          </cell>
          <cell r="AF466">
            <v>-207009.24</v>
          </cell>
          <cell r="AG466">
            <v>-211420.89</v>
          </cell>
          <cell r="AH466">
            <v>-580733.57000000007</v>
          </cell>
          <cell r="AI466">
            <v>-1914019.6400000001</v>
          </cell>
          <cell r="AJ466">
            <v>0</v>
          </cell>
        </row>
        <row r="467"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-117717.38823390001</v>
          </cell>
          <cell r="AB467">
            <v>-103889.86152090001</v>
          </cell>
          <cell r="AC467">
            <v>0</v>
          </cell>
          <cell r="AD467">
            <v>-221607.24975480002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-221607.24975480002</v>
          </cell>
          <cell r="AJ467">
            <v>0</v>
          </cell>
        </row>
        <row r="468">
          <cell r="C468">
            <v>2100</v>
          </cell>
          <cell r="D468" t="str">
            <v>****</v>
          </cell>
          <cell r="E468" t="str">
            <v>F9220AE</v>
          </cell>
          <cell r="F468" t="str">
            <v>ADMINISTRATIVE EXPENSES TRANSFERRED-CRE</v>
          </cell>
          <cell r="G468">
            <v>-461454.63</v>
          </cell>
          <cell r="H468">
            <v>0</v>
          </cell>
          <cell r="I468">
            <v>0.75621000000000005</v>
          </cell>
          <cell r="J468">
            <v>-461454.63</v>
          </cell>
          <cell r="L468">
            <v>0</v>
          </cell>
          <cell r="N468">
            <v>0</v>
          </cell>
          <cell r="P468">
            <v>-461454.63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-239190.47</v>
          </cell>
          <cell r="AB468">
            <v>-222264.16</v>
          </cell>
          <cell r="AC468">
            <v>0</v>
          </cell>
          <cell r="AD468">
            <v>-461454.63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-461454.63</v>
          </cell>
          <cell r="AJ468">
            <v>0</v>
          </cell>
        </row>
        <row r="469">
          <cell r="C469">
            <v>2100</v>
          </cell>
          <cell r="D469" t="str">
            <v>****</v>
          </cell>
          <cell r="E469" t="str">
            <v>F922A0E</v>
          </cell>
          <cell r="F469" t="str">
            <v>ADMINISTRATIVE EXPENSES TRANSFERRED-CRE</v>
          </cell>
          <cell r="G469">
            <v>-3058452.9200000004</v>
          </cell>
          <cell r="H469">
            <v>0</v>
          </cell>
          <cell r="I469">
            <v>0.75621000000000005</v>
          </cell>
          <cell r="J469">
            <v>-3058452.9200000004</v>
          </cell>
          <cell r="L469">
            <v>-150730</v>
          </cell>
          <cell r="N469">
            <v>-150730</v>
          </cell>
          <cell r="P469">
            <v>-3209182.9200000004</v>
          </cell>
          <cell r="S469">
            <v>-150730</v>
          </cell>
          <cell r="T469">
            <v>-261330.46</v>
          </cell>
          <cell r="U469">
            <v>-412338.48</v>
          </cell>
          <cell r="V469">
            <v>-824398.94</v>
          </cell>
          <cell r="W469">
            <v>-312722.09000000003</v>
          </cell>
          <cell r="X469">
            <v>-309639.56</v>
          </cell>
          <cell r="Y469">
            <v>-230207.11</v>
          </cell>
          <cell r="Z469">
            <v>-852568.76</v>
          </cell>
          <cell r="AA469">
            <v>0</v>
          </cell>
          <cell r="AB469">
            <v>0</v>
          </cell>
          <cell r="AC469">
            <v>-120208.33</v>
          </cell>
          <cell r="AD469">
            <v>-120208.33</v>
          </cell>
          <cell r="AE469">
            <v>-256845.44</v>
          </cell>
          <cell r="AF469">
            <v>-349878.72</v>
          </cell>
          <cell r="AG469">
            <v>-654552.73</v>
          </cell>
          <cell r="AH469">
            <v>-1261276.8899999999</v>
          </cell>
          <cell r="AI469">
            <v>-3058452.9200000004</v>
          </cell>
          <cell r="AJ469">
            <v>0</v>
          </cell>
        </row>
        <row r="470">
          <cell r="D470" t="str">
            <v>I</v>
          </cell>
          <cell r="E470" t="str">
            <v>F9220ZE</v>
          </cell>
          <cell r="F470" t="str">
            <v>ADMINISTRATIVE EXPENSES TRANSFERRED-CRE</v>
          </cell>
          <cell r="H470">
            <v>0</v>
          </cell>
          <cell r="I470">
            <v>0.75621000000000005</v>
          </cell>
          <cell r="J470">
            <v>0</v>
          </cell>
          <cell r="V470">
            <v>0</v>
          </cell>
          <cell r="Z470">
            <v>0</v>
          </cell>
          <cell r="AD470">
            <v>0</v>
          </cell>
          <cell r="AH470">
            <v>0</v>
          </cell>
          <cell r="AI470">
            <v>0</v>
          </cell>
        </row>
        <row r="471"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</row>
        <row r="472">
          <cell r="C472">
            <v>2100</v>
          </cell>
          <cell r="D472" t="str">
            <v>I</v>
          </cell>
          <cell r="E472" t="str">
            <v>F92300E</v>
          </cell>
          <cell r="F472" t="str">
            <v>OUTSIDE SERVICES EMPLOYED</v>
          </cell>
          <cell r="G472">
            <v>1925419.9699999997</v>
          </cell>
          <cell r="H472">
            <v>0</v>
          </cell>
          <cell r="I472">
            <v>0.75621000000000005</v>
          </cell>
          <cell r="J472">
            <v>1925419.9699999997</v>
          </cell>
          <cell r="L472">
            <v>670831.81000000006</v>
          </cell>
          <cell r="N472">
            <v>670831.81000000006</v>
          </cell>
          <cell r="P472">
            <v>2596251.7799999998</v>
          </cell>
          <cell r="S472">
            <v>670831.81000000006</v>
          </cell>
          <cell r="T472">
            <v>7842.41</v>
          </cell>
          <cell r="U472">
            <v>69956.13</v>
          </cell>
          <cell r="V472">
            <v>748630.35000000009</v>
          </cell>
          <cell r="W472">
            <v>112252.88</v>
          </cell>
          <cell r="X472">
            <v>38366.68</v>
          </cell>
          <cell r="Y472">
            <v>1398478.59</v>
          </cell>
          <cell r="Z472">
            <v>1549098.1500000001</v>
          </cell>
          <cell r="AA472">
            <v>70327.91</v>
          </cell>
          <cell r="AB472">
            <v>41242.58</v>
          </cell>
          <cell r="AC472">
            <v>26722.25</v>
          </cell>
          <cell r="AD472">
            <v>138292.74</v>
          </cell>
          <cell r="AE472">
            <v>41449.339999999997</v>
          </cell>
          <cell r="AF472">
            <v>75981.820000000007</v>
          </cell>
          <cell r="AG472">
            <v>-628032.43000000005</v>
          </cell>
          <cell r="AH472">
            <v>-510601.27</v>
          </cell>
          <cell r="AI472">
            <v>1925419.9699999997</v>
          </cell>
          <cell r="AJ472">
            <v>0</v>
          </cell>
        </row>
        <row r="473"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</row>
        <row r="474">
          <cell r="C474">
            <v>2100</v>
          </cell>
          <cell r="D474" t="str">
            <v>****</v>
          </cell>
          <cell r="E474" t="str">
            <v>F9230AE</v>
          </cell>
          <cell r="F474" t="str">
            <v>OUTSIDE SERVICES EMPLOYED</v>
          </cell>
          <cell r="G474">
            <v>511726.27</v>
          </cell>
          <cell r="I474">
            <v>0.75621000000000005</v>
          </cell>
          <cell r="J474">
            <v>511726.27</v>
          </cell>
          <cell r="L474">
            <v>0</v>
          </cell>
          <cell r="N474">
            <v>0</v>
          </cell>
          <cell r="P474">
            <v>511726.27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63373.82</v>
          </cell>
          <cell r="Z474">
            <v>63373.82</v>
          </cell>
          <cell r="AA474">
            <v>0</v>
          </cell>
          <cell r="AB474">
            <v>0</v>
          </cell>
          <cell r="AC474">
            <v>90967.21</v>
          </cell>
          <cell r="AD474">
            <v>90967.21</v>
          </cell>
          <cell r="AE474">
            <v>204711.07</v>
          </cell>
          <cell r="AF474">
            <v>61706.65</v>
          </cell>
          <cell r="AG474">
            <v>90967.52</v>
          </cell>
          <cell r="AH474">
            <v>357385.24000000005</v>
          </cell>
          <cell r="AI474">
            <v>511726.27</v>
          </cell>
          <cell r="AJ474">
            <v>0</v>
          </cell>
        </row>
        <row r="475">
          <cell r="C475">
            <v>2100</v>
          </cell>
          <cell r="D475" t="str">
            <v>****</v>
          </cell>
          <cell r="E475" t="str">
            <v>F92400E</v>
          </cell>
          <cell r="F475" t="str">
            <v>PROPERTY INSURANCE</v>
          </cell>
          <cell r="G475">
            <v>-1744106.3199999998</v>
          </cell>
          <cell r="I475">
            <v>0.75621000000000005</v>
          </cell>
          <cell r="J475">
            <v>-1744106.3199999998</v>
          </cell>
          <cell r="L475">
            <v>71261.960000000006</v>
          </cell>
          <cell r="N475">
            <v>71261.960000000006</v>
          </cell>
          <cell r="P475">
            <v>-1672844.3599999999</v>
          </cell>
          <cell r="S475">
            <v>71261.960000000006</v>
          </cell>
          <cell r="T475">
            <v>-1674.82</v>
          </cell>
          <cell r="U475">
            <v>68121.350000000006</v>
          </cell>
          <cell r="V475">
            <v>137708.49</v>
          </cell>
          <cell r="W475">
            <v>-2111987.16</v>
          </cell>
          <cell r="X475">
            <v>217.07</v>
          </cell>
          <cell r="Y475">
            <v>33909.54</v>
          </cell>
          <cell r="Z475">
            <v>-2077860.5500000003</v>
          </cell>
          <cell r="AA475">
            <v>10424.01</v>
          </cell>
          <cell r="AB475">
            <v>0</v>
          </cell>
          <cell r="AC475">
            <v>47725.83</v>
          </cell>
          <cell r="AD475">
            <v>58149.840000000004</v>
          </cell>
          <cell r="AE475">
            <v>81302.09</v>
          </cell>
          <cell r="AF475">
            <v>47458.28</v>
          </cell>
          <cell r="AG475">
            <v>9135.5300000000007</v>
          </cell>
          <cell r="AH475">
            <v>137895.9</v>
          </cell>
          <cell r="AI475">
            <v>-1744106.3199999998</v>
          </cell>
          <cell r="AJ475">
            <v>0</v>
          </cell>
        </row>
        <row r="476">
          <cell r="C476">
            <v>2100</v>
          </cell>
          <cell r="D476" t="str">
            <v>I</v>
          </cell>
          <cell r="E476" t="str">
            <v>F92500E</v>
          </cell>
          <cell r="F476" t="str">
            <v>INJURIES AND DAMAGES</v>
          </cell>
          <cell r="G476">
            <v>2901847.3400000003</v>
          </cell>
          <cell r="H476">
            <v>0</v>
          </cell>
          <cell r="I476">
            <v>0.69960999999999995</v>
          </cell>
          <cell r="J476">
            <v>2901847.3400000003</v>
          </cell>
          <cell r="L476">
            <v>370855.78</v>
          </cell>
          <cell r="N476">
            <v>370855.78</v>
          </cell>
          <cell r="P476">
            <v>3272703.12</v>
          </cell>
          <cell r="S476">
            <v>370855.78</v>
          </cell>
          <cell r="T476">
            <v>615417.80000000005</v>
          </cell>
          <cell r="U476">
            <v>-329622.94</v>
          </cell>
          <cell r="V476">
            <v>656650.64000000013</v>
          </cell>
          <cell r="W476">
            <v>459489.96</v>
          </cell>
          <cell r="X476">
            <v>612384.27</v>
          </cell>
          <cell r="Y476">
            <v>-102535.73</v>
          </cell>
          <cell r="Z476">
            <v>969338.5</v>
          </cell>
          <cell r="AA476">
            <v>465184.99</v>
          </cell>
          <cell r="AB476">
            <v>133675.72</v>
          </cell>
          <cell r="AC476">
            <v>-233766.8</v>
          </cell>
          <cell r="AD476">
            <v>365093.91</v>
          </cell>
          <cell r="AE476">
            <v>346041.44</v>
          </cell>
          <cell r="AF476">
            <v>212558.11</v>
          </cell>
          <cell r="AG476">
            <v>352164.74000000022</v>
          </cell>
          <cell r="AH476">
            <v>910764.29000000027</v>
          </cell>
          <cell r="AI476">
            <v>2901847.3400000003</v>
          </cell>
          <cell r="AJ476">
            <v>0</v>
          </cell>
        </row>
        <row r="477"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</row>
        <row r="478">
          <cell r="D478" t="str">
            <v>O</v>
          </cell>
          <cell r="E478" t="str">
            <v>F92500E</v>
          </cell>
          <cell r="F478" t="str">
            <v>INJURIES AND DAMAGES</v>
          </cell>
          <cell r="H478">
            <v>143.87</v>
          </cell>
          <cell r="J478">
            <v>143.87</v>
          </cell>
          <cell r="V478">
            <v>0</v>
          </cell>
          <cell r="Z478">
            <v>0</v>
          </cell>
          <cell r="AD478">
            <v>0</v>
          </cell>
          <cell r="AF478">
            <v>143.87</v>
          </cell>
          <cell r="AH478">
            <v>143.87</v>
          </cell>
          <cell r="AI478">
            <v>143.87</v>
          </cell>
          <cell r="AJ478">
            <v>0</v>
          </cell>
        </row>
        <row r="479">
          <cell r="D479" t="str">
            <v>O</v>
          </cell>
          <cell r="E479" t="str">
            <v>F92500E</v>
          </cell>
          <cell r="F479" t="str">
            <v>INJURIES AND DAMAGES</v>
          </cell>
          <cell r="H479">
            <v>14.02</v>
          </cell>
          <cell r="J479">
            <v>14.02</v>
          </cell>
          <cell r="V479">
            <v>0</v>
          </cell>
          <cell r="Z479">
            <v>0</v>
          </cell>
          <cell r="AD479">
            <v>0</v>
          </cell>
          <cell r="AF479">
            <v>14.02</v>
          </cell>
          <cell r="AH479">
            <v>14.02</v>
          </cell>
          <cell r="AI479">
            <v>14.02</v>
          </cell>
          <cell r="AJ479">
            <v>0</v>
          </cell>
        </row>
        <row r="480">
          <cell r="D480" t="str">
            <v>U</v>
          </cell>
          <cell r="E480" t="str">
            <v>F92500E</v>
          </cell>
          <cell r="F480" t="str">
            <v>EMPLOYEE PENSIONS AND BENEFITS</v>
          </cell>
          <cell r="H480">
            <v>-47755.69</v>
          </cell>
          <cell r="J480">
            <v>-47755.69</v>
          </cell>
          <cell r="T480">
            <v>-47755.69</v>
          </cell>
          <cell r="V480">
            <v>-47755.69</v>
          </cell>
          <cell r="Z480">
            <v>0</v>
          </cell>
          <cell r="AD480">
            <v>0</v>
          </cell>
          <cell r="AH480">
            <v>0</v>
          </cell>
          <cell r="AI480">
            <v>-47755.69</v>
          </cell>
          <cell r="AJ480">
            <v>0</v>
          </cell>
        </row>
        <row r="481">
          <cell r="C481">
            <v>2100</v>
          </cell>
          <cell r="D481" t="str">
            <v>I</v>
          </cell>
          <cell r="E481" t="str">
            <v>F92510E</v>
          </cell>
          <cell r="F481" t="str">
            <v>INJURIES AND DAMAGES</v>
          </cell>
          <cell r="G481">
            <v>1793605.98</v>
          </cell>
          <cell r="H481">
            <v>62642.687618399999</v>
          </cell>
          <cell r="I481">
            <v>0.69960999999999995</v>
          </cell>
          <cell r="J481">
            <v>1856248.6676184</v>
          </cell>
          <cell r="L481">
            <v>93593.82</v>
          </cell>
          <cell r="N481">
            <v>93593.82</v>
          </cell>
          <cell r="P481">
            <v>1949842.4876184</v>
          </cell>
          <cell r="S481">
            <v>93593.82</v>
          </cell>
          <cell r="T481">
            <v>86511.25</v>
          </cell>
          <cell r="U481">
            <v>88970.83</v>
          </cell>
          <cell r="V481">
            <v>269075.90000000002</v>
          </cell>
          <cell r="W481">
            <v>195219.03</v>
          </cell>
          <cell r="X481">
            <v>171349.03</v>
          </cell>
          <cell r="Y481">
            <v>167675</v>
          </cell>
          <cell r="Z481">
            <v>534243.06000000006</v>
          </cell>
          <cell r="AA481">
            <v>70446.27</v>
          </cell>
          <cell r="AB481">
            <v>77216.19</v>
          </cell>
          <cell r="AC481">
            <v>523202.49</v>
          </cell>
          <cell r="AD481">
            <v>670864.94999999995</v>
          </cell>
          <cell r="AE481">
            <v>95562.14</v>
          </cell>
          <cell r="AF481">
            <v>105366.2</v>
          </cell>
          <cell r="AG481">
            <v>118493.73</v>
          </cell>
          <cell r="AH481">
            <v>319422.07</v>
          </cell>
          <cell r="AI481">
            <v>1793605.98</v>
          </cell>
          <cell r="AJ481">
            <v>0</v>
          </cell>
        </row>
        <row r="482">
          <cell r="S482">
            <v>8501.9195756999998</v>
          </cell>
          <cell r="T482">
            <v>10457.7912683</v>
          </cell>
          <cell r="U482">
            <v>10985.024360399999</v>
          </cell>
          <cell r="V482">
            <v>29944.7352044</v>
          </cell>
          <cell r="W482">
            <v>14018.015609</v>
          </cell>
          <cell r="X482">
            <v>18679.936804999998</v>
          </cell>
          <cell r="Y482">
            <v>0</v>
          </cell>
          <cell r="Z482">
            <v>32697.952413999999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62642.687618399999</v>
          </cell>
          <cell r="AJ482">
            <v>0</v>
          </cell>
        </row>
        <row r="483">
          <cell r="C483">
            <v>2100</v>
          </cell>
          <cell r="D483" t="str">
            <v>****</v>
          </cell>
          <cell r="E483" t="str">
            <v>F92520E</v>
          </cell>
          <cell r="F483" t="str">
            <v>INJURIES AND DAMAGES</v>
          </cell>
          <cell r="G483">
            <v>396082.23</v>
          </cell>
          <cell r="J483">
            <v>396082.23</v>
          </cell>
          <cell r="L483">
            <v>15142.25</v>
          </cell>
          <cell r="N483">
            <v>15142.25</v>
          </cell>
          <cell r="P483">
            <v>411224.48</v>
          </cell>
          <cell r="S483">
            <v>15142.25</v>
          </cell>
          <cell r="T483">
            <v>131960.45000000001</v>
          </cell>
          <cell r="U483">
            <v>17598.310000000001</v>
          </cell>
          <cell r="V483">
            <v>164701.01</v>
          </cell>
          <cell r="W483">
            <v>20785.169999999998</v>
          </cell>
          <cell r="X483">
            <v>16941.97</v>
          </cell>
          <cell r="Y483">
            <v>77655.460000000006</v>
          </cell>
          <cell r="Z483">
            <v>115382.6</v>
          </cell>
          <cell r="AA483">
            <v>18107.52</v>
          </cell>
          <cell r="AB483">
            <v>17903.82</v>
          </cell>
          <cell r="AC483">
            <v>15155.19</v>
          </cell>
          <cell r="AD483">
            <v>51166.53</v>
          </cell>
          <cell r="AE483">
            <v>36329.72</v>
          </cell>
          <cell r="AF483">
            <v>18039.240000000002</v>
          </cell>
          <cell r="AG483">
            <v>10463.129999999999</v>
          </cell>
          <cell r="AH483">
            <v>64832.090000000004</v>
          </cell>
          <cell r="AI483">
            <v>396082.23</v>
          </cell>
          <cell r="AJ483">
            <v>0</v>
          </cell>
        </row>
        <row r="484">
          <cell r="C484">
            <v>2100</v>
          </cell>
          <cell r="D484" t="str">
            <v>I</v>
          </cell>
          <cell r="E484" t="str">
            <v>F92600E</v>
          </cell>
          <cell r="F484" t="str">
            <v>EMPLOYEE PENSIONS AND BENEFITS</v>
          </cell>
          <cell r="G484">
            <v>16127370.530000001</v>
          </cell>
          <cell r="H484">
            <v>0</v>
          </cell>
          <cell r="I484">
            <v>0.71426000000000001</v>
          </cell>
          <cell r="J484">
            <v>16127370.530000001</v>
          </cell>
          <cell r="L484">
            <v>1544936.76</v>
          </cell>
          <cell r="N484">
            <v>1544936.76</v>
          </cell>
          <cell r="P484">
            <v>17672307.290000003</v>
          </cell>
          <cell r="S484">
            <v>1544936.76</v>
          </cell>
          <cell r="T484">
            <v>1630245.03</v>
          </cell>
          <cell r="U484">
            <v>1892216.46</v>
          </cell>
          <cell r="V484">
            <v>5067398.25</v>
          </cell>
          <cell r="W484">
            <v>1934278.54</v>
          </cell>
          <cell r="X484">
            <v>1153476.29</v>
          </cell>
          <cell r="Y484">
            <v>1665741.04</v>
          </cell>
          <cell r="Z484">
            <v>4753495.87</v>
          </cell>
          <cell r="AA484">
            <v>520548.67</v>
          </cell>
          <cell r="AB484">
            <v>823073.9</v>
          </cell>
          <cell r="AC484">
            <v>443039.82</v>
          </cell>
          <cell r="AD484">
            <v>1786662.3900000001</v>
          </cell>
          <cell r="AE484">
            <v>597754.62</v>
          </cell>
          <cell r="AF484">
            <v>-271644.09000000003</v>
          </cell>
          <cell r="AG484">
            <v>4193703.49</v>
          </cell>
          <cell r="AH484">
            <v>4519814.0200000005</v>
          </cell>
          <cell r="AI484">
            <v>16127370.530000001</v>
          </cell>
          <cell r="AJ484">
            <v>0</v>
          </cell>
        </row>
        <row r="485"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</row>
        <row r="486">
          <cell r="D486" t="str">
            <v>O</v>
          </cell>
          <cell r="E486" t="str">
            <v>F92600E</v>
          </cell>
          <cell r="F486" t="str">
            <v>EMPLOYEE PENSIONS AND BENEFITS</v>
          </cell>
          <cell r="H486">
            <v>956005.07</v>
          </cell>
          <cell r="J486">
            <v>956005.07</v>
          </cell>
          <cell r="V486">
            <v>0</v>
          </cell>
          <cell r="Z486">
            <v>0</v>
          </cell>
          <cell r="AD486">
            <v>0</v>
          </cell>
          <cell r="AF486">
            <v>956005.07</v>
          </cell>
          <cell r="AH486">
            <v>956005.07</v>
          </cell>
          <cell r="AI486">
            <v>956005.07</v>
          </cell>
          <cell r="AJ486">
            <v>0</v>
          </cell>
        </row>
        <row r="487">
          <cell r="D487" t="str">
            <v>U</v>
          </cell>
          <cell r="E487" t="str">
            <v>F92600E</v>
          </cell>
          <cell r="F487" t="str">
            <v>EMPLOYEE PENSIONS AND BENEFITS</v>
          </cell>
          <cell r="H487">
            <v>47755.69</v>
          </cell>
          <cell r="J487">
            <v>47755.69</v>
          </cell>
          <cell r="T487">
            <v>47755.69</v>
          </cell>
          <cell r="V487">
            <v>47755.69</v>
          </cell>
          <cell r="Z487">
            <v>0</v>
          </cell>
          <cell r="AD487">
            <v>0</v>
          </cell>
          <cell r="AH487">
            <v>0</v>
          </cell>
          <cell r="AI487">
            <v>47755.69</v>
          </cell>
          <cell r="AJ487">
            <v>0</v>
          </cell>
        </row>
        <row r="488">
          <cell r="D488" t="str">
            <v>V</v>
          </cell>
          <cell r="E488" t="str">
            <v>F92600E</v>
          </cell>
          <cell r="F488" t="str">
            <v>EMPLOYEE PENSIONS AND BENEFITS</v>
          </cell>
          <cell r="H488">
            <v>-65022.15</v>
          </cell>
          <cell r="J488">
            <v>-65022.15</v>
          </cell>
          <cell r="T488">
            <v>-65022.15</v>
          </cell>
          <cell r="V488">
            <v>-65022.15</v>
          </cell>
          <cell r="Z488">
            <v>0</v>
          </cell>
          <cell r="AD488">
            <v>0</v>
          </cell>
          <cell r="AH488">
            <v>0</v>
          </cell>
          <cell r="AI488">
            <v>-65022.15</v>
          </cell>
          <cell r="AJ488">
            <v>0</v>
          </cell>
        </row>
        <row r="489">
          <cell r="C489">
            <v>2100</v>
          </cell>
          <cell r="D489" t="str">
            <v>****</v>
          </cell>
          <cell r="E489" t="str">
            <v>F9260AE</v>
          </cell>
          <cell r="F489" t="str">
            <v>EMPLOYEE PENSIONS AND BENEFITS</v>
          </cell>
          <cell r="G489">
            <v>325889.17000000004</v>
          </cell>
          <cell r="J489">
            <v>325889.17000000004</v>
          </cell>
          <cell r="L489">
            <v>0</v>
          </cell>
          <cell r="N489">
            <v>0</v>
          </cell>
          <cell r="P489">
            <v>325889.17000000004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-30459.41</v>
          </cell>
          <cell r="AB489">
            <v>-136426.03</v>
          </cell>
          <cell r="AC489">
            <v>30357.01</v>
          </cell>
          <cell r="AD489">
            <v>-136528.43</v>
          </cell>
          <cell r="AE489">
            <v>30663.79</v>
          </cell>
          <cell r="AF489">
            <v>30454.62</v>
          </cell>
          <cell r="AG489">
            <v>401299.19</v>
          </cell>
          <cell r="AH489">
            <v>462417.6</v>
          </cell>
          <cell r="AI489">
            <v>325889.17000000004</v>
          </cell>
          <cell r="AJ489">
            <v>0</v>
          </cell>
        </row>
        <row r="490">
          <cell r="D490" t="str">
            <v>I</v>
          </cell>
          <cell r="E490" t="str">
            <v>F9260ZE</v>
          </cell>
          <cell r="F490" t="str">
            <v>EMPLOYEE PENSIONS AND BENEFITS</v>
          </cell>
          <cell r="G490">
            <v>0</v>
          </cell>
          <cell r="H490">
            <v>-14821.486591999999</v>
          </cell>
          <cell r="I490">
            <v>0.71104000000000001</v>
          </cell>
          <cell r="J490">
            <v>-14821.486591999999</v>
          </cell>
          <cell r="AI490">
            <v>0</v>
          </cell>
          <cell r="AJ490">
            <v>0</v>
          </cell>
        </row>
        <row r="491">
          <cell r="U491">
            <v>-14821.486591999999</v>
          </cell>
          <cell r="V491">
            <v>-14821.486591999999</v>
          </cell>
          <cell r="Z491">
            <v>0</v>
          </cell>
          <cell r="AD491">
            <v>0</v>
          </cell>
          <cell r="AH491">
            <v>0</v>
          </cell>
          <cell r="AI491">
            <v>-14821.486591999999</v>
          </cell>
          <cell r="AJ491">
            <v>0</v>
          </cell>
        </row>
        <row r="492">
          <cell r="C492">
            <v>2100</v>
          </cell>
          <cell r="D492" t="str">
            <v>I</v>
          </cell>
          <cell r="E492" t="str">
            <v>F92800E</v>
          </cell>
          <cell r="F492" t="str">
            <v>REGULATORY COMMISSION EXPENSES</v>
          </cell>
          <cell r="G492">
            <v>6390137.4400000004</v>
          </cell>
          <cell r="H492">
            <v>0</v>
          </cell>
          <cell r="I492">
            <v>0.75621000000000005</v>
          </cell>
          <cell r="J492">
            <v>6390137.4400000004</v>
          </cell>
          <cell r="L492">
            <v>371637.87</v>
          </cell>
          <cell r="N492">
            <v>371637.87</v>
          </cell>
          <cell r="P492">
            <v>6761775.3100000005</v>
          </cell>
          <cell r="S492">
            <v>371637.87</v>
          </cell>
          <cell r="T492">
            <v>476527.7</v>
          </cell>
          <cell r="U492">
            <v>371888.63</v>
          </cell>
          <cell r="V492">
            <v>1220054.2000000002</v>
          </cell>
          <cell r="W492">
            <v>692430.51</v>
          </cell>
          <cell r="X492">
            <v>523656.87</v>
          </cell>
          <cell r="Y492">
            <v>514372.99</v>
          </cell>
          <cell r="Z492">
            <v>1730460.3699999999</v>
          </cell>
          <cell r="AA492">
            <v>914772.55</v>
          </cell>
          <cell r="AB492">
            <v>515163.1</v>
          </cell>
          <cell r="AC492">
            <v>455204.46</v>
          </cell>
          <cell r="AD492">
            <v>1885140.1099999999</v>
          </cell>
          <cell r="AE492">
            <v>604929.15</v>
          </cell>
          <cell r="AF492">
            <v>364147.21</v>
          </cell>
          <cell r="AG492">
            <v>585406.4</v>
          </cell>
          <cell r="AH492">
            <v>1554482.7600000002</v>
          </cell>
          <cell r="AI492">
            <v>6390137.4400000004</v>
          </cell>
          <cell r="AJ492">
            <v>0</v>
          </cell>
        </row>
        <row r="493"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C494">
            <v>2100</v>
          </cell>
          <cell r="D494" t="str">
            <v>****</v>
          </cell>
          <cell r="E494" t="str">
            <v>F9280AE</v>
          </cell>
          <cell r="F494" t="str">
            <v>REGULATORY COMMISSION EXPENSES</v>
          </cell>
          <cell r="G494">
            <v>1447892.6300000001</v>
          </cell>
          <cell r="J494">
            <v>1447892.6300000001</v>
          </cell>
          <cell r="L494">
            <v>151196.70000000001</v>
          </cell>
          <cell r="N494">
            <v>151196.70000000001</v>
          </cell>
          <cell r="P494">
            <v>1599089.33</v>
          </cell>
          <cell r="S494">
            <v>151196.70000000001</v>
          </cell>
          <cell r="T494">
            <v>171938.56</v>
          </cell>
          <cell r="U494">
            <v>248854.8</v>
          </cell>
          <cell r="V494">
            <v>571990.06000000006</v>
          </cell>
          <cell r="W494">
            <v>124689.99</v>
          </cell>
          <cell r="X494">
            <v>98952.3</v>
          </cell>
          <cell r="Y494">
            <v>123539.06</v>
          </cell>
          <cell r="Z494">
            <v>347181.35</v>
          </cell>
          <cell r="AA494">
            <v>0</v>
          </cell>
          <cell r="AB494">
            <v>0</v>
          </cell>
          <cell r="AC494">
            <v>122703.93</v>
          </cell>
          <cell r="AD494">
            <v>122703.93</v>
          </cell>
          <cell r="AE494">
            <v>161195.04999999999</v>
          </cell>
          <cell r="AF494">
            <v>120416.05</v>
          </cell>
          <cell r="AG494">
            <v>124406.19</v>
          </cell>
          <cell r="AH494">
            <v>406017.29</v>
          </cell>
          <cell r="AI494">
            <v>1447892.6300000001</v>
          </cell>
          <cell r="AJ494">
            <v>0</v>
          </cell>
        </row>
        <row r="495">
          <cell r="C495">
            <v>2100</v>
          </cell>
          <cell r="D495" t="str">
            <v>****</v>
          </cell>
          <cell r="E495" t="str">
            <v>F92850E</v>
          </cell>
          <cell r="F495" t="str">
            <v>REGULATORY COMMISSION EXPENSES</v>
          </cell>
          <cell r="G495">
            <v>0</v>
          </cell>
          <cell r="J495">
            <v>0</v>
          </cell>
          <cell r="L495">
            <v>0</v>
          </cell>
          <cell r="N495">
            <v>0</v>
          </cell>
          <cell r="P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</row>
        <row r="496">
          <cell r="C496">
            <v>2100</v>
          </cell>
          <cell r="D496" t="str">
            <v>****</v>
          </cell>
          <cell r="E496" t="str">
            <v>F92900E</v>
          </cell>
          <cell r="F496" t="str">
            <v>DUPLICATE CHARGES-CR.</v>
          </cell>
          <cell r="G496">
            <v>-1364029.43</v>
          </cell>
          <cell r="J496">
            <v>-1364029.43</v>
          </cell>
          <cell r="L496">
            <v>-94253.99</v>
          </cell>
          <cell r="N496">
            <v>-94253.99</v>
          </cell>
          <cell r="P496">
            <v>-1458283.42</v>
          </cell>
          <cell r="S496">
            <v>-94253.99</v>
          </cell>
          <cell r="T496">
            <v>-94253.99</v>
          </cell>
          <cell r="U496">
            <v>-94253.99</v>
          </cell>
          <cell r="V496">
            <v>-282761.97000000003</v>
          </cell>
          <cell r="W496">
            <v>-94253.99</v>
          </cell>
          <cell r="X496">
            <v>-96312.05</v>
          </cell>
          <cell r="Y496">
            <v>-98370.11</v>
          </cell>
          <cell r="Z496">
            <v>-288936.15000000002</v>
          </cell>
          <cell r="AA496">
            <v>-299627.31</v>
          </cell>
          <cell r="AB496">
            <v>-110444.44</v>
          </cell>
          <cell r="AC496">
            <v>0</v>
          </cell>
          <cell r="AD496">
            <v>-410071.75</v>
          </cell>
          <cell r="AE496">
            <v>-193751.58</v>
          </cell>
          <cell r="AF496">
            <v>0</v>
          </cell>
          <cell r="AG496">
            <v>-188507.98</v>
          </cell>
          <cell r="AH496">
            <v>-382259.56</v>
          </cell>
          <cell r="AI496">
            <v>-1364029.43</v>
          </cell>
          <cell r="AJ496">
            <v>0</v>
          </cell>
        </row>
        <row r="497">
          <cell r="C497">
            <v>2100</v>
          </cell>
          <cell r="D497" t="str">
            <v>****</v>
          </cell>
          <cell r="E497" t="str">
            <v>F93001E</v>
          </cell>
          <cell r="F497" t="str">
            <v xml:space="preserve">AFFIL BILLING - SE CORPORATE (1100)      </v>
          </cell>
          <cell r="G497">
            <v>-17094.349999999999</v>
          </cell>
          <cell r="J497">
            <v>-17094.349999999999</v>
          </cell>
          <cell r="L497">
            <v>0</v>
          </cell>
          <cell r="N497">
            <v>0</v>
          </cell>
          <cell r="P497">
            <v>-17094.349999999999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-17094.32</v>
          </cell>
          <cell r="Y497">
            <v>-0.03</v>
          </cell>
          <cell r="Z497">
            <v>-17094.349999999999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-17094.349999999999</v>
          </cell>
          <cell r="AJ497">
            <v>0</v>
          </cell>
        </row>
        <row r="498">
          <cell r="C498">
            <v>2100</v>
          </cell>
          <cell r="D498" t="str">
            <v>****</v>
          </cell>
          <cell r="E498" t="str">
            <v>F93002E</v>
          </cell>
          <cell r="F498" t="str">
            <v xml:space="preserve">AFFIL BILLING - SE FINANCE (4600)        </v>
          </cell>
          <cell r="G498">
            <v>-368</v>
          </cell>
          <cell r="J498">
            <v>-368</v>
          </cell>
          <cell r="L498">
            <v>0</v>
          </cell>
          <cell r="N498">
            <v>0</v>
          </cell>
          <cell r="P498">
            <v>-368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133.15</v>
          </cell>
          <cell r="X498">
            <v>32.85</v>
          </cell>
          <cell r="Y498">
            <v>-534</v>
          </cell>
          <cell r="Z498">
            <v>-368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-368</v>
          </cell>
          <cell r="AJ498">
            <v>0</v>
          </cell>
        </row>
        <row r="499">
          <cell r="C499">
            <v>2100</v>
          </cell>
          <cell r="D499" t="str">
            <v>****</v>
          </cell>
          <cell r="E499" t="str">
            <v>F93003E</v>
          </cell>
          <cell r="F499" t="str">
            <v xml:space="preserve">AFFIL BILLING - SE CONNECTIONS (4900)    </v>
          </cell>
          <cell r="G499">
            <v>0.01</v>
          </cell>
          <cell r="J499">
            <v>0.01</v>
          </cell>
          <cell r="L499">
            <v>0</v>
          </cell>
          <cell r="N499">
            <v>0</v>
          </cell>
          <cell r="P499">
            <v>0.01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0.01</v>
          </cell>
          <cell r="Y499">
            <v>0</v>
          </cell>
          <cell r="Z499">
            <v>0.01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0.01</v>
          </cell>
          <cell r="AJ499">
            <v>0</v>
          </cell>
        </row>
        <row r="500">
          <cell r="C500">
            <v>2100</v>
          </cell>
          <cell r="D500" t="str">
            <v>****</v>
          </cell>
          <cell r="E500" t="str">
            <v>F93004E</v>
          </cell>
          <cell r="F500" t="str">
            <v xml:space="preserve">AFFIL BILLING - SE COMMUNICATIONS (4185) </v>
          </cell>
          <cell r="G500">
            <v>-1016.02</v>
          </cell>
          <cell r="J500">
            <v>-1016.02</v>
          </cell>
          <cell r="L500">
            <v>0</v>
          </cell>
          <cell r="N500">
            <v>0</v>
          </cell>
          <cell r="P500">
            <v>-1016.02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576.91999999999996</v>
          </cell>
          <cell r="X500">
            <v>177.55</v>
          </cell>
          <cell r="Y500">
            <v>-1770.49</v>
          </cell>
          <cell r="Z500">
            <v>-1016.02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-1016.02</v>
          </cell>
          <cell r="AJ500">
            <v>0</v>
          </cell>
        </row>
        <row r="501">
          <cell r="C501">
            <v>2100</v>
          </cell>
          <cell r="D501" t="str">
            <v>****</v>
          </cell>
          <cell r="E501" t="str">
            <v>F93005E</v>
          </cell>
          <cell r="F501" t="str">
            <v xml:space="preserve">AFFIL BILLING - SE RESOURCES (5000)      </v>
          </cell>
          <cell r="G501">
            <v>-1638.8799999999997</v>
          </cell>
          <cell r="J501">
            <v>-1638.8799999999997</v>
          </cell>
          <cell r="L501">
            <v>0</v>
          </cell>
          <cell r="N501">
            <v>0</v>
          </cell>
          <cell r="P501">
            <v>-1638.8799999999997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1180.3800000000001</v>
          </cell>
          <cell r="X501">
            <v>315.17</v>
          </cell>
          <cell r="Y501">
            <v>-3134.43</v>
          </cell>
          <cell r="Z501">
            <v>-1638.8799999999997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-1638.8799999999997</v>
          </cell>
          <cell r="AJ501">
            <v>0</v>
          </cell>
        </row>
        <row r="502">
          <cell r="C502">
            <v>2100</v>
          </cell>
          <cell r="D502" t="str">
            <v>****</v>
          </cell>
          <cell r="E502" t="str">
            <v>F93006E</v>
          </cell>
          <cell r="F502" t="str">
            <v xml:space="preserve">AFFIL BILLING - SE INTERNATIONAL (4200)  </v>
          </cell>
          <cell r="G502">
            <v>-4726.91</v>
          </cell>
          <cell r="J502">
            <v>-4726.91</v>
          </cell>
          <cell r="L502">
            <v>0</v>
          </cell>
          <cell r="N502">
            <v>0</v>
          </cell>
          <cell r="P502">
            <v>-4726.91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3489.34</v>
          </cell>
          <cell r="X502">
            <v>924.35</v>
          </cell>
          <cell r="Y502">
            <v>-9140.6</v>
          </cell>
          <cell r="Z502">
            <v>-4726.91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-4726.91</v>
          </cell>
          <cell r="AJ502">
            <v>0</v>
          </cell>
        </row>
        <row r="503">
          <cell r="C503">
            <v>2100</v>
          </cell>
          <cell r="D503" t="str">
            <v>****</v>
          </cell>
          <cell r="E503" t="str">
            <v>F93007E</v>
          </cell>
          <cell r="F503" t="str">
            <v xml:space="preserve">AFFIL BILLING - SE GLOBAL (4190)         </v>
          </cell>
          <cell r="G503">
            <v>0.1</v>
          </cell>
          <cell r="J503">
            <v>0.1</v>
          </cell>
          <cell r="L503">
            <v>0</v>
          </cell>
          <cell r="N503">
            <v>0</v>
          </cell>
          <cell r="P503">
            <v>0.1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-0.02</v>
          </cell>
          <cell r="X503">
            <v>0.01</v>
          </cell>
          <cell r="Y503">
            <v>0.11</v>
          </cell>
          <cell r="Z503">
            <v>0.1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0.1</v>
          </cell>
          <cell r="AJ503">
            <v>0</v>
          </cell>
        </row>
        <row r="504">
          <cell r="C504">
            <v>2100</v>
          </cell>
          <cell r="D504" t="str">
            <v>****</v>
          </cell>
          <cell r="E504" t="str">
            <v>F93008E</v>
          </cell>
          <cell r="F504" t="str">
            <v xml:space="preserve">AFFIL BILLING - SE VENTURE (4950)        </v>
          </cell>
          <cell r="G504">
            <v>-141.93</v>
          </cell>
          <cell r="J504">
            <v>-141.93</v>
          </cell>
          <cell r="L504">
            <v>0</v>
          </cell>
          <cell r="N504">
            <v>0</v>
          </cell>
          <cell r="P504">
            <v>-141.93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104.12</v>
          </cell>
          <cell r="X504">
            <v>29.17</v>
          </cell>
          <cell r="Y504">
            <v>-275.22000000000003</v>
          </cell>
          <cell r="Z504">
            <v>-141.93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-141.93</v>
          </cell>
          <cell r="AJ504">
            <v>0</v>
          </cell>
        </row>
        <row r="505">
          <cell r="C505">
            <v>2100</v>
          </cell>
          <cell r="D505" t="str">
            <v>****</v>
          </cell>
          <cell r="E505" t="str">
            <v>F93010E</v>
          </cell>
          <cell r="F505" t="str">
            <v>GENERAL ADVERTISING EXPENSES</v>
          </cell>
          <cell r="G505">
            <v>4659.2200000000012</v>
          </cell>
          <cell r="J505">
            <v>4659.2200000000012</v>
          </cell>
          <cell r="L505">
            <v>-703.12</v>
          </cell>
          <cell r="N505">
            <v>-703.12</v>
          </cell>
          <cell r="P505">
            <v>3956.1000000000013</v>
          </cell>
          <cell r="S505">
            <v>-703.12</v>
          </cell>
          <cell r="T505">
            <v>0</v>
          </cell>
          <cell r="U505">
            <v>0</v>
          </cell>
          <cell r="V505">
            <v>-703.12</v>
          </cell>
          <cell r="W505">
            <v>4135.3900000000003</v>
          </cell>
          <cell r="X505">
            <v>156.44999999999999</v>
          </cell>
          <cell r="Y505">
            <v>195.56</v>
          </cell>
          <cell r="Z505">
            <v>4487.4000000000005</v>
          </cell>
          <cell r="AA505">
            <v>77.569999999999993</v>
          </cell>
          <cell r="AB505">
            <v>0.56999999999999995</v>
          </cell>
          <cell r="AC505">
            <v>0</v>
          </cell>
          <cell r="AD505">
            <v>78.139999999999986</v>
          </cell>
          <cell r="AE505">
            <v>81.010000000000005</v>
          </cell>
          <cell r="AF505">
            <v>0</v>
          </cell>
          <cell r="AG505">
            <v>715.79</v>
          </cell>
          <cell r="AH505">
            <v>796.8</v>
          </cell>
          <cell r="AI505">
            <v>4659.2200000000012</v>
          </cell>
          <cell r="AJ505">
            <v>0</v>
          </cell>
        </row>
        <row r="506">
          <cell r="C506">
            <v>2100</v>
          </cell>
          <cell r="D506" t="str">
            <v>****</v>
          </cell>
          <cell r="E506" t="str">
            <v>F93011E</v>
          </cell>
          <cell r="F506" t="str">
            <v xml:space="preserve">AFFIL BILLING - SE INFORMATION SOLUTIONS (4500) </v>
          </cell>
          <cell r="G506">
            <v>0</v>
          </cell>
          <cell r="J506">
            <v>0</v>
          </cell>
          <cell r="L506">
            <v>0</v>
          </cell>
          <cell r="N506">
            <v>0</v>
          </cell>
          <cell r="P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</row>
        <row r="507">
          <cell r="C507">
            <v>2100</v>
          </cell>
          <cell r="D507" t="str">
            <v>****</v>
          </cell>
          <cell r="E507" t="str">
            <v>F93019E</v>
          </cell>
          <cell r="F507" t="str">
            <v xml:space="preserve">SDGE FLOW CORR FOR BILLING $ STRANDED TO F93019E </v>
          </cell>
          <cell r="G507">
            <v>487763.31</v>
          </cell>
          <cell r="J507">
            <v>487763.31</v>
          </cell>
          <cell r="L507">
            <v>0</v>
          </cell>
          <cell r="N507">
            <v>0</v>
          </cell>
          <cell r="P507">
            <v>487763.31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487763.31</v>
          </cell>
          <cell r="X507">
            <v>0</v>
          </cell>
          <cell r="Y507">
            <v>0</v>
          </cell>
          <cell r="Z507">
            <v>487763.31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487763.31</v>
          </cell>
          <cell r="AJ507">
            <v>0</v>
          </cell>
        </row>
        <row r="508">
          <cell r="C508">
            <v>2100</v>
          </cell>
          <cell r="D508" t="str">
            <v>I</v>
          </cell>
          <cell r="E508" t="str">
            <v>F93020E</v>
          </cell>
          <cell r="F508" t="str">
            <v>MISCELLANEOUS GENERAL EXPENSES</v>
          </cell>
          <cell r="G508">
            <v>32063848.209999997</v>
          </cell>
          <cell r="H508">
            <v>0</v>
          </cell>
          <cell r="I508">
            <v>0.75621000000000005</v>
          </cell>
          <cell r="J508">
            <v>32063848.209999997</v>
          </cell>
          <cell r="L508">
            <v>85366.25</v>
          </cell>
          <cell r="N508">
            <v>85366.25</v>
          </cell>
          <cell r="P508">
            <v>32149214.459999997</v>
          </cell>
          <cell r="S508">
            <v>85366.25</v>
          </cell>
          <cell r="T508">
            <v>361876.81</v>
          </cell>
          <cell r="U508">
            <v>320899.12</v>
          </cell>
          <cell r="V508">
            <v>768142.17999999993</v>
          </cell>
          <cell r="W508">
            <v>4438707.1900000004</v>
          </cell>
          <cell r="X508">
            <v>7833744.5700000003</v>
          </cell>
          <cell r="Y508">
            <v>4420984.09</v>
          </cell>
          <cell r="Z508">
            <v>16693435.850000001</v>
          </cell>
          <cell r="AA508">
            <v>552476.81000000006</v>
          </cell>
          <cell r="AB508">
            <v>228874.06</v>
          </cell>
          <cell r="AC508">
            <v>402479.84</v>
          </cell>
          <cell r="AD508">
            <v>1183830.7100000002</v>
          </cell>
          <cell r="AE508">
            <v>4218586.79</v>
          </cell>
          <cell r="AF508">
            <v>387607.47</v>
          </cell>
          <cell r="AG508">
            <v>8812245.2100000009</v>
          </cell>
          <cell r="AH508">
            <v>13418439.470000001</v>
          </cell>
          <cell r="AI508">
            <v>32063848.209999997</v>
          </cell>
          <cell r="AJ508">
            <v>0</v>
          </cell>
        </row>
        <row r="509"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</row>
        <row r="510">
          <cell r="D510" t="str">
            <v>R</v>
          </cell>
          <cell r="E510" t="str">
            <v>F93020E</v>
          </cell>
          <cell r="F510" t="str">
            <v>MISCELLANEOUS GENERAL EXPENSES</v>
          </cell>
          <cell r="H510">
            <v>-446228.89</v>
          </cell>
          <cell r="J510">
            <v>-446228.89</v>
          </cell>
          <cell r="V510">
            <v>0</v>
          </cell>
          <cell r="Z510">
            <v>0</v>
          </cell>
          <cell r="AD510">
            <v>0</v>
          </cell>
          <cell r="AG510">
            <v>-446228.89</v>
          </cell>
          <cell r="AH510">
            <v>-446228.89</v>
          </cell>
          <cell r="AI510">
            <v>-446228.89</v>
          </cell>
          <cell r="AJ510">
            <v>0</v>
          </cell>
        </row>
        <row r="511">
          <cell r="D511" t="str">
            <v>S</v>
          </cell>
          <cell r="E511" t="str">
            <v>F93020E</v>
          </cell>
          <cell r="F511" t="str">
            <v>MISCELLANEOUS GENERAL EXPENSES</v>
          </cell>
          <cell r="H511">
            <v>-4000000</v>
          </cell>
          <cell r="J511">
            <v>-4000000</v>
          </cell>
          <cell r="V511">
            <v>0</v>
          </cell>
          <cell r="Z511">
            <v>0</v>
          </cell>
          <cell r="AD511">
            <v>0</v>
          </cell>
          <cell r="AG511">
            <v>-4000000</v>
          </cell>
          <cell r="AH511">
            <v>-4000000</v>
          </cell>
          <cell r="AI511">
            <v>-4000000</v>
          </cell>
          <cell r="AJ511">
            <v>0</v>
          </cell>
        </row>
        <row r="512">
          <cell r="D512" t="str">
            <v>I</v>
          </cell>
          <cell r="E512" t="str">
            <v>F9302ZE</v>
          </cell>
          <cell r="F512" t="str">
            <v>MISCELLANEOUS GENERAL EXPENSES</v>
          </cell>
          <cell r="H512">
            <v>0</v>
          </cell>
          <cell r="I512">
            <v>0.75621000000000005</v>
          </cell>
          <cell r="J512">
            <v>0</v>
          </cell>
          <cell r="V512">
            <v>0</v>
          </cell>
          <cell r="Z512">
            <v>0</v>
          </cell>
          <cell r="AD512">
            <v>0</v>
          </cell>
          <cell r="AH512">
            <v>0</v>
          </cell>
          <cell r="AI512">
            <v>0</v>
          </cell>
          <cell r="AJ512">
            <v>0</v>
          </cell>
        </row>
        <row r="513"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</row>
        <row r="514">
          <cell r="C514">
            <v>2100</v>
          </cell>
          <cell r="D514" t="str">
            <v>****</v>
          </cell>
          <cell r="E514" t="str">
            <v>F93021C</v>
          </cell>
          <cell r="F514" t="str">
            <v>MISCELLANEOUS GENERAL EXPENSES - ADJ</v>
          </cell>
          <cell r="G514">
            <v>0</v>
          </cell>
          <cell r="J514">
            <v>0</v>
          </cell>
          <cell r="L514">
            <v>0</v>
          </cell>
          <cell r="N514">
            <v>0</v>
          </cell>
          <cell r="P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</row>
        <row r="515">
          <cell r="D515" t="str">
            <v>I</v>
          </cell>
          <cell r="E515" t="str">
            <v>F93022E</v>
          </cell>
          <cell r="F515" t="str">
            <v>MISCELLANEOUS GENERAL EXPENSES</v>
          </cell>
          <cell r="G515">
            <v>0</v>
          </cell>
          <cell r="H515">
            <v>1091578.8202956002</v>
          </cell>
          <cell r="I515">
            <v>0.75621000000000005</v>
          </cell>
          <cell r="J515">
            <v>1091578.8202956002</v>
          </cell>
          <cell r="M515" t="e">
            <v>#REF!</v>
          </cell>
          <cell r="N515" t="e">
            <v>#REF!</v>
          </cell>
          <cell r="P515" t="e">
            <v>#REF!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</row>
        <row r="516">
          <cell r="S516">
            <v>226102.65353130005</v>
          </cell>
          <cell r="T516">
            <v>72893.834504400002</v>
          </cell>
          <cell r="U516">
            <v>49959.270761400003</v>
          </cell>
          <cell r="V516">
            <v>348955.75879710005</v>
          </cell>
          <cell r="W516">
            <v>8147.2250496000006</v>
          </cell>
          <cell r="X516">
            <v>0</v>
          </cell>
          <cell r="Y516">
            <v>0</v>
          </cell>
          <cell r="Z516">
            <v>8147.2250496000006</v>
          </cell>
          <cell r="AA516">
            <v>127837.80716070002</v>
          </cell>
          <cell r="AB516">
            <v>79035.038600700005</v>
          </cell>
          <cell r="AC516">
            <v>76939.300893000007</v>
          </cell>
          <cell r="AD516">
            <v>283812.14665440004</v>
          </cell>
          <cell r="AE516">
            <v>77887.716788700011</v>
          </cell>
          <cell r="AF516">
            <v>137483.94629970001</v>
          </cell>
          <cell r="AG516">
            <v>235292.0267061</v>
          </cell>
          <cell r="AH516">
            <v>450663.68979450001</v>
          </cell>
          <cell r="AI516">
            <v>1091578.8202956</v>
          </cell>
          <cell r="AJ516">
            <v>0</v>
          </cell>
        </row>
        <row r="517">
          <cell r="E517" t="str">
            <v>F93030E</v>
          </cell>
          <cell r="F517" t="str">
            <v>MISC GENERAL EXP-AFFIL. BILLING</v>
          </cell>
          <cell r="G517">
            <v>20322.360000000004</v>
          </cell>
          <cell r="J517">
            <v>20322.360000000004</v>
          </cell>
          <cell r="M517" t="e">
            <v>#REF!</v>
          </cell>
          <cell r="N517" t="e">
            <v>#REF!</v>
          </cell>
          <cell r="P517" t="e">
            <v>#REF!</v>
          </cell>
          <cell r="S517">
            <v>0</v>
          </cell>
          <cell r="T517">
            <v>0</v>
          </cell>
          <cell r="U517">
            <v>24294</v>
          </cell>
          <cell r="V517">
            <v>24294</v>
          </cell>
          <cell r="W517">
            <v>15543.56</v>
          </cell>
          <cell r="X517">
            <v>21257.13</v>
          </cell>
          <cell r="Y517">
            <v>-40778.629999999997</v>
          </cell>
          <cell r="Z517">
            <v>-3977.9399999999951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6.3</v>
          </cell>
          <cell r="AF517">
            <v>0</v>
          </cell>
          <cell r="AG517">
            <v>0</v>
          </cell>
          <cell r="AH517">
            <v>6.3</v>
          </cell>
          <cell r="AI517">
            <v>20322.360000000004</v>
          </cell>
          <cell r="AJ517">
            <v>0</v>
          </cell>
        </row>
        <row r="518">
          <cell r="E518" t="str">
            <v>F93031E</v>
          </cell>
          <cell r="F518" t="str">
            <v>INTERCO BILLING - SCG TO SDGE</v>
          </cell>
          <cell r="G518">
            <v>-39817.119999999995</v>
          </cell>
          <cell r="J518">
            <v>-39817.119999999995</v>
          </cell>
          <cell r="M518" t="e">
            <v>#REF!</v>
          </cell>
          <cell r="N518" t="e">
            <v>#REF!</v>
          </cell>
          <cell r="P518" t="e">
            <v>#REF!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-72004.62</v>
          </cell>
          <cell r="AD518">
            <v>-72004.62</v>
          </cell>
          <cell r="AE518">
            <v>-21355.7</v>
          </cell>
          <cell r="AF518">
            <v>53543.199999999997</v>
          </cell>
          <cell r="AG518">
            <v>0</v>
          </cell>
          <cell r="AH518">
            <v>32187.499999999996</v>
          </cell>
          <cell r="AI518">
            <v>-39817.119999999995</v>
          </cell>
          <cell r="AJ518">
            <v>0</v>
          </cell>
        </row>
        <row r="519">
          <cell r="D519" t="str">
            <v>R</v>
          </cell>
          <cell r="E519" t="str">
            <v>F93031E</v>
          </cell>
          <cell r="F519" t="str">
            <v>INTERCO BILLING - SCG TO SDGE</v>
          </cell>
          <cell r="H519">
            <v>39817.119999999995</v>
          </cell>
          <cell r="J519">
            <v>39817.119999999995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72004.62</v>
          </cell>
          <cell r="AD519">
            <v>72004.62</v>
          </cell>
          <cell r="AE519">
            <v>21355.7</v>
          </cell>
          <cell r="AF519">
            <v>-53543.199999999997</v>
          </cell>
          <cell r="AG519">
            <v>0</v>
          </cell>
          <cell r="AH519">
            <v>-32187.499999999996</v>
          </cell>
          <cell r="AI519">
            <v>39817.119999999995</v>
          </cell>
          <cell r="AJ519">
            <v>0</v>
          </cell>
        </row>
        <row r="520">
          <cell r="E520" t="str">
            <v>F93040E</v>
          </cell>
          <cell r="F520" t="str">
            <v>EMERGING BUSINESS ENT. COSTS</v>
          </cell>
          <cell r="G520">
            <v>129.32</v>
          </cell>
          <cell r="J520">
            <v>129.32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129.32</v>
          </cell>
          <cell r="AB520">
            <v>0</v>
          </cell>
          <cell r="AC520">
            <v>0</v>
          </cell>
          <cell r="AD520">
            <v>129.32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129.32</v>
          </cell>
          <cell r="AJ520">
            <v>0</v>
          </cell>
        </row>
        <row r="521">
          <cell r="C521">
            <v>2100</v>
          </cell>
          <cell r="D521" t="str">
            <v>****</v>
          </cell>
          <cell r="E521" t="str">
            <v>F93100E</v>
          </cell>
          <cell r="F521" t="str">
            <v>RENTS</v>
          </cell>
          <cell r="G521">
            <v>1845381.4700000002</v>
          </cell>
          <cell r="J521">
            <v>1845381.4700000002</v>
          </cell>
          <cell r="L521">
            <v>113609.74</v>
          </cell>
          <cell r="N521">
            <v>113609.74</v>
          </cell>
          <cell r="P521">
            <v>1958991.2100000002</v>
          </cell>
          <cell r="S521">
            <v>113609.74</v>
          </cell>
          <cell r="T521">
            <v>53955.89</v>
          </cell>
          <cell r="U521">
            <v>74973.39</v>
          </cell>
          <cell r="V521">
            <v>242539.02000000002</v>
          </cell>
          <cell r="W521">
            <v>310077.55</v>
          </cell>
          <cell r="X521">
            <v>263467.65999999997</v>
          </cell>
          <cell r="Y521">
            <v>293688.02</v>
          </cell>
          <cell r="Z521">
            <v>867233.23</v>
          </cell>
          <cell r="AA521">
            <v>170203.62</v>
          </cell>
          <cell r="AB521">
            <v>305053.5</v>
          </cell>
          <cell r="AC521">
            <v>45160.27</v>
          </cell>
          <cell r="AD521">
            <v>520417.39</v>
          </cell>
          <cell r="AE521">
            <v>56176.17</v>
          </cell>
          <cell r="AF521">
            <v>117251.35</v>
          </cell>
          <cell r="AG521">
            <v>41764.31</v>
          </cell>
          <cell r="AH521">
            <v>215191.83000000002</v>
          </cell>
          <cell r="AI521">
            <v>1845381.4700000002</v>
          </cell>
          <cell r="AJ521">
            <v>0</v>
          </cell>
        </row>
        <row r="522">
          <cell r="E522" t="str">
            <v xml:space="preserve">   Electric Administrative and General</v>
          </cell>
          <cell r="G522">
            <v>97707241.589999974</v>
          </cell>
          <cell r="H522">
            <v>-2382686.6572523997</v>
          </cell>
          <cell r="J522">
            <v>95324554.932747588</v>
          </cell>
          <cell r="L522">
            <v>7742529.9300000006</v>
          </cell>
          <cell r="M522" t="e">
            <v>#REF!</v>
          </cell>
          <cell r="N522" t="e">
            <v>#REF!</v>
          </cell>
          <cell r="P522" t="e">
            <v>#REF!</v>
          </cell>
          <cell r="S522">
            <v>7975507.5726645999</v>
          </cell>
          <cell r="T522">
            <v>2515703.6085023</v>
          </cell>
          <cell r="U522">
            <v>3345313.4727951</v>
          </cell>
          <cell r="V522">
            <v>13836524.653961997</v>
          </cell>
          <cell r="W522">
            <v>10576960.608157603</v>
          </cell>
          <cell r="X522">
            <v>14605360.186263701</v>
          </cell>
          <cell r="Y522">
            <v>11703150.916071698</v>
          </cell>
          <cell r="Z522">
            <v>36885471.710493006</v>
          </cell>
          <cell r="AA522">
            <v>5541806.233514701</v>
          </cell>
          <cell r="AB522">
            <v>4033971.2220187993</v>
          </cell>
          <cell r="AC522">
            <v>5680177.3748293985</v>
          </cell>
          <cell r="AD522">
            <v>15255954.830362901</v>
          </cell>
          <cell r="AE522">
            <v>8968339.6926231012</v>
          </cell>
          <cell r="AF522">
            <v>4459042.9902794994</v>
          </cell>
          <cell r="AG522">
            <v>15919221.055027099</v>
          </cell>
          <cell r="AH522">
            <v>29346603.737929702</v>
          </cell>
          <cell r="AI522">
            <v>95324554.932747573</v>
          </cell>
          <cell r="AJ522">
            <v>0</v>
          </cell>
        </row>
        <row r="524">
          <cell r="C524">
            <v>2100</v>
          </cell>
          <cell r="D524" t="str">
            <v>I</v>
          </cell>
          <cell r="E524" t="str">
            <v>F92000G</v>
          </cell>
          <cell r="F524" t="str">
            <v>ADMINISTRATIVE AND GENERAL SALARIES</v>
          </cell>
          <cell r="G524">
            <v>3615208.8400000003</v>
          </cell>
          <cell r="H524">
            <v>0</v>
          </cell>
          <cell r="I524">
            <v>0.24379000000000001</v>
          </cell>
          <cell r="J524">
            <v>3615208.8400000003</v>
          </cell>
          <cell r="L524">
            <v>165155.53</v>
          </cell>
          <cell r="N524">
            <v>165155.53</v>
          </cell>
          <cell r="P524">
            <v>3780364.37</v>
          </cell>
          <cell r="S524">
            <v>165155.53</v>
          </cell>
          <cell r="T524">
            <v>160121.46</v>
          </cell>
          <cell r="U524">
            <v>28303.040000000001</v>
          </cell>
          <cell r="V524">
            <v>353580.02999999997</v>
          </cell>
          <cell r="W524">
            <v>400555.98</v>
          </cell>
          <cell r="X524">
            <v>563168.54</v>
          </cell>
          <cell r="Y524">
            <v>258738.7</v>
          </cell>
          <cell r="Z524">
            <v>1222463.22</v>
          </cell>
          <cell r="AA524">
            <v>249749.44</v>
          </cell>
          <cell r="AB524">
            <v>202944.32</v>
          </cell>
          <cell r="AC524">
            <v>745950.93</v>
          </cell>
          <cell r="AD524">
            <v>1198644.69</v>
          </cell>
          <cell r="AE524">
            <v>137794.16</v>
          </cell>
          <cell r="AF524">
            <v>124215.66</v>
          </cell>
          <cell r="AG524">
            <v>578511.07999999996</v>
          </cell>
          <cell r="AH524">
            <v>840520.89999999991</v>
          </cell>
          <cell r="AI524">
            <v>3615208.8400000003</v>
          </cell>
          <cell r="AJ524">
            <v>0</v>
          </cell>
        </row>
        <row r="525"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</row>
        <row r="526">
          <cell r="D526" t="str">
            <v>V</v>
          </cell>
          <cell r="E526" t="str">
            <v>F92000G</v>
          </cell>
          <cell r="F526" t="str">
            <v>EMPLOYEE PENSIONS AND BENEFITS</v>
          </cell>
          <cell r="H526">
            <v>20756.41</v>
          </cell>
          <cell r="J526">
            <v>20756.41</v>
          </cell>
          <cell r="T526">
            <v>20756.41</v>
          </cell>
          <cell r="V526">
            <v>20756.41</v>
          </cell>
          <cell r="Z526">
            <v>0</v>
          </cell>
          <cell r="AD526">
            <v>0</v>
          </cell>
          <cell r="AH526">
            <v>0</v>
          </cell>
          <cell r="AI526">
            <v>20756.41</v>
          </cell>
          <cell r="AJ526">
            <v>0</v>
          </cell>
        </row>
        <row r="527">
          <cell r="D527" t="str">
            <v>K</v>
          </cell>
          <cell r="E527" t="str">
            <v>F9200ZG</v>
          </cell>
          <cell r="F527" t="str">
            <v>ADMINISTRATIVE AND GENERAL SALARIES</v>
          </cell>
          <cell r="J527">
            <v>0</v>
          </cell>
          <cell r="V527">
            <v>0</v>
          </cell>
          <cell r="Z527">
            <v>0</v>
          </cell>
          <cell r="AD527">
            <v>0</v>
          </cell>
          <cell r="AH527">
            <v>0</v>
          </cell>
          <cell r="AI527">
            <v>0</v>
          </cell>
          <cell r="AJ527">
            <v>0</v>
          </cell>
        </row>
        <row r="528">
          <cell r="C528">
            <v>2100</v>
          </cell>
          <cell r="D528" t="str">
            <v>****</v>
          </cell>
          <cell r="E528" t="str">
            <v>F92090G</v>
          </cell>
          <cell r="F528" t="str">
            <v>ADMINISTRATIVE AND G</v>
          </cell>
          <cell r="G528">
            <v>0</v>
          </cell>
          <cell r="J528">
            <v>0</v>
          </cell>
          <cell r="N528">
            <v>0</v>
          </cell>
          <cell r="P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</row>
        <row r="529">
          <cell r="C529">
            <v>2100</v>
          </cell>
          <cell r="D529" t="str">
            <v>I</v>
          </cell>
          <cell r="E529" t="str">
            <v>F92100G</v>
          </cell>
          <cell r="F529" t="str">
            <v>OFFICE SUPPLIES AND EXPENSES</v>
          </cell>
          <cell r="G529">
            <v>760370.8</v>
          </cell>
          <cell r="H529">
            <v>0</v>
          </cell>
          <cell r="I529">
            <v>0.24379000000000001</v>
          </cell>
          <cell r="J529">
            <v>760370.8</v>
          </cell>
          <cell r="L529">
            <v>919714.63</v>
          </cell>
          <cell r="N529">
            <v>919714.63</v>
          </cell>
          <cell r="P529">
            <v>1680085.4300000002</v>
          </cell>
          <cell r="S529">
            <v>919714.63</v>
          </cell>
          <cell r="T529">
            <v>-933586.74</v>
          </cell>
          <cell r="U529">
            <v>-560730.87</v>
          </cell>
          <cell r="V529">
            <v>-574602.98</v>
          </cell>
          <cell r="W529">
            <v>235117.01</v>
          </cell>
          <cell r="X529">
            <v>222154.6</v>
          </cell>
          <cell r="Y529">
            <v>425794.93</v>
          </cell>
          <cell r="Z529">
            <v>883066.54</v>
          </cell>
          <cell r="AA529">
            <v>-30357.360000000001</v>
          </cell>
          <cell r="AB529">
            <v>124287.47</v>
          </cell>
          <cell r="AC529">
            <v>-137853.76999999999</v>
          </cell>
          <cell r="AD529">
            <v>-43923.659999999989</v>
          </cell>
          <cell r="AE529">
            <v>273376.69</v>
          </cell>
          <cell r="AF529">
            <v>-13122.79</v>
          </cell>
          <cell r="AG529">
            <v>235577</v>
          </cell>
          <cell r="AH529">
            <v>495830.9</v>
          </cell>
          <cell r="AI529">
            <v>760370.8</v>
          </cell>
          <cell r="AJ529">
            <v>0</v>
          </cell>
        </row>
        <row r="530"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</row>
        <row r="531">
          <cell r="D531" t="str">
            <v>O</v>
          </cell>
          <cell r="E531" t="str">
            <v>F92100G</v>
          </cell>
          <cell r="F531" t="str">
            <v>OFFICE SUPPLIES AND EXPENSES</v>
          </cell>
          <cell r="H531">
            <v>1507.52</v>
          </cell>
          <cell r="J531">
            <v>1507.52</v>
          </cell>
          <cell r="V531">
            <v>0</v>
          </cell>
          <cell r="Z531">
            <v>0</v>
          </cell>
          <cell r="AD531">
            <v>0</v>
          </cell>
          <cell r="AF531">
            <v>1507.52</v>
          </cell>
          <cell r="AH531">
            <v>1507.52</v>
          </cell>
          <cell r="AI531">
            <v>1507.52</v>
          </cell>
          <cell r="AJ531">
            <v>0</v>
          </cell>
        </row>
        <row r="532">
          <cell r="C532">
            <v>2100</v>
          </cell>
          <cell r="D532" t="str">
            <v>I</v>
          </cell>
          <cell r="E532" t="str">
            <v>F9210AG</v>
          </cell>
          <cell r="F532" t="str">
            <v>OFFICE SUPPLIES AND EXPENSES</v>
          </cell>
          <cell r="G532">
            <v>8470215.6500000004</v>
          </cell>
          <cell r="H532">
            <v>1.1653162000000001</v>
          </cell>
          <cell r="I532">
            <v>0.24379000000000001</v>
          </cell>
          <cell r="J532">
            <v>8470216.8153162003</v>
          </cell>
          <cell r="L532">
            <v>378744.11</v>
          </cell>
          <cell r="N532">
            <v>378744.11</v>
          </cell>
          <cell r="P532">
            <v>8848960.9253161997</v>
          </cell>
          <cell r="S532">
            <v>378744.11</v>
          </cell>
          <cell r="T532">
            <v>581371.14</v>
          </cell>
          <cell r="U532">
            <v>903500.44</v>
          </cell>
          <cell r="V532">
            <v>1863615.69</v>
          </cell>
          <cell r="W532">
            <v>733154.7</v>
          </cell>
          <cell r="X532">
            <v>787941.94</v>
          </cell>
          <cell r="Y532">
            <v>527918.13</v>
          </cell>
          <cell r="Z532">
            <v>2049014.77</v>
          </cell>
          <cell r="AA532">
            <v>836305.84</v>
          </cell>
          <cell r="AB532">
            <v>784753.36</v>
          </cell>
          <cell r="AC532">
            <v>262002.99</v>
          </cell>
          <cell r="AD532">
            <v>1883062.19</v>
          </cell>
          <cell r="AE532">
            <v>549887.4</v>
          </cell>
          <cell r="AF532">
            <v>730112.85</v>
          </cell>
          <cell r="AG532">
            <v>1394522.75</v>
          </cell>
          <cell r="AH532">
            <v>2674523</v>
          </cell>
          <cell r="AI532">
            <v>8470215.6500000004</v>
          </cell>
          <cell r="AJ532">
            <v>0</v>
          </cell>
        </row>
        <row r="533"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1.1653162000000001</v>
          </cell>
          <cell r="AG533">
            <v>0</v>
          </cell>
          <cell r="AH533">
            <v>1.1653162000000001</v>
          </cell>
          <cell r="AI533">
            <v>1.1653162000000001</v>
          </cell>
          <cell r="AJ533">
            <v>0</v>
          </cell>
        </row>
        <row r="534">
          <cell r="D534" t="str">
            <v>K</v>
          </cell>
          <cell r="E534" t="str">
            <v>F9210ZG</v>
          </cell>
          <cell r="F534" t="str">
            <v>OFFICE SUPPLIES AND EXPENSES</v>
          </cell>
          <cell r="J534">
            <v>0</v>
          </cell>
          <cell r="V534">
            <v>0</v>
          </cell>
          <cell r="Z534">
            <v>0</v>
          </cell>
          <cell r="AD534">
            <v>0</v>
          </cell>
          <cell r="AH534">
            <v>0</v>
          </cell>
          <cell r="AI534">
            <v>0</v>
          </cell>
          <cell r="AJ534">
            <v>0</v>
          </cell>
        </row>
        <row r="535">
          <cell r="D535" t="str">
            <v>I</v>
          </cell>
          <cell r="E535" t="str">
            <v>F9210ZG</v>
          </cell>
          <cell r="F535" t="str">
            <v>OFFICE SUPPLIES AND EXPENSES</v>
          </cell>
          <cell r="H535">
            <v>1829.0637297999997</v>
          </cell>
          <cell r="I535">
            <v>0.24379000000000001</v>
          </cell>
          <cell r="J535">
            <v>1829.0637297999997</v>
          </cell>
          <cell r="V535">
            <v>0</v>
          </cell>
          <cell r="Z535">
            <v>0</v>
          </cell>
          <cell r="AD535">
            <v>0</v>
          </cell>
          <cell r="AH535">
            <v>0</v>
          </cell>
          <cell r="AI535">
            <v>0</v>
          </cell>
        </row>
        <row r="536">
          <cell r="S536">
            <v>243.79000000000002</v>
          </cell>
          <cell r="T536">
            <v>609.47500000000002</v>
          </cell>
          <cell r="U536">
            <v>0</v>
          </cell>
          <cell r="V536">
            <v>853.2650000000001</v>
          </cell>
          <cell r="W536">
            <v>0</v>
          </cell>
          <cell r="X536">
            <v>0</v>
          </cell>
          <cell r="Y536">
            <v>121.89500000000001</v>
          </cell>
          <cell r="Z536">
            <v>121.89500000000001</v>
          </cell>
          <cell r="AA536">
            <v>56.0717</v>
          </cell>
          <cell r="AB536">
            <v>-182.8425</v>
          </cell>
          <cell r="AC536">
            <v>41.948945299999998</v>
          </cell>
          <cell r="AD536">
            <v>-84.821854700000017</v>
          </cell>
          <cell r="AE536">
            <v>0</v>
          </cell>
          <cell r="AF536">
            <v>755.88308450000011</v>
          </cell>
          <cell r="AG536">
            <v>182.8425</v>
          </cell>
          <cell r="AH536">
            <v>938.72558450000008</v>
          </cell>
          <cell r="AI536">
            <v>1829.0637298000001</v>
          </cell>
          <cell r="AJ536">
            <v>0</v>
          </cell>
        </row>
        <row r="537">
          <cell r="D537" t="str">
            <v>I</v>
          </cell>
          <cell r="E537" t="str">
            <v>F9210ZG</v>
          </cell>
          <cell r="F537" t="str">
            <v>OFFICE SUPPLIES AND EXPENSES</v>
          </cell>
          <cell r="H537">
            <v>44926.069773599993</v>
          </cell>
          <cell r="I537">
            <v>0.24379000000000001</v>
          </cell>
          <cell r="J537">
            <v>44926.069773599993</v>
          </cell>
          <cell r="V537">
            <v>0</v>
          </cell>
          <cell r="Z537">
            <v>0</v>
          </cell>
          <cell r="AD537">
            <v>0</v>
          </cell>
          <cell r="AH537">
            <v>0</v>
          </cell>
          <cell r="AI537">
            <v>0</v>
          </cell>
        </row>
        <row r="538">
          <cell r="S538">
            <v>-768.28955760000019</v>
          </cell>
          <cell r="T538">
            <v>7333.6322703999995</v>
          </cell>
          <cell r="U538">
            <v>2028.3157347000001</v>
          </cell>
          <cell r="V538">
            <v>8593.6584475</v>
          </cell>
          <cell r="W538">
            <v>90853.682501000003</v>
          </cell>
          <cell r="X538">
            <v>-15230.9094587</v>
          </cell>
          <cell r="Y538">
            <v>7191.7489283000014</v>
          </cell>
          <cell r="Z538">
            <v>82814.521970600006</v>
          </cell>
          <cell r="AA538">
            <v>11137.5437121</v>
          </cell>
          <cell r="AB538">
            <v>11332.797561000001</v>
          </cell>
          <cell r="AC538">
            <v>10205.2371183</v>
          </cell>
          <cell r="AD538">
            <v>32675.578391399999</v>
          </cell>
          <cell r="AE538">
            <v>10304.1841656</v>
          </cell>
          <cell r="AF538">
            <v>7293.4776195000113</v>
          </cell>
          <cell r="AG538">
            <v>-96755.350821</v>
          </cell>
          <cell r="AH538">
            <v>-79157.689035899995</v>
          </cell>
          <cell r="AI538">
            <v>44926.0697736</v>
          </cell>
          <cell r="AJ538">
            <v>0</v>
          </cell>
        </row>
        <row r="539">
          <cell r="D539" t="str">
            <v>I</v>
          </cell>
          <cell r="E539" t="str">
            <v>F92101G</v>
          </cell>
          <cell r="F539" t="str">
            <v>OFFICE SUPPLIES AND EXPENSES - FLOW ADJ</v>
          </cell>
          <cell r="G539">
            <v>4.0000000000001139E-2</v>
          </cell>
          <cell r="H539">
            <v>0</v>
          </cell>
          <cell r="I539">
            <v>0.24379000000000001</v>
          </cell>
          <cell r="J539">
            <v>4.0000000000001139E-2</v>
          </cell>
          <cell r="S539">
            <v>0.01</v>
          </cell>
          <cell r="T539">
            <v>0</v>
          </cell>
          <cell r="U539">
            <v>-0.03</v>
          </cell>
          <cell r="V539">
            <v>-1.9999999999999997E-2</v>
          </cell>
          <cell r="W539">
            <v>-0.11</v>
          </cell>
          <cell r="X539">
            <v>0.06</v>
          </cell>
          <cell r="Y539">
            <v>0.1</v>
          </cell>
          <cell r="Z539">
            <v>0.05</v>
          </cell>
          <cell r="AA539">
            <v>-0.05</v>
          </cell>
          <cell r="AB539">
            <v>0.03</v>
          </cell>
          <cell r="AC539">
            <v>0.03</v>
          </cell>
          <cell r="AD539">
            <v>9.999999999999995E-3</v>
          </cell>
          <cell r="AE539">
            <v>235.12</v>
          </cell>
          <cell r="AF539">
            <v>-235.13</v>
          </cell>
          <cell r="AG539">
            <v>0.01</v>
          </cell>
          <cell r="AH539">
            <v>9.0951551845463996E-15</v>
          </cell>
          <cell r="AI539">
            <v>4.0000000000001139E-2</v>
          </cell>
        </row>
        <row r="540"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</row>
        <row r="541">
          <cell r="D541" t="str">
            <v>I</v>
          </cell>
          <cell r="E541" t="str">
            <v>F9210YG</v>
          </cell>
          <cell r="F541" t="str">
            <v>OFFICE SUPPLIES AND EXPENSES - FLOW ADJ</v>
          </cell>
          <cell r="H541">
            <v>0</v>
          </cell>
          <cell r="I541">
            <v>0.24379000000000001</v>
          </cell>
          <cell r="J541">
            <v>0</v>
          </cell>
          <cell r="V541">
            <v>0</v>
          </cell>
          <cell r="Z541">
            <v>0</v>
          </cell>
          <cell r="AD541">
            <v>0</v>
          </cell>
          <cell r="AH541">
            <v>0</v>
          </cell>
          <cell r="AI541">
            <v>0</v>
          </cell>
        </row>
        <row r="542"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</row>
        <row r="543">
          <cell r="C543">
            <v>2100</v>
          </cell>
          <cell r="D543" t="str">
            <v>****</v>
          </cell>
          <cell r="E543" t="str">
            <v>F92120G</v>
          </cell>
          <cell r="F543" t="str">
            <v>OFFICE SUPPLIES AND</v>
          </cell>
          <cell r="G543">
            <v>1719.9299999999998</v>
          </cell>
          <cell r="J543">
            <v>1719.9299999999998</v>
          </cell>
          <cell r="L543">
            <v>0</v>
          </cell>
          <cell r="N543">
            <v>0</v>
          </cell>
          <cell r="P543">
            <v>1719.9299999999998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107.76</v>
          </cell>
          <cell r="X543">
            <v>1085.31</v>
          </cell>
          <cell r="Y543">
            <v>487.82</v>
          </cell>
          <cell r="Z543">
            <v>1680.8899999999999</v>
          </cell>
          <cell r="AA543">
            <v>0</v>
          </cell>
          <cell r="AB543">
            <v>0</v>
          </cell>
          <cell r="AC543">
            <v>39.04</v>
          </cell>
          <cell r="AD543">
            <v>39.04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1719.9299999999998</v>
          </cell>
          <cell r="AJ543">
            <v>0</v>
          </cell>
        </row>
        <row r="544">
          <cell r="C544">
            <v>2100</v>
          </cell>
          <cell r="D544" t="str">
            <v>I</v>
          </cell>
          <cell r="E544" t="str">
            <v>F92140G</v>
          </cell>
          <cell r="F544" t="str">
            <v>OFFICE SUPPLIES AND</v>
          </cell>
          <cell r="G544">
            <v>-56231.79</v>
          </cell>
          <cell r="H544">
            <v>0</v>
          </cell>
          <cell r="I544">
            <v>0.24379000000000001</v>
          </cell>
          <cell r="J544">
            <v>-56231.79</v>
          </cell>
          <cell r="L544">
            <v>-4702</v>
          </cell>
          <cell r="N544">
            <v>-4702</v>
          </cell>
          <cell r="P544">
            <v>-60933.79</v>
          </cell>
          <cell r="S544">
            <v>-4702</v>
          </cell>
          <cell r="T544">
            <v>-3657.11</v>
          </cell>
          <cell r="U544">
            <v>-5100.68</v>
          </cell>
          <cell r="V544">
            <v>-13459.79</v>
          </cell>
          <cell r="W544">
            <v>-4702</v>
          </cell>
          <cell r="X544">
            <v>-4929</v>
          </cell>
          <cell r="Y544">
            <v>-4929</v>
          </cell>
          <cell r="Z544">
            <v>-14560</v>
          </cell>
          <cell r="AA544">
            <v>-4702</v>
          </cell>
          <cell r="AB544">
            <v>-4702</v>
          </cell>
          <cell r="AC544">
            <v>-4702</v>
          </cell>
          <cell r="AD544">
            <v>-14106</v>
          </cell>
          <cell r="AE544">
            <v>-4702</v>
          </cell>
          <cell r="AF544">
            <v>-4702</v>
          </cell>
          <cell r="AG544">
            <v>-4702</v>
          </cell>
          <cell r="AH544">
            <v>-14106</v>
          </cell>
          <cell r="AI544">
            <v>-56231.79</v>
          </cell>
          <cell r="AJ544">
            <v>0</v>
          </cell>
        </row>
        <row r="545"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</row>
        <row r="546">
          <cell r="E546" t="str">
            <v>F92170G</v>
          </cell>
          <cell r="F546" t="str">
            <v>OFFICE SUPPLIES AND EXPENSES-WA DOCS-GA</v>
          </cell>
          <cell r="G546">
            <v>0</v>
          </cell>
          <cell r="J546">
            <v>0</v>
          </cell>
          <cell r="M546" t="e">
            <v>#REF!</v>
          </cell>
          <cell r="N546" t="e">
            <v>#REF!</v>
          </cell>
          <cell r="P546" t="e">
            <v>#REF!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</row>
        <row r="547">
          <cell r="C547">
            <v>2100</v>
          </cell>
          <cell r="D547" t="str">
            <v>****</v>
          </cell>
          <cell r="E547" t="str">
            <v>F92180G</v>
          </cell>
          <cell r="F547" t="str">
            <v>OFFICE SUPPLIES AND EXPENSES-MAT COST A</v>
          </cell>
          <cell r="G547">
            <v>0</v>
          </cell>
          <cell r="J547">
            <v>0</v>
          </cell>
          <cell r="L547">
            <v>0</v>
          </cell>
          <cell r="N547">
            <v>0</v>
          </cell>
          <cell r="P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C548">
            <v>2100</v>
          </cell>
          <cell r="D548" t="str">
            <v>****</v>
          </cell>
          <cell r="E548" t="str">
            <v>F92190G</v>
          </cell>
          <cell r="F548" t="str">
            <v>OFFICE SUPPLIES AND EXPENSES-OFFSET ADJ</v>
          </cell>
          <cell r="G548">
            <v>-829.38999999999942</v>
          </cell>
          <cell r="J548">
            <v>-829.38999999999942</v>
          </cell>
          <cell r="L548">
            <v>0</v>
          </cell>
          <cell r="N548">
            <v>0</v>
          </cell>
          <cell r="P548">
            <v>-829.38999999999942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-6868.87</v>
          </cell>
          <cell r="AB548">
            <v>-227.54</v>
          </cell>
          <cell r="AC548">
            <v>0.14000000000000001</v>
          </cell>
          <cell r="AD548">
            <v>-7096.2699999999995</v>
          </cell>
          <cell r="AE548">
            <v>0</v>
          </cell>
          <cell r="AF548">
            <v>758.08</v>
          </cell>
          <cell r="AG548">
            <v>5508.8</v>
          </cell>
          <cell r="AH548">
            <v>6266.88</v>
          </cell>
          <cell r="AI548">
            <v>-829.38999999999942</v>
          </cell>
          <cell r="AJ548">
            <v>0</v>
          </cell>
        </row>
        <row r="549">
          <cell r="C549">
            <v>2100</v>
          </cell>
          <cell r="D549" t="str">
            <v>I</v>
          </cell>
          <cell r="E549" t="str">
            <v>F92200G</v>
          </cell>
          <cell r="F549" t="str">
            <v>ADMINISTRATIVE EXPENSES TRANSFERRED-CRE</v>
          </cell>
          <cell r="G549">
            <v>-621119.62</v>
          </cell>
          <cell r="H549">
            <v>-71442.630245200009</v>
          </cell>
          <cell r="I549">
            <v>0.24379000000000001</v>
          </cell>
          <cell r="J549">
            <v>-692562.2502452</v>
          </cell>
          <cell r="L549">
            <v>-25270</v>
          </cell>
          <cell r="N549">
            <v>-25270</v>
          </cell>
          <cell r="P549">
            <v>-717832.2502452</v>
          </cell>
          <cell r="S549">
            <v>-25270</v>
          </cell>
          <cell r="T549">
            <v>-48600.09</v>
          </cell>
          <cell r="U549">
            <v>-62619.77</v>
          </cell>
          <cell r="V549">
            <v>-136489.85999999999</v>
          </cell>
          <cell r="W549">
            <v>-90200.6</v>
          </cell>
          <cell r="X549">
            <v>-84049.64</v>
          </cell>
          <cell r="Y549">
            <v>-84488.94</v>
          </cell>
          <cell r="Z549">
            <v>-258739.18</v>
          </cell>
          <cell r="AA549">
            <v>0</v>
          </cell>
          <cell r="AB549">
            <v>0</v>
          </cell>
          <cell r="AC549">
            <v>-40539.440000000002</v>
          </cell>
          <cell r="AD549">
            <v>-40539.440000000002</v>
          </cell>
          <cell r="AE549">
            <v>-51801.1</v>
          </cell>
          <cell r="AF549">
            <v>-66069.759999999995</v>
          </cell>
          <cell r="AG549">
            <v>-67480.28</v>
          </cell>
          <cell r="AH549">
            <v>-185351.13999999998</v>
          </cell>
          <cell r="AI549">
            <v>-621119.62</v>
          </cell>
          <cell r="AJ549">
            <v>0</v>
          </cell>
        </row>
        <row r="550"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-37950.201766099999</v>
          </cell>
          <cell r="AB550">
            <v>-33492.428479100003</v>
          </cell>
          <cell r="AC550">
            <v>0</v>
          </cell>
          <cell r="AD550">
            <v>-71442.630245200009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-71442.630245200009</v>
          </cell>
          <cell r="AJ550">
            <v>0</v>
          </cell>
        </row>
        <row r="551">
          <cell r="C551">
            <v>2100</v>
          </cell>
          <cell r="D551" t="str">
            <v>****</v>
          </cell>
          <cell r="E551" t="str">
            <v>F9220AG</v>
          </cell>
          <cell r="F551" t="str">
            <v>ADMINISTRATIVE EXPENSES TRANSFERRED-CRE</v>
          </cell>
          <cell r="G551">
            <v>-147276.37</v>
          </cell>
          <cell r="H551">
            <v>0</v>
          </cell>
          <cell r="I551">
            <v>0.24379000000000001</v>
          </cell>
          <cell r="J551">
            <v>-147276.37</v>
          </cell>
          <cell r="L551">
            <v>0</v>
          </cell>
          <cell r="N551">
            <v>0</v>
          </cell>
          <cell r="P551">
            <v>-147276.37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-76339.25</v>
          </cell>
          <cell r="AB551">
            <v>-70937.119999999995</v>
          </cell>
          <cell r="AC551">
            <v>0</v>
          </cell>
          <cell r="AD551">
            <v>-147276.37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-147276.37</v>
          </cell>
          <cell r="AJ551">
            <v>0</v>
          </cell>
        </row>
        <row r="552">
          <cell r="C552">
            <v>2100</v>
          </cell>
          <cell r="D552" t="str">
            <v>****</v>
          </cell>
          <cell r="E552" t="str">
            <v>F922A0G</v>
          </cell>
          <cell r="F552" t="str">
            <v>ADMINISTRATIVE EXPENSES TRANSFERRED-CRE</v>
          </cell>
          <cell r="G552">
            <v>-987280.87999999989</v>
          </cell>
          <cell r="H552">
            <v>0</v>
          </cell>
          <cell r="I552">
            <v>0.24379000000000001</v>
          </cell>
          <cell r="J552">
            <v>-987280.87999999989</v>
          </cell>
          <cell r="L552">
            <v>-48110</v>
          </cell>
          <cell r="N552">
            <v>-48110</v>
          </cell>
          <cell r="P552">
            <v>-1035390.8799999999</v>
          </cell>
          <cell r="S552">
            <v>-48110</v>
          </cell>
          <cell r="T552">
            <v>-83400.149999999994</v>
          </cell>
          <cell r="U552">
            <v>-131599.51999999999</v>
          </cell>
          <cell r="V552">
            <v>-263109.67</v>
          </cell>
          <cell r="W552">
            <v>-99810.67</v>
          </cell>
          <cell r="X552">
            <v>-105219.85</v>
          </cell>
          <cell r="Y552">
            <v>-78229.02</v>
          </cell>
          <cell r="Z552">
            <v>-283259.54000000004</v>
          </cell>
          <cell r="AA552">
            <v>0</v>
          </cell>
          <cell r="AB552">
            <v>0</v>
          </cell>
          <cell r="AC552">
            <v>-38369.47</v>
          </cell>
          <cell r="AD552">
            <v>-38369.47</v>
          </cell>
          <cell r="AE552">
            <v>-81971.740000000005</v>
          </cell>
          <cell r="AF552">
            <v>-111669.59</v>
          </cell>
          <cell r="AG552">
            <v>-208900.87</v>
          </cell>
          <cell r="AH552">
            <v>-402542.2</v>
          </cell>
          <cell r="AI552">
            <v>-987280.87999999989</v>
          </cell>
          <cell r="AJ552">
            <v>0</v>
          </cell>
        </row>
        <row r="553">
          <cell r="D553" t="str">
            <v>I</v>
          </cell>
          <cell r="E553" t="str">
            <v>F9220ZG</v>
          </cell>
          <cell r="F553" t="str">
            <v>ADMINISTRATIVE EXPENSES TRANSFERRED-CRE</v>
          </cell>
          <cell r="H553">
            <v>0</v>
          </cell>
          <cell r="I553">
            <v>0.24379000000000001</v>
          </cell>
          <cell r="J553">
            <v>0</v>
          </cell>
          <cell r="V553">
            <v>0</v>
          </cell>
          <cell r="Z553">
            <v>0</v>
          </cell>
          <cell r="AD553">
            <v>0</v>
          </cell>
          <cell r="AH553">
            <v>0</v>
          </cell>
          <cell r="AI553">
            <v>0</v>
          </cell>
        </row>
        <row r="554"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Z554">
            <v>0</v>
          </cell>
          <cell r="AD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</row>
        <row r="555">
          <cell r="C555">
            <v>2100</v>
          </cell>
          <cell r="D555" t="str">
            <v>I</v>
          </cell>
          <cell r="E555" t="str">
            <v>F92300G</v>
          </cell>
          <cell r="F555" t="str">
            <v>OUTSIDE SERVICES EMPLOYED</v>
          </cell>
          <cell r="G555">
            <v>870595.46</v>
          </cell>
          <cell r="H555">
            <v>0</v>
          </cell>
          <cell r="I555">
            <v>0.24379000000000001</v>
          </cell>
          <cell r="J555">
            <v>870595.46</v>
          </cell>
          <cell r="L555">
            <v>208960.83</v>
          </cell>
          <cell r="N555">
            <v>208960.83</v>
          </cell>
          <cell r="P555">
            <v>1079556.29</v>
          </cell>
          <cell r="S555">
            <v>208960.83</v>
          </cell>
          <cell r="T555">
            <v>7576.13</v>
          </cell>
          <cell r="U555">
            <v>55132.58</v>
          </cell>
          <cell r="V555">
            <v>271669.53999999998</v>
          </cell>
          <cell r="W555">
            <v>37927.69</v>
          </cell>
          <cell r="X555">
            <v>61590.87</v>
          </cell>
          <cell r="Y555">
            <v>487882</v>
          </cell>
          <cell r="Z555">
            <v>587400.56000000006</v>
          </cell>
          <cell r="AA555">
            <v>19075.5</v>
          </cell>
          <cell r="AB555">
            <v>16853.38</v>
          </cell>
          <cell r="AC555">
            <v>27977.09</v>
          </cell>
          <cell r="AD555">
            <v>63905.97</v>
          </cell>
          <cell r="AE555">
            <v>20916.080000000002</v>
          </cell>
          <cell r="AF555">
            <v>32368</v>
          </cell>
          <cell r="AG555">
            <v>-105664.69</v>
          </cell>
          <cell r="AH555">
            <v>-52380.61</v>
          </cell>
          <cell r="AI555">
            <v>870595.46</v>
          </cell>
          <cell r="AJ555">
            <v>0</v>
          </cell>
        </row>
        <row r="556"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</row>
        <row r="557">
          <cell r="C557">
            <v>2100</v>
          </cell>
          <cell r="D557" t="str">
            <v>****</v>
          </cell>
          <cell r="E557" t="str">
            <v>F9230AG</v>
          </cell>
          <cell r="F557" t="str">
            <v>OUTSIDE SERVICES EMPLOYED</v>
          </cell>
          <cell r="G557">
            <v>163320.92000000001</v>
          </cell>
          <cell r="H557">
            <v>0</v>
          </cell>
          <cell r="I557">
            <v>0.24379000000000001</v>
          </cell>
          <cell r="J557">
            <v>163320.92000000001</v>
          </cell>
          <cell r="L557">
            <v>0</v>
          </cell>
          <cell r="N557">
            <v>0</v>
          </cell>
          <cell r="P557">
            <v>163320.92000000001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20226.189999999999</v>
          </cell>
          <cell r="Z557">
            <v>20226.189999999999</v>
          </cell>
          <cell r="AA557">
            <v>0</v>
          </cell>
          <cell r="AB557">
            <v>0</v>
          </cell>
          <cell r="AC557">
            <v>29032.79</v>
          </cell>
          <cell r="AD557">
            <v>29032.79</v>
          </cell>
          <cell r="AE557">
            <v>65334.91</v>
          </cell>
          <cell r="AF557">
            <v>19694.12</v>
          </cell>
          <cell r="AG557">
            <v>29032.91</v>
          </cell>
          <cell r="AH557">
            <v>114061.94</v>
          </cell>
          <cell r="AI557">
            <v>163320.92000000001</v>
          </cell>
          <cell r="AJ557">
            <v>0</v>
          </cell>
        </row>
        <row r="558">
          <cell r="C558">
            <v>2100</v>
          </cell>
          <cell r="D558" t="str">
            <v>****</v>
          </cell>
          <cell r="E558" t="str">
            <v>F92400G</v>
          </cell>
          <cell r="F558" t="str">
            <v>PROPERTY INSURANCE</v>
          </cell>
          <cell r="G558">
            <v>292101.56</v>
          </cell>
          <cell r="I558">
            <v>0.24379000000000001</v>
          </cell>
          <cell r="J558">
            <v>292101.56</v>
          </cell>
          <cell r="L558">
            <v>27605.84</v>
          </cell>
          <cell r="N558">
            <v>27605.84</v>
          </cell>
          <cell r="P558">
            <v>319707.40000000002</v>
          </cell>
          <cell r="S558">
            <v>27605.84</v>
          </cell>
          <cell r="T558">
            <v>9256.65</v>
          </cell>
          <cell r="U558">
            <v>28142.33</v>
          </cell>
          <cell r="V558">
            <v>65004.82</v>
          </cell>
          <cell r="W558">
            <v>20810.349999999999</v>
          </cell>
          <cell r="X558">
            <v>17447.03</v>
          </cell>
          <cell r="Y558">
            <v>35530.19</v>
          </cell>
          <cell r="Z558">
            <v>73787.570000000007</v>
          </cell>
          <cell r="AA558">
            <v>32293.53</v>
          </cell>
          <cell r="AB558">
            <v>22698.53</v>
          </cell>
          <cell r="AC558">
            <v>25316.85</v>
          </cell>
          <cell r="AD558">
            <v>80308.91</v>
          </cell>
          <cell r="AE558">
            <v>36216.89</v>
          </cell>
          <cell r="AF558">
            <v>28956.38</v>
          </cell>
          <cell r="AG558">
            <v>7826.99</v>
          </cell>
          <cell r="AH558">
            <v>73000.260000000009</v>
          </cell>
          <cell r="AI558">
            <v>292101.56</v>
          </cell>
          <cell r="AJ558">
            <v>0</v>
          </cell>
        </row>
        <row r="559">
          <cell r="C559">
            <v>2100</v>
          </cell>
          <cell r="D559" t="str">
            <v>I</v>
          </cell>
          <cell r="E559" t="str">
            <v>F92500G</v>
          </cell>
          <cell r="F559" t="str">
            <v>INJURIES AND DAMAGES</v>
          </cell>
          <cell r="G559">
            <v>1571702.6599999997</v>
          </cell>
          <cell r="H559">
            <v>0</v>
          </cell>
          <cell r="I559">
            <v>0.30038999999999999</v>
          </cell>
          <cell r="J559">
            <v>1571702.6599999997</v>
          </cell>
          <cell r="L559">
            <v>209841.33</v>
          </cell>
          <cell r="N559">
            <v>209841.33</v>
          </cell>
          <cell r="P559">
            <v>1781543.9899999998</v>
          </cell>
          <cell r="S559">
            <v>209841.33</v>
          </cell>
          <cell r="T559">
            <v>298522.77</v>
          </cell>
          <cell r="U559">
            <v>-207880.01</v>
          </cell>
          <cell r="V559">
            <v>300484.08999999997</v>
          </cell>
          <cell r="W559">
            <v>303027.21999999997</v>
          </cell>
          <cell r="X559">
            <v>284503.19</v>
          </cell>
          <cell r="Y559">
            <v>-36580.46</v>
          </cell>
          <cell r="Z559">
            <v>550949.94999999995</v>
          </cell>
          <cell r="AA559">
            <v>227475.1</v>
          </cell>
          <cell r="AB559">
            <v>75733.149999999994</v>
          </cell>
          <cell r="AC559">
            <v>-57339.86</v>
          </cell>
          <cell r="AD559">
            <v>245868.39</v>
          </cell>
          <cell r="AE559">
            <v>181697.17</v>
          </cell>
          <cell r="AF559">
            <v>113478.12</v>
          </cell>
          <cell r="AG559">
            <v>179224.93999999994</v>
          </cell>
          <cell r="AH559">
            <v>474400.23</v>
          </cell>
          <cell r="AI559">
            <v>1571702.6599999997</v>
          </cell>
          <cell r="AJ559">
            <v>0</v>
          </cell>
        </row>
        <row r="560"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</row>
        <row r="561">
          <cell r="D561" t="str">
            <v>O</v>
          </cell>
          <cell r="E561" t="str">
            <v>F92500G</v>
          </cell>
          <cell r="F561" t="str">
            <v>INJURIES AND DAMAGES</v>
          </cell>
          <cell r="H561">
            <v>62.98</v>
          </cell>
          <cell r="J561">
            <v>62.98</v>
          </cell>
          <cell r="V561">
            <v>0</v>
          </cell>
          <cell r="Z561">
            <v>0</v>
          </cell>
          <cell r="AD561">
            <v>0</v>
          </cell>
          <cell r="AF561">
            <v>62.98</v>
          </cell>
          <cell r="AH561">
            <v>62.98</v>
          </cell>
          <cell r="AI561">
            <v>62.98</v>
          </cell>
          <cell r="AJ561">
            <v>0</v>
          </cell>
        </row>
        <row r="562">
          <cell r="D562" t="str">
            <v>P</v>
          </cell>
          <cell r="E562" t="str">
            <v>F92500G</v>
          </cell>
          <cell r="F562" t="str">
            <v>INJURIES AND DAMAGES</v>
          </cell>
          <cell r="H562">
            <v>-14.02</v>
          </cell>
          <cell r="J562">
            <v>-14.02</v>
          </cell>
          <cell r="V562">
            <v>0</v>
          </cell>
          <cell r="Z562">
            <v>0</v>
          </cell>
          <cell r="AD562">
            <v>0</v>
          </cell>
          <cell r="AF562">
            <v>-14.02</v>
          </cell>
          <cell r="AH562">
            <v>-14.02</v>
          </cell>
          <cell r="AI562">
            <v>-14.02</v>
          </cell>
          <cell r="AJ562">
            <v>0</v>
          </cell>
        </row>
        <row r="563">
          <cell r="D563" t="str">
            <v>U</v>
          </cell>
          <cell r="E563" t="str">
            <v>F92500G</v>
          </cell>
          <cell r="F563" t="str">
            <v>EMPLOYEE PENSIONS AND BENEFITS</v>
          </cell>
          <cell r="H563">
            <v>-20908.78</v>
          </cell>
          <cell r="J563">
            <v>-20908.78</v>
          </cell>
          <cell r="T563">
            <v>-20908.78</v>
          </cell>
          <cell r="V563">
            <v>-20908.78</v>
          </cell>
          <cell r="Z563">
            <v>0</v>
          </cell>
          <cell r="AD563">
            <v>0</v>
          </cell>
          <cell r="AH563">
            <v>0</v>
          </cell>
          <cell r="AI563">
            <v>-20908.78</v>
          </cell>
          <cell r="AJ563">
            <v>0</v>
          </cell>
        </row>
        <row r="564">
          <cell r="C564">
            <v>2100</v>
          </cell>
          <cell r="D564" t="str">
            <v>I</v>
          </cell>
          <cell r="E564" t="str">
            <v>F92510G</v>
          </cell>
          <cell r="F564" t="str">
            <v>INJURIES AND DAMAGES</v>
          </cell>
          <cell r="G564">
            <v>674898.45</v>
          </cell>
          <cell r="H564">
            <v>26896.752381599999</v>
          </cell>
          <cell r="I564">
            <v>0.30038999999999999</v>
          </cell>
          <cell r="J564">
            <v>701795.20238159993</v>
          </cell>
          <cell r="L564">
            <v>35486.28</v>
          </cell>
          <cell r="N564">
            <v>35486.28</v>
          </cell>
          <cell r="P564">
            <v>737281.48238159996</v>
          </cell>
          <cell r="S564">
            <v>35486.28</v>
          </cell>
          <cell r="T564">
            <v>32409.72</v>
          </cell>
          <cell r="U564">
            <v>33483.29</v>
          </cell>
          <cell r="V564">
            <v>101379.29000000001</v>
          </cell>
          <cell r="W564">
            <v>50864.41</v>
          </cell>
          <cell r="X564">
            <v>62487.93</v>
          </cell>
          <cell r="Y564">
            <v>57786</v>
          </cell>
          <cell r="Z564">
            <v>171138.34</v>
          </cell>
          <cell r="AA564">
            <v>30831.55</v>
          </cell>
          <cell r="AB564">
            <v>33799.300000000003</v>
          </cell>
          <cell r="AC564">
            <v>218104.76</v>
          </cell>
          <cell r="AD564">
            <v>282735.61</v>
          </cell>
          <cell r="AE564">
            <v>36381.980000000003</v>
          </cell>
          <cell r="AF564">
            <v>40356.129999999997</v>
          </cell>
          <cell r="AG564">
            <v>42907.1</v>
          </cell>
          <cell r="AH564">
            <v>119645.20999999999</v>
          </cell>
          <cell r="AI564">
            <v>674898.45</v>
          </cell>
          <cell r="AJ564">
            <v>0</v>
          </cell>
        </row>
        <row r="565">
          <cell r="S565">
            <v>3650.4504243000001</v>
          </cell>
          <cell r="T565">
            <v>4490.2387317000002</v>
          </cell>
          <cell r="U565">
            <v>4716.6156395999997</v>
          </cell>
          <cell r="V565">
            <v>12857.304795600001</v>
          </cell>
          <cell r="W565">
            <v>6018.8843910000005</v>
          </cell>
          <cell r="X565">
            <v>8020.5631949999997</v>
          </cell>
          <cell r="Y565">
            <v>0</v>
          </cell>
          <cell r="Z565">
            <v>14039.447586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26896.752381599999</v>
          </cell>
          <cell r="AJ565">
            <v>0</v>
          </cell>
        </row>
        <row r="566">
          <cell r="C566">
            <v>2100</v>
          </cell>
          <cell r="D566" t="str">
            <v>****</v>
          </cell>
          <cell r="E566" t="str">
            <v>F92520G</v>
          </cell>
          <cell r="F566" t="str">
            <v>INJURIES AND DAMAGES</v>
          </cell>
          <cell r="G566">
            <v>917.3</v>
          </cell>
          <cell r="J566">
            <v>917.3</v>
          </cell>
          <cell r="L566">
            <v>0</v>
          </cell>
          <cell r="N566">
            <v>0</v>
          </cell>
          <cell r="P566">
            <v>917.3</v>
          </cell>
          <cell r="S566">
            <v>0</v>
          </cell>
          <cell r="T566">
            <v>0</v>
          </cell>
          <cell r="U566">
            <v>9.81</v>
          </cell>
          <cell r="V566">
            <v>9.81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882.39</v>
          </cell>
          <cell r="AF566">
            <v>0</v>
          </cell>
          <cell r="AG566">
            <v>25.1</v>
          </cell>
          <cell r="AH566">
            <v>907.49</v>
          </cell>
          <cell r="AI566">
            <v>917.3</v>
          </cell>
          <cell r="AJ566">
            <v>0</v>
          </cell>
        </row>
        <row r="567">
          <cell r="C567">
            <v>2100</v>
          </cell>
          <cell r="D567" t="str">
            <v>I</v>
          </cell>
          <cell r="E567" t="str">
            <v>F92600G</v>
          </cell>
          <cell r="F567" t="str">
            <v>EMPLOYEE PENSIONS AND BENEFITS</v>
          </cell>
          <cell r="G567">
            <v>6575840.0200000005</v>
          </cell>
          <cell r="H567">
            <v>0</v>
          </cell>
          <cell r="I567">
            <v>0.28573999999999999</v>
          </cell>
          <cell r="J567">
            <v>6575840.0200000005</v>
          </cell>
          <cell r="L567">
            <v>627445.44999999995</v>
          </cell>
          <cell r="N567">
            <v>627445.44999999995</v>
          </cell>
          <cell r="P567">
            <v>7203285.4700000007</v>
          </cell>
          <cell r="S567">
            <v>627445.44999999995</v>
          </cell>
          <cell r="T567">
            <v>662223.61</v>
          </cell>
          <cell r="U567">
            <v>768493.74</v>
          </cell>
          <cell r="V567">
            <v>2058162.8</v>
          </cell>
          <cell r="W567">
            <v>785698.79</v>
          </cell>
          <cell r="X567">
            <v>481120.75</v>
          </cell>
          <cell r="Y567">
            <v>693414.57</v>
          </cell>
          <cell r="Z567">
            <v>1960234.1099999999</v>
          </cell>
          <cell r="AA567">
            <v>210289.22</v>
          </cell>
          <cell r="AB567">
            <v>334875.65999999997</v>
          </cell>
          <cell r="AC567">
            <v>177055.49</v>
          </cell>
          <cell r="AD567">
            <v>722220.37</v>
          </cell>
          <cell r="AE567">
            <v>242714.23999999999</v>
          </cell>
          <cell r="AF567">
            <v>-110496.95</v>
          </cell>
          <cell r="AG567">
            <v>1703005.45</v>
          </cell>
          <cell r="AH567">
            <v>1835222.74</v>
          </cell>
          <cell r="AI567">
            <v>6575840.0200000005</v>
          </cell>
          <cell r="AJ567">
            <v>0</v>
          </cell>
        </row>
        <row r="568"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</row>
        <row r="569">
          <cell r="D569" t="str">
            <v>O</v>
          </cell>
          <cell r="E569" t="str">
            <v>F92600G</v>
          </cell>
          <cell r="F569" t="str">
            <v>EMPLOYEE PENSIONS AND BENEFITS</v>
          </cell>
          <cell r="H569">
            <v>388510.48</v>
          </cell>
          <cell r="J569">
            <v>388510.48</v>
          </cell>
          <cell r="V569">
            <v>0</v>
          </cell>
          <cell r="Z569">
            <v>0</v>
          </cell>
          <cell r="AD569">
            <v>0</v>
          </cell>
          <cell r="AF569">
            <v>388510.48</v>
          </cell>
          <cell r="AH569">
            <v>388510.48</v>
          </cell>
          <cell r="AI569">
            <v>388510.48</v>
          </cell>
          <cell r="AJ569">
            <v>0</v>
          </cell>
        </row>
        <row r="570">
          <cell r="D570" t="str">
            <v>U</v>
          </cell>
          <cell r="E570" t="str">
            <v>F92600G</v>
          </cell>
          <cell r="F570" t="str">
            <v>EMPLOYEE PENSIONS AND BENEFITS</v>
          </cell>
          <cell r="H570">
            <v>20908.78</v>
          </cell>
          <cell r="J570">
            <v>20908.78</v>
          </cell>
          <cell r="T570">
            <v>20908.78</v>
          </cell>
          <cell r="V570">
            <v>20908.78</v>
          </cell>
          <cell r="Z570">
            <v>0</v>
          </cell>
          <cell r="AD570">
            <v>0</v>
          </cell>
          <cell r="AH570">
            <v>0</v>
          </cell>
          <cell r="AI570">
            <v>20908.78</v>
          </cell>
          <cell r="AJ570">
            <v>0</v>
          </cell>
        </row>
        <row r="571">
          <cell r="D571" t="str">
            <v>V</v>
          </cell>
          <cell r="E571" t="str">
            <v>F92600G</v>
          </cell>
          <cell r="F571" t="str">
            <v>EMPLOYEE PENSIONS AND BENEFITS</v>
          </cell>
          <cell r="H571">
            <v>-20769.400000000001</v>
          </cell>
          <cell r="J571">
            <v>-20769.400000000001</v>
          </cell>
          <cell r="T571">
            <v>-20769.400000000001</v>
          </cell>
          <cell r="V571">
            <v>-20769.400000000001</v>
          </cell>
          <cell r="Z571">
            <v>0</v>
          </cell>
          <cell r="AD571">
            <v>0</v>
          </cell>
          <cell r="AH571">
            <v>0</v>
          </cell>
          <cell r="AI571">
            <v>-20769.400000000001</v>
          </cell>
          <cell r="AJ571">
            <v>0</v>
          </cell>
        </row>
        <row r="572">
          <cell r="C572">
            <v>2100</v>
          </cell>
          <cell r="D572" t="str">
            <v>****</v>
          </cell>
          <cell r="E572" t="str">
            <v>F9260AG</v>
          </cell>
          <cell r="F572" t="str">
            <v>EMPLOYEE PENSIONS AND BENEFITS</v>
          </cell>
          <cell r="G572">
            <v>132831.38</v>
          </cell>
          <cell r="J572">
            <v>132831.38</v>
          </cell>
          <cell r="L572">
            <v>0</v>
          </cell>
          <cell r="N572">
            <v>0</v>
          </cell>
          <cell r="P572">
            <v>132831.38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-12438.01</v>
          </cell>
          <cell r="AB572">
            <v>-55442.26</v>
          </cell>
          <cell r="AC572">
            <v>12355.33</v>
          </cell>
          <cell r="AD572">
            <v>-55524.94</v>
          </cell>
          <cell r="AE572">
            <v>12469.44</v>
          </cell>
          <cell r="AF572">
            <v>12384.21</v>
          </cell>
          <cell r="AG572">
            <v>163502.67000000001</v>
          </cell>
          <cell r="AH572">
            <v>188356.32</v>
          </cell>
          <cell r="AI572">
            <v>132831.38</v>
          </cell>
          <cell r="AJ572">
            <v>0</v>
          </cell>
        </row>
        <row r="573">
          <cell r="D573" t="str">
            <v>I</v>
          </cell>
          <cell r="E573" t="str">
            <v>F9260ZG</v>
          </cell>
          <cell r="F573" t="str">
            <v>EMPLOYEE PENSIONS AND BENEFITS</v>
          </cell>
          <cell r="G573">
            <v>0</v>
          </cell>
          <cell r="H573">
            <v>-6023.313408</v>
          </cell>
          <cell r="I573">
            <v>0.28895999999999999</v>
          </cell>
          <cell r="J573">
            <v>-6023.313408</v>
          </cell>
          <cell r="AI573">
            <v>0</v>
          </cell>
          <cell r="AJ573">
            <v>0</v>
          </cell>
        </row>
        <row r="574">
          <cell r="U574">
            <v>-6023.313408</v>
          </cell>
          <cell r="V574">
            <v>-6023.313408</v>
          </cell>
          <cell r="Z574">
            <v>0</v>
          </cell>
          <cell r="AD574">
            <v>0</v>
          </cell>
          <cell r="AH574">
            <v>0</v>
          </cell>
          <cell r="AI574">
            <v>-6023.313408</v>
          </cell>
          <cell r="AJ574">
            <v>0</v>
          </cell>
        </row>
        <row r="575">
          <cell r="C575">
            <v>2100</v>
          </cell>
          <cell r="D575" t="str">
            <v>I</v>
          </cell>
          <cell r="E575" t="str">
            <v>F92800G</v>
          </cell>
          <cell r="F575" t="str">
            <v>REGULATORY COMMISSION EXPENSES</v>
          </cell>
          <cell r="G575">
            <v>1829435.1</v>
          </cell>
          <cell r="H575">
            <v>0</v>
          </cell>
          <cell r="I575">
            <v>0.24379000000000001</v>
          </cell>
          <cell r="J575">
            <v>1829435.1</v>
          </cell>
          <cell r="L575">
            <v>142362.14000000001</v>
          </cell>
          <cell r="N575">
            <v>142362.14000000001</v>
          </cell>
          <cell r="P575">
            <v>1971797.2400000002</v>
          </cell>
          <cell r="S575">
            <v>142362.14000000001</v>
          </cell>
          <cell r="T575">
            <v>171197.93</v>
          </cell>
          <cell r="U575">
            <v>139027.47</v>
          </cell>
          <cell r="V575">
            <v>452587.54000000004</v>
          </cell>
          <cell r="W575">
            <v>198858.38</v>
          </cell>
          <cell r="X575">
            <v>150501.04</v>
          </cell>
          <cell r="Y575">
            <v>166079.6</v>
          </cell>
          <cell r="Z575">
            <v>515439.02</v>
          </cell>
          <cell r="AA575">
            <v>158954.13</v>
          </cell>
          <cell r="AB575">
            <v>148597.82</v>
          </cell>
          <cell r="AC575">
            <v>148399.75</v>
          </cell>
          <cell r="AD575">
            <v>455951.7</v>
          </cell>
          <cell r="AE575">
            <v>134215.01999999999</v>
          </cell>
          <cell r="AF575">
            <v>122433.26</v>
          </cell>
          <cell r="AG575">
            <v>148808.56</v>
          </cell>
          <cell r="AH575">
            <v>405456.83999999997</v>
          </cell>
          <cell r="AI575">
            <v>1829435.1</v>
          </cell>
          <cell r="AJ575">
            <v>0</v>
          </cell>
        </row>
        <row r="576"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</row>
        <row r="577">
          <cell r="C577">
            <v>2100</v>
          </cell>
          <cell r="D577" t="str">
            <v>****</v>
          </cell>
          <cell r="E577" t="str">
            <v>F9280AG</v>
          </cell>
          <cell r="F577" t="str">
            <v>REGULATORY COMMISSION EXPENSES</v>
          </cell>
          <cell r="G577">
            <v>464101.6</v>
          </cell>
          <cell r="J577">
            <v>464101.6</v>
          </cell>
          <cell r="L577">
            <v>48255.46</v>
          </cell>
          <cell r="N577">
            <v>48255.46</v>
          </cell>
          <cell r="P577">
            <v>512357.06</v>
          </cell>
          <cell r="S577">
            <v>48255.46</v>
          </cell>
          <cell r="T577">
            <v>54875.42</v>
          </cell>
          <cell r="U577">
            <v>79423.759999999995</v>
          </cell>
          <cell r="V577">
            <v>182554.64</v>
          </cell>
          <cell r="W577">
            <v>39795.68</v>
          </cell>
          <cell r="X577">
            <v>33409.47</v>
          </cell>
          <cell r="Y577">
            <v>39596.76</v>
          </cell>
          <cell r="Z577">
            <v>112801.91</v>
          </cell>
          <cell r="AA577">
            <v>0</v>
          </cell>
          <cell r="AB577">
            <v>0</v>
          </cell>
          <cell r="AC577">
            <v>39161.81</v>
          </cell>
          <cell r="AD577">
            <v>39161.81</v>
          </cell>
          <cell r="AE577">
            <v>51446.55</v>
          </cell>
          <cell r="AF577">
            <v>38431.620000000003</v>
          </cell>
          <cell r="AG577">
            <v>39705.07</v>
          </cell>
          <cell r="AH577">
            <v>129583.24000000002</v>
          </cell>
          <cell r="AI577">
            <v>464101.6</v>
          </cell>
          <cell r="AJ577">
            <v>0</v>
          </cell>
        </row>
        <row r="578">
          <cell r="C578">
            <v>2100</v>
          </cell>
          <cell r="D578" t="str">
            <v>****</v>
          </cell>
          <cell r="E578" t="str">
            <v>F92850G</v>
          </cell>
          <cell r="F578" t="str">
            <v>REGULATORY COMMISSION EXPENSES</v>
          </cell>
          <cell r="G578">
            <v>0</v>
          </cell>
          <cell r="J578">
            <v>0</v>
          </cell>
          <cell r="L578">
            <v>0</v>
          </cell>
          <cell r="N578">
            <v>0</v>
          </cell>
          <cell r="P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</row>
        <row r="579">
          <cell r="C579">
            <v>2100</v>
          </cell>
          <cell r="D579" t="str">
            <v>****</v>
          </cell>
          <cell r="E579" t="str">
            <v>F93010G</v>
          </cell>
          <cell r="F579" t="str">
            <v>GENERAL ADVERTISING EXPENSES</v>
          </cell>
          <cell r="G579">
            <v>3510.6299999999997</v>
          </cell>
          <cell r="I579">
            <v>0.24379000000000001</v>
          </cell>
          <cell r="J579">
            <v>3510.6299999999997</v>
          </cell>
          <cell r="L579">
            <v>-224.81</v>
          </cell>
          <cell r="N579">
            <v>-224.81</v>
          </cell>
          <cell r="P579">
            <v>3285.8199999999997</v>
          </cell>
          <cell r="S579">
            <v>-224.81</v>
          </cell>
          <cell r="T579">
            <v>0</v>
          </cell>
          <cell r="U579">
            <v>1231.8900000000001</v>
          </cell>
          <cell r="V579">
            <v>1007.0800000000002</v>
          </cell>
          <cell r="W579">
            <v>1319.84</v>
          </cell>
          <cell r="X579">
            <v>53.16</v>
          </cell>
          <cell r="Y579">
            <v>66.45</v>
          </cell>
          <cell r="Z579">
            <v>1439.45</v>
          </cell>
          <cell r="AA579">
            <v>24.76</v>
          </cell>
          <cell r="AB579">
            <v>0.18</v>
          </cell>
          <cell r="AC579">
            <v>0</v>
          </cell>
          <cell r="AD579">
            <v>24.94</v>
          </cell>
          <cell r="AE579">
            <v>25.85</v>
          </cell>
          <cell r="AF579">
            <v>0</v>
          </cell>
          <cell r="AG579">
            <v>1013.31</v>
          </cell>
          <cell r="AH579">
            <v>1039.1599999999999</v>
          </cell>
          <cell r="AI579">
            <v>3510.6299999999997</v>
          </cell>
          <cell r="AJ579">
            <v>0</v>
          </cell>
        </row>
        <row r="580">
          <cell r="C580">
            <v>2100</v>
          </cell>
          <cell r="D580" t="str">
            <v>I</v>
          </cell>
          <cell r="E580" t="str">
            <v>F93020G</v>
          </cell>
          <cell r="F580" t="str">
            <v>MISCELLANEOUS GENERAL EXPENSES</v>
          </cell>
          <cell r="G580">
            <v>1213699.2999999998</v>
          </cell>
          <cell r="H580">
            <v>0</v>
          </cell>
          <cell r="I580">
            <v>0.24379000000000001</v>
          </cell>
          <cell r="J580">
            <v>1213699.2999999998</v>
          </cell>
          <cell r="L580">
            <v>65101.38</v>
          </cell>
          <cell r="N580">
            <v>65101.38</v>
          </cell>
          <cell r="P580">
            <v>1278800.6799999997</v>
          </cell>
          <cell r="S580">
            <v>65101.38</v>
          </cell>
          <cell r="T580">
            <v>123613.57</v>
          </cell>
          <cell r="U580">
            <v>46034.32</v>
          </cell>
          <cell r="V580">
            <v>234749.27000000002</v>
          </cell>
          <cell r="W580">
            <v>66534.23</v>
          </cell>
          <cell r="X580">
            <v>-6911.46</v>
          </cell>
          <cell r="Y580">
            <v>90596.03</v>
          </cell>
          <cell r="Z580">
            <v>150218.79999999999</v>
          </cell>
          <cell r="AA580">
            <v>181743.37</v>
          </cell>
          <cell r="AB580">
            <v>95217.88</v>
          </cell>
          <cell r="AC580">
            <v>73623.56</v>
          </cell>
          <cell r="AD580">
            <v>350584.81</v>
          </cell>
          <cell r="AE580">
            <v>85575.42</v>
          </cell>
          <cell r="AF580">
            <v>109174.48</v>
          </cell>
          <cell r="AG580">
            <v>283396.52</v>
          </cell>
          <cell r="AH580">
            <v>478146.42000000004</v>
          </cell>
          <cell r="AI580">
            <v>1213699.2999999998</v>
          </cell>
          <cell r="AJ580">
            <v>0</v>
          </cell>
        </row>
        <row r="581"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</row>
        <row r="582">
          <cell r="D582" t="str">
            <v>R</v>
          </cell>
          <cell r="E582" t="str">
            <v>F93020G</v>
          </cell>
          <cell r="F582" t="str">
            <v>MISCELLANEOUS GENERAL EXPENSES</v>
          </cell>
          <cell r="H582">
            <v>-142419.65</v>
          </cell>
          <cell r="J582">
            <v>-142419.65</v>
          </cell>
          <cell r="V582">
            <v>0</v>
          </cell>
          <cell r="Z582">
            <v>0</v>
          </cell>
          <cell r="AD582">
            <v>0</v>
          </cell>
          <cell r="AG582">
            <v>-142419.65</v>
          </cell>
          <cell r="AH582">
            <v>-142419.65</v>
          </cell>
          <cell r="AI582">
            <v>-142419.65</v>
          </cell>
          <cell r="AJ582">
            <v>0</v>
          </cell>
        </row>
        <row r="583">
          <cell r="D583" t="str">
            <v>I</v>
          </cell>
          <cell r="E583" t="str">
            <v>F9302ZG</v>
          </cell>
          <cell r="F583" t="str">
            <v>MISCELLANEOUS GENERAL EXPENSES</v>
          </cell>
          <cell r="H583">
            <v>0</v>
          </cell>
          <cell r="I583">
            <v>0.24379000000000001</v>
          </cell>
          <cell r="J583">
            <v>0</v>
          </cell>
          <cell r="V583">
            <v>0</v>
          </cell>
          <cell r="Z583">
            <v>0</v>
          </cell>
          <cell r="AD583">
            <v>0</v>
          </cell>
          <cell r="AH583">
            <v>0</v>
          </cell>
          <cell r="AI583">
            <v>0</v>
          </cell>
          <cell r="AJ583">
            <v>0</v>
          </cell>
        </row>
        <row r="584"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</row>
        <row r="585">
          <cell r="D585" t="str">
            <v>I</v>
          </cell>
          <cell r="E585" t="str">
            <v>F93022G</v>
          </cell>
          <cell r="F585" t="str">
            <v>MISCELLANEOUS GENERAL EXPENSES</v>
          </cell>
          <cell r="G585">
            <v>0</v>
          </cell>
          <cell r="H585">
            <v>351907.53970440006</v>
          </cell>
          <cell r="I585">
            <v>0.24379000000000001</v>
          </cell>
          <cell r="J585">
            <v>351907.53970440006</v>
          </cell>
          <cell r="M585" t="e">
            <v>#REF!</v>
          </cell>
          <cell r="N585" t="e">
            <v>#REF!</v>
          </cell>
          <cell r="P585" t="e">
            <v>#REF!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</row>
        <row r="586">
          <cell r="S586">
            <v>72891.876468700008</v>
          </cell>
          <cell r="T586">
            <v>23499.805495600001</v>
          </cell>
          <cell r="U586">
            <v>16106.069238599999</v>
          </cell>
          <cell r="V586">
            <v>112497.75120290001</v>
          </cell>
          <cell r="W586">
            <v>2626.5349504000001</v>
          </cell>
          <cell r="X586">
            <v>0</v>
          </cell>
          <cell r="Y586">
            <v>0</v>
          </cell>
          <cell r="Z586">
            <v>2626.5349504000001</v>
          </cell>
          <cell r="AA586">
            <v>41212.862839300004</v>
          </cell>
          <cell r="AB586">
            <v>25479.6313993</v>
          </cell>
          <cell r="AC586">
            <v>24803.999107</v>
          </cell>
          <cell r="AD586">
            <v>91496.4933456</v>
          </cell>
          <cell r="AE586">
            <v>25109.753211300002</v>
          </cell>
          <cell r="AF586">
            <v>44322.623700300006</v>
          </cell>
          <cell r="AG586">
            <v>75854.383293899999</v>
          </cell>
          <cell r="AH586">
            <v>145286.7602055</v>
          </cell>
          <cell r="AI586">
            <v>351907.53970440006</v>
          </cell>
          <cell r="AJ586">
            <v>0</v>
          </cell>
        </row>
        <row r="587">
          <cell r="C587">
            <v>2100</v>
          </cell>
          <cell r="E587" t="str">
            <v>F93030G</v>
          </cell>
          <cell r="F587" t="str">
            <v>MISC GENERAL EXP-AFFIL. BILLING</v>
          </cell>
          <cell r="G587">
            <v>-1166152.42</v>
          </cell>
          <cell r="H587">
            <v>0</v>
          </cell>
          <cell r="J587">
            <v>-1166152.42</v>
          </cell>
          <cell r="S587">
            <v>-255207.58</v>
          </cell>
          <cell r="T587">
            <v>21031.61</v>
          </cell>
          <cell r="U587">
            <v>155455.56</v>
          </cell>
          <cell r="V587">
            <v>-78720.409999999974</v>
          </cell>
          <cell r="W587">
            <v>-1075317.83</v>
          </cell>
          <cell r="X587">
            <v>565374.4</v>
          </cell>
          <cell r="Y587">
            <v>-577488.57999999996</v>
          </cell>
          <cell r="Z587">
            <v>-1087432.01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-1166152.42</v>
          </cell>
          <cell r="AJ587">
            <v>0</v>
          </cell>
        </row>
        <row r="588">
          <cell r="E588" t="str">
            <v>F93031G</v>
          </cell>
          <cell r="F588" t="str">
            <v>INTERCO BILLING - SCG TO SDGE</v>
          </cell>
          <cell r="G588">
            <v>-122953.28</v>
          </cell>
          <cell r="J588">
            <v>-122953.28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-272958.82</v>
          </cell>
          <cell r="AB588">
            <v>150005.54</v>
          </cell>
          <cell r="AC588">
            <v>0</v>
          </cell>
          <cell r="AD588">
            <v>-122953.28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-122953.28</v>
          </cell>
          <cell r="AJ588">
            <v>0</v>
          </cell>
        </row>
        <row r="589">
          <cell r="D589" t="str">
            <v>R</v>
          </cell>
          <cell r="E589" t="str">
            <v>F93031G</v>
          </cell>
          <cell r="F589" t="str">
            <v>INTERCO BILLING - SCG TO SDGE</v>
          </cell>
          <cell r="H589">
            <v>548831.42000000004</v>
          </cell>
          <cell r="J589">
            <v>548831.42000000004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-72004.62</v>
          </cell>
          <cell r="AD589">
            <v>-72004.62</v>
          </cell>
          <cell r="AE589">
            <v>-21355.7</v>
          </cell>
          <cell r="AF589">
            <v>53543.199999999997</v>
          </cell>
          <cell r="AG589">
            <v>588648.54</v>
          </cell>
          <cell r="AH589">
            <v>620836.04</v>
          </cell>
          <cell r="AI589">
            <v>548831.42000000004</v>
          </cell>
          <cell r="AJ589">
            <v>0</v>
          </cell>
        </row>
        <row r="590">
          <cell r="E590" t="str">
            <v>F93040G</v>
          </cell>
          <cell r="F590" t="str">
            <v>FLEET COSTS</v>
          </cell>
          <cell r="G590">
            <v>41.28</v>
          </cell>
          <cell r="J590">
            <v>41.28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41.28</v>
          </cell>
          <cell r="AB590">
            <v>0</v>
          </cell>
          <cell r="AC590">
            <v>0</v>
          </cell>
          <cell r="AD590">
            <v>41.28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41.28</v>
          </cell>
          <cell r="AJ590">
            <v>0</v>
          </cell>
        </row>
        <row r="591">
          <cell r="C591">
            <v>2100</v>
          </cell>
          <cell r="D591" t="str">
            <v>****</v>
          </cell>
          <cell r="E591" t="str">
            <v>F93100G</v>
          </cell>
          <cell r="F591" t="str">
            <v>RENTS</v>
          </cell>
          <cell r="G591">
            <v>598088.39</v>
          </cell>
          <cell r="I591">
            <v>0.24379000000000001</v>
          </cell>
          <cell r="J591">
            <v>598088.39</v>
          </cell>
          <cell r="L591">
            <v>36251.18</v>
          </cell>
          <cell r="N591">
            <v>36251.18</v>
          </cell>
          <cell r="P591">
            <v>634339.57000000007</v>
          </cell>
          <cell r="S591">
            <v>36251.18</v>
          </cell>
          <cell r="T591">
            <v>17216.310000000001</v>
          </cell>
          <cell r="U591">
            <v>23924.17</v>
          </cell>
          <cell r="V591">
            <v>77391.66</v>
          </cell>
          <cell r="W591">
            <v>98454.53</v>
          </cell>
          <cell r="X591">
            <v>88992.62</v>
          </cell>
          <cell r="Y591">
            <v>99254.6</v>
          </cell>
          <cell r="Z591">
            <v>286701.75</v>
          </cell>
          <cell r="AA591">
            <v>54319.95</v>
          </cell>
          <cell r="AB591">
            <v>97360.82</v>
          </cell>
          <cell r="AC591">
            <v>14409.12</v>
          </cell>
          <cell r="AD591">
            <v>166089.89000000001</v>
          </cell>
          <cell r="AE591">
            <v>17924.95</v>
          </cell>
          <cell r="AF591">
            <v>37413.4</v>
          </cell>
          <cell r="AG591">
            <v>12566.74</v>
          </cell>
          <cell r="AH591">
            <v>67905.090000000011</v>
          </cell>
          <cell r="AI591">
            <v>598088.39</v>
          </cell>
          <cell r="AJ591">
            <v>0</v>
          </cell>
        </row>
        <row r="592">
          <cell r="E592" t="str">
            <v xml:space="preserve">   Gas Administrative and General</v>
          </cell>
          <cell r="G592">
            <v>24136755.560000002</v>
          </cell>
          <cell r="H592">
            <v>1144560.3872524002</v>
          </cell>
          <cell r="J592">
            <v>25281315.947252415</v>
          </cell>
          <cell r="L592">
            <v>2786617.35</v>
          </cell>
          <cell r="M592" t="e">
            <v>#REF!</v>
          </cell>
          <cell r="N592" t="e">
            <v>#REF!</v>
          </cell>
          <cell r="P592" t="e">
            <v>#REF!</v>
          </cell>
          <cell r="S592">
            <v>2607427.6073354003</v>
          </cell>
          <cell r="T592">
            <v>1106092.3914977002</v>
          </cell>
          <cell r="U592">
            <v>1311059.2072048998</v>
          </cell>
          <cell r="V592">
            <v>5024579.2060380001</v>
          </cell>
          <cell r="W592">
            <v>1801694.4618423993</v>
          </cell>
          <cell r="X592">
            <v>3111510.6137363007</v>
          </cell>
          <cell r="Y592">
            <v>2128969.7139283</v>
          </cell>
          <cell r="Z592">
            <v>7042174.7895069998</v>
          </cell>
          <cell r="AA592">
            <v>1611895.5864852997</v>
          </cell>
          <cell r="AB592">
            <v>1958955.6779811999</v>
          </cell>
          <cell r="AC592">
            <v>1457671.7051706002</v>
          </cell>
          <cell r="AD592">
            <v>5028522.9696370987</v>
          </cell>
          <cell r="AE592">
            <v>1722677.6573768998</v>
          </cell>
          <cell r="AF592">
            <v>1599463.3997205</v>
          </cell>
          <cell r="AG592">
            <v>4863897.9249729002</v>
          </cell>
          <cell r="AH592">
            <v>8186038.9820702998</v>
          </cell>
          <cell r="AI592">
            <v>25281315.947252415</v>
          </cell>
          <cell r="AJ592">
            <v>0</v>
          </cell>
        </row>
        <row r="594">
          <cell r="E594" t="str">
            <v xml:space="preserve">  Administrative and General</v>
          </cell>
          <cell r="G594">
            <v>123083629.40999998</v>
          </cell>
          <cell r="H594">
            <v>-2477758.5299999998</v>
          </cell>
          <cell r="J594">
            <v>120605870.88</v>
          </cell>
          <cell r="L594">
            <v>10828141.810000001</v>
          </cell>
          <cell r="M594" t="e">
            <v>#REF!</v>
          </cell>
          <cell r="N594" t="e">
            <v>#REF!</v>
          </cell>
          <cell r="P594" t="e">
            <v>#REF!</v>
          </cell>
          <cell r="S594">
            <v>10582935.18</v>
          </cell>
          <cell r="T594">
            <v>3621796</v>
          </cell>
          <cell r="U594">
            <v>4656372.68</v>
          </cell>
          <cell r="V594">
            <v>18861103.859999999</v>
          </cell>
          <cell r="W594">
            <v>12378655.070000002</v>
          </cell>
          <cell r="X594">
            <v>17716870.800000001</v>
          </cell>
          <cell r="Y594">
            <v>13832120.629999999</v>
          </cell>
          <cell r="Z594">
            <v>43927646.500000007</v>
          </cell>
          <cell r="AA594">
            <v>7153701.8200000003</v>
          </cell>
          <cell r="AB594">
            <v>5992926.8999999994</v>
          </cell>
          <cell r="AC594">
            <v>7137849.0799999982</v>
          </cell>
          <cell r="AD594">
            <v>20284477.800000001</v>
          </cell>
          <cell r="AE594">
            <v>10691017.350000001</v>
          </cell>
          <cell r="AF594">
            <v>6058506.3899999997</v>
          </cell>
          <cell r="AG594">
            <v>20783118.98</v>
          </cell>
          <cell r="AH594">
            <v>37532642.719999999</v>
          </cell>
          <cell r="AI594">
            <v>120605870.88</v>
          </cell>
          <cell r="AJ594">
            <v>0</v>
          </cell>
        </row>
        <row r="596">
          <cell r="C596">
            <v>2100</v>
          </cell>
          <cell r="D596" t="str">
            <v>****</v>
          </cell>
          <cell r="E596" t="str">
            <v>F92700C</v>
          </cell>
          <cell r="F596" t="str">
            <v>FRANCHISE REQUIREMENTS</v>
          </cell>
          <cell r="G596">
            <v>0</v>
          </cell>
          <cell r="J596">
            <v>0</v>
          </cell>
          <cell r="L596">
            <v>0</v>
          </cell>
          <cell r="N596">
            <v>0</v>
          </cell>
          <cell r="P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</row>
        <row r="597">
          <cell r="C597">
            <v>2100</v>
          </cell>
          <cell r="D597" t="str">
            <v>****</v>
          </cell>
          <cell r="E597" t="str">
            <v>F92700E</v>
          </cell>
          <cell r="F597" t="str">
            <v>FRANCHISE REQUIREMENTS</v>
          </cell>
          <cell r="G597">
            <v>28909540.499999996</v>
          </cell>
          <cell r="J597">
            <v>28909540.499999996</v>
          </cell>
          <cell r="L597">
            <v>2541497</v>
          </cell>
          <cell r="N597">
            <v>2541497</v>
          </cell>
          <cell r="P597">
            <v>31451037.499999996</v>
          </cell>
          <cell r="S597">
            <v>2541497</v>
          </cell>
          <cell r="T597">
            <v>2474097.8199999998</v>
          </cell>
          <cell r="U597">
            <v>1562192.44</v>
          </cell>
          <cell r="V597">
            <v>6577787.2599999998</v>
          </cell>
          <cell r="W597">
            <v>2361298</v>
          </cell>
          <cell r="X597">
            <v>2413547.94</v>
          </cell>
          <cell r="Y597">
            <v>2611705</v>
          </cell>
          <cell r="Z597">
            <v>7386550.9399999995</v>
          </cell>
          <cell r="AA597">
            <v>3121866</v>
          </cell>
          <cell r="AB597">
            <v>3196426.65</v>
          </cell>
          <cell r="AC597">
            <v>3428478</v>
          </cell>
          <cell r="AD597">
            <v>9746770.6500000004</v>
          </cell>
          <cell r="AE597">
            <v>394910</v>
          </cell>
          <cell r="AF597">
            <v>2250708.65</v>
          </cell>
          <cell r="AG597">
            <v>2552813</v>
          </cell>
          <cell r="AH597">
            <v>5198431.6500000004</v>
          </cell>
          <cell r="AI597">
            <v>28909540.499999996</v>
          </cell>
          <cell r="AJ597">
            <v>0</v>
          </cell>
        </row>
        <row r="598">
          <cell r="C598">
            <v>2100</v>
          </cell>
          <cell r="D598" t="str">
            <v>****</v>
          </cell>
          <cell r="E598" t="str">
            <v>F92700G</v>
          </cell>
          <cell r="F598" t="str">
            <v>FRANCHISE REQUIREMENTS</v>
          </cell>
          <cell r="G598">
            <v>8615307.8000000007</v>
          </cell>
          <cell r="J598">
            <v>8615307.8000000007</v>
          </cell>
          <cell r="L598">
            <v>1081276</v>
          </cell>
          <cell r="N598">
            <v>1081276</v>
          </cell>
          <cell r="P598">
            <v>9696583.8000000007</v>
          </cell>
          <cell r="S598">
            <v>1081276</v>
          </cell>
          <cell r="T598">
            <v>1067357</v>
          </cell>
          <cell r="U598">
            <v>848699.8</v>
          </cell>
          <cell r="V598">
            <v>2997332.8</v>
          </cell>
          <cell r="W598">
            <v>717550</v>
          </cell>
          <cell r="X598">
            <v>586639</v>
          </cell>
          <cell r="Y598">
            <v>480363</v>
          </cell>
          <cell r="Z598">
            <v>1784552</v>
          </cell>
          <cell r="AA598">
            <v>824476</v>
          </cell>
          <cell r="AB598">
            <v>478658</v>
          </cell>
          <cell r="AC598">
            <v>462974</v>
          </cell>
          <cell r="AD598">
            <v>1766108</v>
          </cell>
          <cell r="AE598">
            <v>481370</v>
          </cell>
          <cell r="AF598">
            <v>562934</v>
          </cell>
          <cell r="AG598">
            <v>1023011</v>
          </cell>
          <cell r="AH598">
            <v>2067315</v>
          </cell>
          <cell r="AI598">
            <v>8615307.8000000007</v>
          </cell>
          <cell r="AJ598">
            <v>0</v>
          </cell>
        </row>
        <row r="599">
          <cell r="E599" t="str">
            <v xml:space="preserve"> Franchise Fees</v>
          </cell>
          <cell r="G599">
            <v>37524848.299999997</v>
          </cell>
          <cell r="H599">
            <v>0</v>
          </cell>
          <cell r="J599">
            <v>37524848.299999997</v>
          </cell>
          <cell r="L599">
            <v>3622773</v>
          </cell>
          <cell r="M599">
            <v>0</v>
          </cell>
          <cell r="N599">
            <v>3622773</v>
          </cell>
          <cell r="P599">
            <v>41147621.299999997</v>
          </cell>
          <cell r="S599">
            <v>3622773</v>
          </cell>
          <cell r="T599">
            <v>3541454.82</v>
          </cell>
          <cell r="U599">
            <v>2410892.2400000002</v>
          </cell>
          <cell r="V599">
            <v>9575120.0599999987</v>
          </cell>
          <cell r="W599">
            <v>3078848</v>
          </cell>
          <cell r="X599">
            <v>3000186.94</v>
          </cell>
          <cell r="Y599">
            <v>3092068</v>
          </cell>
          <cell r="Z599">
            <v>9171102.9399999995</v>
          </cell>
          <cell r="AA599">
            <v>3946342</v>
          </cell>
          <cell r="AB599">
            <v>3675084.65</v>
          </cell>
          <cell r="AC599">
            <v>3891452</v>
          </cell>
          <cell r="AD599">
            <v>11512878.65</v>
          </cell>
          <cell r="AE599">
            <v>876280</v>
          </cell>
          <cell r="AF599">
            <v>2813642.65</v>
          </cell>
          <cell r="AG599">
            <v>3575824</v>
          </cell>
          <cell r="AH599">
            <v>7265746.6500000004</v>
          </cell>
          <cell r="AI599">
            <v>37524848.299999997</v>
          </cell>
          <cell r="AJ599">
            <v>0</v>
          </cell>
        </row>
        <row r="601">
          <cell r="E601" t="str">
            <v>Maintenance</v>
          </cell>
        </row>
        <row r="602">
          <cell r="C602">
            <v>2100</v>
          </cell>
          <cell r="D602" t="str">
            <v>****</v>
          </cell>
          <cell r="E602" t="str">
            <v>F51000E</v>
          </cell>
          <cell r="F602" t="str">
            <v>MAINTENANCE SUPERVISION AND ENGINEERING</v>
          </cell>
          <cell r="G602">
            <v>-74.52000000000001</v>
          </cell>
          <cell r="J602">
            <v>-74.52000000000001</v>
          </cell>
          <cell r="L602">
            <v>14.57</v>
          </cell>
          <cell r="N602">
            <v>14.57</v>
          </cell>
          <cell r="P602">
            <v>-59.95000000000001</v>
          </cell>
          <cell r="S602">
            <v>14.57</v>
          </cell>
          <cell r="T602">
            <v>0</v>
          </cell>
          <cell r="U602">
            <v>0</v>
          </cell>
          <cell r="V602">
            <v>14.57</v>
          </cell>
          <cell r="W602">
            <v>14.57</v>
          </cell>
          <cell r="X602">
            <v>0</v>
          </cell>
          <cell r="Y602">
            <v>0</v>
          </cell>
          <cell r="Z602">
            <v>14.57</v>
          </cell>
          <cell r="AA602">
            <v>0</v>
          </cell>
          <cell r="AB602">
            <v>0</v>
          </cell>
          <cell r="AC602">
            <v>-106.86</v>
          </cell>
          <cell r="AD602">
            <v>-106.86</v>
          </cell>
          <cell r="AE602">
            <v>1.6</v>
          </cell>
          <cell r="AF602">
            <v>0</v>
          </cell>
          <cell r="AG602">
            <v>1.6</v>
          </cell>
          <cell r="AH602">
            <v>3.2</v>
          </cell>
          <cell r="AI602">
            <v>-74.52000000000001</v>
          </cell>
          <cell r="AJ602">
            <v>0</v>
          </cell>
        </row>
        <row r="603">
          <cell r="C603">
            <v>2100</v>
          </cell>
          <cell r="D603" t="str">
            <v>****</v>
          </cell>
          <cell r="E603" t="str">
            <v>F51010E</v>
          </cell>
          <cell r="F603" t="str">
            <v>MAINTENANCE SUPERVISION AND ENGINEERING</v>
          </cell>
          <cell r="G603">
            <v>1200.48</v>
          </cell>
          <cell r="J603">
            <v>1200.48</v>
          </cell>
          <cell r="L603">
            <v>0</v>
          </cell>
          <cell r="N603">
            <v>0</v>
          </cell>
          <cell r="P603">
            <v>1200.48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1200.48</v>
          </cell>
          <cell r="AC603">
            <v>0</v>
          </cell>
          <cell r="AD603">
            <v>1200.48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1200.48</v>
          </cell>
          <cell r="AJ603">
            <v>0</v>
          </cell>
        </row>
        <row r="604">
          <cell r="C604">
            <v>2100</v>
          </cell>
          <cell r="D604" t="str">
            <v>****</v>
          </cell>
          <cell r="E604" t="str">
            <v>F51020E</v>
          </cell>
          <cell r="F604" t="str">
            <v>MAINTENANCE SUPERVISION AND ENGINEERING</v>
          </cell>
          <cell r="G604">
            <v>1791.2999999999997</v>
          </cell>
          <cell r="J604">
            <v>1791.2999999999997</v>
          </cell>
          <cell r="L604">
            <v>144.47999999999999</v>
          </cell>
          <cell r="N604">
            <v>144.47999999999999</v>
          </cell>
          <cell r="P604">
            <v>1935.7799999999997</v>
          </cell>
          <cell r="S604">
            <v>144.47999999999999</v>
          </cell>
          <cell r="T604">
            <v>130.72</v>
          </cell>
          <cell r="U604">
            <v>137.6</v>
          </cell>
          <cell r="V604">
            <v>412.79999999999995</v>
          </cell>
          <cell r="W604">
            <v>172</v>
          </cell>
          <cell r="X604">
            <v>133.30000000000001</v>
          </cell>
          <cell r="Y604">
            <v>130.72</v>
          </cell>
          <cell r="Z604">
            <v>436.02</v>
          </cell>
          <cell r="AA604">
            <v>193.92</v>
          </cell>
          <cell r="AB604">
            <v>646.4</v>
          </cell>
          <cell r="AC604">
            <v>-177.76</v>
          </cell>
          <cell r="AD604">
            <v>662.56</v>
          </cell>
          <cell r="AE604">
            <v>18.48</v>
          </cell>
          <cell r="AF604">
            <v>123.84</v>
          </cell>
          <cell r="AG604">
            <v>137.6</v>
          </cell>
          <cell r="AH604">
            <v>279.91999999999996</v>
          </cell>
          <cell r="AI604">
            <v>1791.2999999999997</v>
          </cell>
          <cell r="AJ604">
            <v>0</v>
          </cell>
        </row>
        <row r="605">
          <cell r="C605">
            <v>2100</v>
          </cell>
          <cell r="D605" t="str">
            <v>****</v>
          </cell>
          <cell r="E605" t="str">
            <v>F51030E</v>
          </cell>
          <cell r="F605" t="str">
            <v>MAINTENANCE SUPERVISION AND ENGINEERING</v>
          </cell>
          <cell r="G605">
            <v>0</v>
          </cell>
          <cell r="J605">
            <v>0</v>
          </cell>
          <cell r="L605">
            <v>0</v>
          </cell>
          <cell r="N605">
            <v>0</v>
          </cell>
          <cell r="P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</row>
        <row r="606">
          <cell r="C606">
            <v>2100</v>
          </cell>
          <cell r="D606" t="str">
            <v>****</v>
          </cell>
          <cell r="E606" t="str">
            <v>F51100E</v>
          </cell>
          <cell r="F606" t="str">
            <v>MAINTENANCE OF STRUCTURES</v>
          </cell>
          <cell r="G606">
            <v>16265.200000000003</v>
          </cell>
          <cell r="J606">
            <v>16265.200000000003</v>
          </cell>
          <cell r="L606">
            <v>1259.19</v>
          </cell>
          <cell r="N606">
            <v>1259.19</v>
          </cell>
          <cell r="P606">
            <v>17524.390000000003</v>
          </cell>
          <cell r="S606">
            <v>1259.19</v>
          </cell>
          <cell r="T606">
            <v>1132.4000000000001</v>
          </cell>
          <cell r="U606">
            <v>1212</v>
          </cell>
          <cell r="V606">
            <v>3603.59</v>
          </cell>
          <cell r="W606">
            <v>1497.59</v>
          </cell>
          <cell r="X606">
            <v>0</v>
          </cell>
          <cell r="Y606">
            <v>0</v>
          </cell>
          <cell r="Z606">
            <v>1497.59</v>
          </cell>
          <cell r="AA606">
            <v>1431.02</v>
          </cell>
          <cell r="AB606">
            <v>11297.6</v>
          </cell>
          <cell r="AC606">
            <v>-4187</v>
          </cell>
          <cell r="AD606">
            <v>8541.6200000000008</v>
          </cell>
          <cell r="AE606">
            <v>357.6</v>
          </cell>
          <cell r="AF606">
            <v>1072.8</v>
          </cell>
          <cell r="AG606">
            <v>1192</v>
          </cell>
          <cell r="AH606">
            <v>2622.4</v>
          </cell>
          <cell r="AI606">
            <v>16265.200000000003</v>
          </cell>
          <cell r="AJ606">
            <v>0</v>
          </cell>
        </row>
        <row r="607">
          <cell r="C607">
            <v>2100</v>
          </cell>
          <cell r="D607" t="str">
            <v>****</v>
          </cell>
          <cell r="E607" t="str">
            <v>F51200E</v>
          </cell>
          <cell r="F607" t="str">
            <v>MAINTENANCE OF BOILER PLANT</v>
          </cell>
          <cell r="G607">
            <v>837.34</v>
          </cell>
          <cell r="J607">
            <v>837.34</v>
          </cell>
          <cell r="L607">
            <v>0</v>
          </cell>
          <cell r="N607">
            <v>0</v>
          </cell>
          <cell r="P607">
            <v>837.34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837.34</v>
          </cell>
          <cell r="AD607">
            <v>837.34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837.34</v>
          </cell>
          <cell r="AJ607">
            <v>0</v>
          </cell>
        </row>
        <row r="608">
          <cell r="C608">
            <v>2100</v>
          </cell>
          <cell r="D608" t="str">
            <v>****</v>
          </cell>
          <cell r="E608" t="str">
            <v>F51220E</v>
          </cell>
          <cell r="F608" t="str">
            <v>MAINTENANCE OF BOILER PLANT</v>
          </cell>
          <cell r="G608">
            <v>4396.49</v>
          </cell>
          <cell r="J608">
            <v>4396.49</v>
          </cell>
          <cell r="L608">
            <v>0</v>
          </cell>
          <cell r="N608">
            <v>0</v>
          </cell>
          <cell r="P608">
            <v>4396.49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4396.49</v>
          </cell>
          <cell r="AD608">
            <v>4396.49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4396.49</v>
          </cell>
          <cell r="AJ608">
            <v>0</v>
          </cell>
        </row>
        <row r="609">
          <cell r="C609">
            <v>2100</v>
          </cell>
          <cell r="D609" t="str">
            <v>****</v>
          </cell>
          <cell r="E609" t="str">
            <v>F51300E</v>
          </cell>
          <cell r="F609" t="str">
            <v>MAINTENANCE OF ELECTRIC PLANT</v>
          </cell>
          <cell r="G609">
            <v>27810.929999999997</v>
          </cell>
          <cell r="J609">
            <v>27810.929999999997</v>
          </cell>
          <cell r="L609">
            <v>705.6</v>
          </cell>
          <cell r="N609">
            <v>705.6</v>
          </cell>
          <cell r="P609">
            <v>28516.529999999995</v>
          </cell>
          <cell r="S609">
            <v>705.6</v>
          </cell>
          <cell r="T609">
            <v>638.4</v>
          </cell>
          <cell r="U609">
            <v>672</v>
          </cell>
          <cell r="V609">
            <v>2016</v>
          </cell>
          <cell r="W609">
            <v>840</v>
          </cell>
          <cell r="X609">
            <v>0</v>
          </cell>
          <cell r="Y609">
            <v>672</v>
          </cell>
          <cell r="Z609">
            <v>1512</v>
          </cell>
          <cell r="AA609">
            <v>1737.6</v>
          </cell>
          <cell r="AB609">
            <v>2688</v>
          </cell>
          <cell r="AC609">
            <v>18378.93</v>
          </cell>
          <cell r="AD609">
            <v>22804.53</v>
          </cell>
          <cell r="AE609">
            <v>201.6</v>
          </cell>
          <cell r="AF609">
            <v>604.79999999999995</v>
          </cell>
          <cell r="AG609">
            <v>672</v>
          </cell>
          <cell r="AH609">
            <v>1478.4</v>
          </cell>
          <cell r="AI609">
            <v>27810.929999999997</v>
          </cell>
          <cell r="AJ609">
            <v>0</v>
          </cell>
        </row>
        <row r="610">
          <cell r="C610">
            <v>2100</v>
          </cell>
          <cell r="D610" t="str">
            <v>****</v>
          </cell>
          <cell r="E610" t="str">
            <v>F51320E</v>
          </cell>
          <cell r="F610" t="str">
            <v>MAINTENANCE OF ELECTRIC PLANT</v>
          </cell>
          <cell r="G610">
            <v>13684.53</v>
          </cell>
          <cell r="J610">
            <v>13684.53</v>
          </cell>
          <cell r="L610">
            <v>0</v>
          </cell>
          <cell r="N610">
            <v>0</v>
          </cell>
          <cell r="P610">
            <v>13684.53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13684.53</v>
          </cell>
          <cell r="AD610">
            <v>13684.53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13684.53</v>
          </cell>
          <cell r="AJ610">
            <v>0</v>
          </cell>
        </row>
        <row r="611">
          <cell r="C611">
            <v>2100</v>
          </cell>
          <cell r="D611" t="str">
            <v>****</v>
          </cell>
          <cell r="E611" t="str">
            <v>F51400E</v>
          </cell>
          <cell r="F611" t="str">
            <v>MAINTENANCE OF MISCELLANEOUS STEAM PLAN</v>
          </cell>
          <cell r="G611">
            <v>942.78000000000009</v>
          </cell>
          <cell r="J611">
            <v>942.78000000000009</v>
          </cell>
          <cell r="L611">
            <v>5.0599999999999996</v>
          </cell>
          <cell r="N611">
            <v>5.0599999999999996</v>
          </cell>
          <cell r="P611">
            <v>947.84</v>
          </cell>
          <cell r="S611">
            <v>5.0599999999999996</v>
          </cell>
          <cell r="T611">
            <v>0</v>
          </cell>
          <cell r="U611">
            <v>0</v>
          </cell>
          <cell r="V611">
            <v>5.0599999999999996</v>
          </cell>
          <cell r="W611">
            <v>5.0599999999999996</v>
          </cell>
          <cell r="X611">
            <v>0</v>
          </cell>
          <cell r="Y611">
            <v>0</v>
          </cell>
          <cell r="Z611">
            <v>5.0599999999999996</v>
          </cell>
          <cell r="AA611">
            <v>0</v>
          </cell>
          <cell r="AB611">
            <v>0</v>
          </cell>
          <cell r="AC611">
            <v>913.69</v>
          </cell>
          <cell r="AD611">
            <v>913.69</v>
          </cell>
          <cell r="AE611">
            <v>0</v>
          </cell>
          <cell r="AF611">
            <v>0</v>
          </cell>
          <cell r="AG611">
            <v>18.97</v>
          </cell>
          <cell r="AH611">
            <v>18.97</v>
          </cell>
          <cell r="AI611">
            <v>942.78000000000009</v>
          </cell>
          <cell r="AJ611">
            <v>0</v>
          </cell>
        </row>
        <row r="612">
          <cell r="C612">
            <v>2100</v>
          </cell>
          <cell r="D612" t="str">
            <v>****</v>
          </cell>
          <cell r="E612" t="str">
            <v>F51420E</v>
          </cell>
          <cell r="F612" t="str">
            <v>MAINTENANCE OF MISCELLANEOUS STEAM PLAN</v>
          </cell>
          <cell r="G612">
            <v>0</v>
          </cell>
          <cell r="J612">
            <v>0</v>
          </cell>
          <cell r="L612">
            <v>0</v>
          </cell>
          <cell r="N612">
            <v>0</v>
          </cell>
          <cell r="P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</row>
        <row r="613">
          <cell r="E613" t="str">
            <v xml:space="preserve">     Steam Power Production Maintenance</v>
          </cell>
          <cell r="G613">
            <v>66854.53</v>
          </cell>
          <cell r="H613">
            <v>0</v>
          </cell>
          <cell r="J613">
            <v>66854.53</v>
          </cell>
          <cell r="L613">
            <v>2128.9</v>
          </cell>
          <cell r="M613">
            <v>0</v>
          </cell>
          <cell r="N613">
            <v>2128.9</v>
          </cell>
          <cell r="P613">
            <v>68983.429999999993</v>
          </cell>
          <cell r="S613">
            <v>2128.9</v>
          </cell>
          <cell r="T613">
            <v>1901.52</v>
          </cell>
          <cell r="U613">
            <v>2021.6</v>
          </cell>
          <cell r="V613">
            <v>6052.02</v>
          </cell>
          <cell r="W613">
            <v>2529.2199999999998</v>
          </cell>
          <cell r="X613">
            <v>133.30000000000001</v>
          </cell>
          <cell r="Y613">
            <v>802.72</v>
          </cell>
          <cell r="Z613">
            <v>3465.24</v>
          </cell>
          <cell r="AA613">
            <v>3362.54</v>
          </cell>
          <cell r="AB613">
            <v>15832.48</v>
          </cell>
          <cell r="AC613">
            <v>33739.360000000001</v>
          </cell>
          <cell r="AD613">
            <v>52934.380000000005</v>
          </cell>
          <cell r="AE613">
            <v>579.28</v>
          </cell>
          <cell r="AF613">
            <v>1801.4399999999998</v>
          </cell>
          <cell r="AG613">
            <v>2022.17</v>
          </cell>
          <cell r="AH613">
            <v>4402.8900000000003</v>
          </cell>
          <cell r="AI613">
            <v>66854.53</v>
          </cell>
          <cell r="AJ613">
            <v>0</v>
          </cell>
        </row>
        <row r="615">
          <cell r="C615">
            <v>2100</v>
          </cell>
          <cell r="D615" t="str">
            <v>****</v>
          </cell>
          <cell r="E615" t="str">
            <v>F52800E</v>
          </cell>
          <cell r="F615" t="str">
            <v>MAINTENANCE SUPERVISION AND ENGINEERING</v>
          </cell>
          <cell r="G615">
            <v>4596243.4500000011</v>
          </cell>
          <cell r="J615">
            <v>4596243.4500000011</v>
          </cell>
          <cell r="L615">
            <v>627810.78</v>
          </cell>
          <cell r="N615">
            <v>627810.78</v>
          </cell>
          <cell r="P615">
            <v>5224054.2300000014</v>
          </cell>
          <cell r="S615">
            <v>627810.78</v>
          </cell>
          <cell r="T615">
            <v>-1169412.6100000001</v>
          </cell>
          <cell r="U615">
            <v>1260716.8999999999</v>
          </cell>
          <cell r="V615">
            <v>719115.06999999983</v>
          </cell>
          <cell r="W615">
            <v>252883.17</v>
          </cell>
          <cell r="X615">
            <v>415619.04</v>
          </cell>
          <cell r="Y615">
            <v>356851.51</v>
          </cell>
          <cell r="Z615">
            <v>1025353.72</v>
          </cell>
          <cell r="AA615">
            <v>302002.3</v>
          </cell>
          <cell r="AB615">
            <v>279639.25</v>
          </cell>
          <cell r="AC615">
            <v>2801719.89</v>
          </cell>
          <cell r="AD615">
            <v>3383361.4400000004</v>
          </cell>
          <cell r="AE615">
            <v>328553.65000000002</v>
          </cell>
          <cell r="AF615">
            <v>-2302186.5299999998</v>
          </cell>
          <cell r="AG615">
            <v>1442046.1</v>
          </cell>
          <cell r="AH615">
            <v>-531586.7799999998</v>
          </cell>
          <cell r="AI615">
            <v>4596243.4500000011</v>
          </cell>
          <cell r="AJ615">
            <v>0</v>
          </cell>
        </row>
        <row r="616">
          <cell r="C616">
            <v>2100</v>
          </cell>
          <cell r="D616" t="str">
            <v>****</v>
          </cell>
          <cell r="E616" t="str">
            <v>F52900E</v>
          </cell>
          <cell r="F616" t="str">
            <v>MAINTENANCE OF STRUCTURES</v>
          </cell>
          <cell r="G616">
            <v>2476645.9700000002</v>
          </cell>
          <cell r="J616">
            <v>2476645.9700000002</v>
          </cell>
          <cell r="L616">
            <v>173685.83</v>
          </cell>
          <cell r="N616">
            <v>173685.83</v>
          </cell>
          <cell r="P616">
            <v>2650331.8000000003</v>
          </cell>
          <cell r="S616">
            <v>173685.83</v>
          </cell>
          <cell r="T616">
            <v>348210.62</v>
          </cell>
          <cell r="U616">
            <v>185722.4</v>
          </cell>
          <cell r="V616">
            <v>707618.85</v>
          </cell>
          <cell r="W616">
            <v>276877.42</v>
          </cell>
          <cell r="X616">
            <v>188768.13</v>
          </cell>
          <cell r="Y616">
            <v>225083.48</v>
          </cell>
          <cell r="Z616">
            <v>690729.03</v>
          </cell>
          <cell r="AA616">
            <v>263051.03999999998</v>
          </cell>
          <cell r="AB616">
            <v>170793.72</v>
          </cell>
          <cell r="AC616">
            <v>20838.12</v>
          </cell>
          <cell r="AD616">
            <v>454682.88</v>
          </cell>
          <cell r="AE616">
            <v>198850.22</v>
          </cell>
          <cell r="AF616">
            <v>59210.33</v>
          </cell>
          <cell r="AG616">
            <v>365554.66</v>
          </cell>
          <cell r="AH616">
            <v>623615.21</v>
          </cell>
          <cell r="AI616">
            <v>2476645.9700000002</v>
          </cell>
          <cell r="AJ616">
            <v>0</v>
          </cell>
        </row>
        <row r="617">
          <cell r="C617">
            <v>2100</v>
          </cell>
          <cell r="D617" t="str">
            <v>****</v>
          </cell>
          <cell r="E617" t="str">
            <v>F53000E</v>
          </cell>
          <cell r="F617" t="str">
            <v>MAINTENANCE OF REACTOR PLANT EQUIPMENT</v>
          </cell>
          <cell r="G617">
            <v>8997600.7100000009</v>
          </cell>
          <cell r="J617">
            <v>8997600.7100000009</v>
          </cell>
          <cell r="L617">
            <v>477106.07</v>
          </cell>
          <cell r="N617">
            <v>477106.07</v>
          </cell>
          <cell r="P617">
            <v>9474706.7800000012</v>
          </cell>
          <cell r="S617">
            <v>477106.07</v>
          </cell>
          <cell r="T617">
            <v>259748.78</v>
          </cell>
          <cell r="U617">
            <v>360757.96</v>
          </cell>
          <cell r="V617">
            <v>1097612.81</v>
          </cell>
          <cell r="W617">
            <v>915729.45</v>
          </cell>
          <cell r="X617">
            <v>2137860.4700000002</v>
          </cell>
          <cell r="Y617">
            <v>3190400.89</v>
          </cell>
          <cell r="Z617">
            <v>6243990.8100000005</v>
          </cell>
          <cell r="AA617">
            <v>244960.32</v>
          </cell>
          <cell r="AB617">
            <v>342912.34</v>
          </cell>
          <cell r="AC617">
            <v>295509.96999999997</v>
          </cell>
          <cell r="AD617">
            <v>883382.63</v>
          </cell>
          <cell r="AE617">
            <v>386945.03</v>
          </cell>
          <cell r="AF617">
            <v>40804.61</v>
          </cell>
          <cell r="AG617">
            <v>344864.82</v>
          </cell>
          <cell r="AH617">
            <v>772614.46</v>
          </cell>
          <cell r="AI617">
            <v>8997600.7100000009</v>
          </cell>
          <cell r="AJ617">
            <v>0</v>
          </cell>
        </row>
        <row r="618">
          <cell r="C618">
            <v>2100</v>
          </cell>
          <cell r="D618" t="str">
            <v>****</v>
          </cell>
          <cell r="E618" t="str">
            <v>F53100E</v>
          </cell>
          <cell r="F618" t="str">
            <v>MAINTENANCE OF ELECTRIC PLANT</v>
          </cell>
          <cell r="G618">
            <v>2595942.2000000002</v>
          </cell>
          <cell r="J618">
            <v>2595942.2000000002</v>
          </cell>
          <cell r="L618">
            <v>307929.36</v>
          </cell>
          <cell r="N618">
            <v>307929.36</v>
          </cell>
          <cell r="P618">
            <v>2903871.56</v>
          </cell>
          <cell r="S618">
            <v>307929.36</v>
          </cell>
          <cell r="T618">
            <v>68778.16</v>
          </cell>
          <cell r="U618">
            <v>279436.78999999998</v>
          </cell>
          <cell r="V618">
            <v>656144.31000000006</v>
          </cell>
          <cell r="W618">
            <v>170681.61</v>
          </cell>
          <cell r="X618">
            <v>292587.49</v>
          </cell>
          <cell r="Y618">
            <v>185216.8</v>
          </cell>
          <cell r="Z618">
            <v>648485.89999999991</v>
          </cell>
          <cell r="AA618">
            <v>244634.07</v>
          </cell>
          <cell r="AB618">
            <v>241803.55</v>
          </cell>
          <cell r="AC618">
            <v>247223.59</v>
          </cell>
          <cell r="AD618">
            <v>733661.21</v>
          </cell>
          <cell r="AE618">
            <v>204167.38</v>
          </cell>
          <cell r="AF618">
            <v>83984.89</v>
          </cell>
          <cell r="AG618">
            <v>269498.51</v>
          </cell>
          <cell r="AH618">
            <v>557650.78</v>
          </cell>
          <cell r="AI618">
            <v>2595942.2000000002</v>
          </cell>
          <cell r="AJ618">
            <v>0</v>
          </cell>
        </row>
        <row r="619">
          <cell r="C619">
            <v>2100</v>
          </cell>
          <cell r="D619" t="str">
            <v>****</v>
          </cell>
          <cell r="E619" t="str">
            <v>F53200E</v>
          </cell>
          <cell r="F619" t="str">
            <v>MAINTENANCE OF MISCELLANEOUS NUCLEAR PL</v>
          </cell>
          <cell r="G619">
            <v>10851533.620000001</v>
          </cell>
          <cell r="J619">
            <v>10851533.620000001</v>
          </cell>
          <cell r="L619">
            <v>605459.24</v>
          </cell>
          <cell r="N619">
            <v>605459.24</v>
          </cell>
          <cell r="P619">
            <v>11456992.860000001</v>
          </cell>
          <cell r="S619">
            <v>605459.24</v>
          </cell>
          <cell r="T619">
            <v>1156497.1200000001</v>
          </cell>
          <cell r="U619">
            <v>401352.47</v>
          </cell>
          <cell r="V619">
            <v>2163308.83</v>
          </cell>
          <cell r="W619">
            <v>1101178.5900000001</v>
          </cell>
          <cell r="X619">
            <v>1991447.32</v>
          </cell>
          <cell r="Y619">
            <v>2530848.92</v>
          </cell>
          <cell r="Z619">
            <v>5623474.8300000001</v>
          </cell>
          <cell r="AA619">
            <v>592050.81000000006</v>
          </cell>
          <cell r="AB619">
            <v>597001.82999999996</v>
          </cell>
          <cell r="AC619">
            <v>515817.39</v>
          </cell>
          <cell r="AD619">
            <v>1704870.0300000003</v>
          </cell>
          <cell r="AE619">
            <v>378047.17</v>
          </cell>
          <cell r="AF619">
            <v>317077.53000000003</v>
          </cell>
          <cell r="AG619">
            <v>664755.23</v>
          </cell>
          <cell r="AH619">
            <v>1359879.93</v>
          </cell>
          <cell r="AI619">
            <v>10851533.620000001</v>
          </cell>
          <cell r="AJ619">
            <v>0</v>
          </cell>
        </row>
        <row r="620">
          <cell r="E620" t="str">
            <v xml:space="preserve">     Nuclear Production Maintenance</v>
          </cell>
          <cell r="G620">
            <v>29517965.950000003</v>
          </cell>
          <cell r="H620">
            <v>0</v>
          </cell>
          <cell r="J620">
            <v>29517965.950000003</v>
          </cell>
          <cell r="L620">
            <v>2191991.2800000003</v>
          </cell>
          <cell r="M620">
            <v>0</v>
          </cell>
          <cell r="N620">
            <v>2191991.2800000003</v>
          </cell>
          <cell r="P620">
            <v>31709957.230000004</v>
          </cell>
          <cell r="S620">
            <v>2191991.2800000003</v>
          </cell>
          <cell r="T620">
            <v>663822.07000000007</v>
          </cell>
          <cell r="U620">
            <v>2487986.5199999996</v>
          </cell>
          <cell r="V620">
            <v>5343799.87</v>
          </cell>
          <cell r="W620">
            <v>2717350.24</v>
          </cell>
          <cell r="X620">
            <v>5026282.45</v>
          </cell>
          <cell r="Y620">
            <v>6488401.5999999996</v>
          </cell>
          <cell r="Z620">
            <v>14232034.290000001</v>
          </cell>
          <cell r="AA620">
            <v>1646698.54</v>
          </cell>
          <cell r="AB620">
            <v>1632150.69</v>
          </cell>
          <cell r="AC620">
            <v>3881108.9600000004</v>
          </cell>
          <cell r="AD620">
            <v>7159958.1900000004</v>
          </cell>
          <cell r="AE620">
            <v>1496563.45</v>
          </cell>
          <cell r="AF620">
            <v>-1801109.1699999997</v>
          </cell>
          <cell r="AG620">
            <v>3086719.32</v>
          </cell>
          <cell r="AH620">
            <v>2782173.6</v>
          </cell>
          <cell r="AI620">
            <v>29517965.950000003</v>
          </cell>
          <cell r="AJ620">
            <v>0</v>
          </cell>
        </row>
        <row r="622">
          <cell r="C622">
            <v>2100</v>
          </cell>
          <cell r="D622" t="str">
            <v>****</v>
          </cell>
          <cell r="E622" t="str">
            <v>F55100E</v>
          </cell>
          <cell r="F622" t="str">
            <v>MAINTENANCE SUPERVISION AND ENGINEERING</v>
          </cell>
          <cell r="G622">
            <v>48.24</v>
          </cell>
          <cell r="J622">
            <v>48.24</v>
          </cell>
          <cell r="L622">
            <v>0</v>
          </cell>
          <cell r="N622">
            <v>0</v>
          </cell>
          <cell r="P622">
            <v>48.24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48.24</v>
          </cell>
          <cell r="AC622">
            <v>0</v>
          </cell>
          <cell r="AD622">
            <v>48.24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48.24</v>
          </cell>
          <cell r="AJ622">
            <v>0</v>
          </cell>
        </row>
        <row r="623">
          <cell r="C623">
            <v>2100</v>
          </cell>
          <cell r="D623" t="str">
            <v>****</v>
          </cell>
          <cell r="E623" t="str">
            <v>F55200E</v>
          </cell>
          <cell r="F623" t="str">
            <v>MAINTENANCE OF STRUCTURES</v>
          </cell>
          <cell r="G623">
            <v>994.1</v>
          </cell>
          <cell r="J623">
            <v>994.1</v>
          </cell>
          <cell r="L623">
            <v>0</v>
          </cell>
          <cell r="N623">
            <v>0</v>
          </cell>
          <cell r="P623">
            <v>994.1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994.1</v>
          </cell>
          <cell r="AD623">
            <v>994.1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994.1</v>
          </cell>
          <cell r="AJ623">
            <v>0</v>
          </cell>
        </row>
        <row r="624">
          <cell r="C624">
            <v>2100</v>
          </cell>
          <cell r="D624" t="str">
            <v>****</v>
          </cell>
          <cell r="E624" t="str">
            <v>F55300E</v>
          </cell>
          <cell r="F624" t="str">
            <v>MAINTENANCE OF GENERATING AND ELECTRIC</v>
          </cell>
          <cell r="G624">
            <v>1915.27</v>
          </cell>
          <cell r="J624">
            <v>1915.27</v>
          </cell>
          <cell r="L624">
            <v>4.53</v>
          </cell>
          <cell r="N624">
            <v>4.53</v>
          </cell>
          <cell r="P624">
            <v>1919.8</v>
          </cell>
          <cell r="S624">
            <v>4.53</v>
          </cell>
          <cell r="T624">
            <v>0</v>
          </cell>
          <cell r="U624">
            <v>0</v>
          </cell>
          <cell r="V624">
            <v>4.53</v>
          </cell>
          <cell r="W624">
            <v>4.53</v>
          </cell>
          <cell r="X624">
            <v>0</v>
          </cell>
          <cell r="Y624">
            <v>0</v>
          </cell>
          <cell r="Z624">
            <v>4.53</v>
          </cell>
          <cell r="AA624">
            <v>32.950000000000003</v>
          </cell>
          <cell r="AB624">
            <v>0</v>
          </cell>
          <cell r="AC624">
            <v>1873.26</v>
          </cell>
          <cell r="AD624">
            <v>1906.21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1915.27</v>
          </cell>
          <cell r="AJ624">
            <v>0</v>
          </cell>
        </row>
        <row r="625">
          <cell r="C625">
            <v>2100</v>
          </cell>
          <cell r="D625" t="str">
            <v>****</v>
          </cell>
          <cell r="E625" t="str">
            <v>F55400E</v>
          </cell>
          <cell r="F625" t="str">
            <v>MAINT OF MISCELLANEOUS OTHER POWER GENE</v>
          </cell>
          <cell r="G625">
            <v>0</v>
          </cell>
          <cell r="J625">
            <v>0</v>
          </cell>
          <cell r="L625">
            <v>0</v>
          </cell>
          <cell r="N625">
            <v>0</v>
          </cell>
          <cell r="P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</row>
        <row r="626">
          <cell r="E626" t="str">
            <v xml:space="preserve">     Other Generation Maintenance</v>
          </cell>
          <cell r="G626">
            <v>2957.6099999999997</v>
          </cell>
          <cell r="H626">
            <v>0</v>
          </cell>
          <cell r="J626">
            <v>2957.6099999999997</v>
          </cell>
          <cell r="L626">
            <v>4.53</v>
          </cell>
          <cell r="M626">
            <v>0</v>
          </cell>
          <cell r="N626">
            <v>4.53</v>
          </cell>
          <cell r="P626">
            <v>2962.14</v>
          </cell>
          <cell r="S626">
            <v>4.53</v>
          </cell>
          <cell r="T626">
            <v>0</v>
          </cell>
          <cell r="U626">
            <v>0</v>
          </cell>
          <cell r="V626">
            <v>4.53</v>
          </cell>
          <cell r="W626">
            <v>4.53</v>
          </cell>
          <cell r="X626">
            <v>0</v>
          </cell>
          <cell r="Y626">
            <v>0</v>
          </cell>
          <cell r="Z626">
            <v>4.53</v>
          </cell>
          <cell r="AA626">
            <v>32.950000000000003</v>
          </cell>
          <cell r="AB626">
            <v>48.24</v>
          </cell>
          <cell r="AC626">
            <v>2867.36</v>
          </cell>
          <cell r="AD626">
            <v>2948.55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2957.6099999999997</v>
          </cell>
          <cell r="AJ626">
            <v>0</v>
          </cell>
        </row>
        <row r="628">
          <cell r="E628" t="str">
            <v xml:space="preserve">     Generation Maintenance</v>
          </cell>
          <cell r="G628">
            <v>29587778.090000004</v>
          </cell>
          <cell r="H628">
            <v>0</v>
          </cell>
          <cell r="J628">
            <v>29587778.090000004</v>
          </cell>
          <cell r="L628">
            <v>2194124.71</v>
          </cell>
          <cell r="M628">
            <v>0</v>
          </cell>
          <cell r="N628">
            <v>2194124.71</v>
          </cell>
          <cell r="P628">
            <v>31781902.800000004</v>
          </cell>
          <cell r="S628">
            <v>2194124.71</v>
          </cell>
          <cell r="T628">
            <v>665723.59000000008</v>
          </cell>
          <cell r="U628">
            <v>2490008.1199999996</v>
          </cell>
          <cell r="V628">
            <v>5349856.42</v>
          </cell>
          <cell r="W628">
            <v>2719883.99</v>
          </cell>
          <cell r="X628">
            <v>5026415.75</v>
          </cell>
          <cell r="Y628">
            <v>6489204.3199999994</v>
          </cell>
          <cell r="Z628">
            <v>14235504.060000001</v>
          </cell>
          <cell r="AA628">
            <v>1650094.03</v>
          </cell>
          <cell r="AB628">
            <v>1648031.41</v>
          </cell>
          <cell r="AC628">
            <v>3917715.68</v>
          </cell>
          <cell r="AD628">
            <v>7215841.1200000001</v>
          </cell>
          <cell r="AE628">
            <v>1497142.73</v>
          </cell>
          <cell r="AF628">
            <v>-1799307.7299999997</v>
          </cell>
          <cell r="AG628">
            <v>3088741.4899999998</v>
          </cell>
          <cell r="AH628">
            <v>2786576.49</v>
          </cell>
          <cell r="AI628">
            <v>29587778.090000004</v>
          </cell>
          <cell r="AJ628">
            <v>0</v>
          </cell>
        </row>
        <row r="630">
          <cell r="C630">
            <v>2100</v>
          </cell>
          <cell r="D630" t="str">
            <v>****</v>
          </cell>
          <cell r="E630" t="str">
            <v>F56800E</v>
          </cell>
          <cell r="F630" t="str">
            <v>MAINTENANCE SUPERVISION AND ENGINEERING</v>
          </cell>
          <cell r="G630">
            <v>51570.429999999993</v>
          </cell>
          <cell r="J630">
            <v>51570.429999999993</v>
          </cell>
          <cell r="L630">
            <v>8489.42</v>
          </cell>
          <cell r="N630">
            <v>8489.42</v>
          </cell>
          <cell r="P630">
            <v>60059.849999999991</v>
          </cell>
          <cell r="S630">
            <v>8489.42</v>
          </cell>
          <cell r="T630">
            <v>3801.87</v>
          </cell>
          <cell r="U630">
            <v>7451.44</v>
          </cell>
          <cell r="V630">
            <v>19742.73</v>
          </cell>
          <cell r="W630">
            <v>860.41</v>
          </cell>
          <cell r="X630">
            <v>1343.26</v>
          </cell>
          <cell r="Y630">
            <v>1167.46</v>
          </cell>
          <cell r="Z630">
            <v>3371.13</v>
          </cell>
          <cell r="AA630">
            <v>2252.85</v>
          </cell>
          <cell r="AB630">
            <v>2202.71</v>
          </cell>
          <cell r="AC630">
            <v>4754.16</v>
          </cell>
          <cell r="AD630">
            <v>9209.7199999999993</v>
          </cell>
          <cell r="AE630">
            <v>5965.99</v>
          </cell>
          <cell r="AF630">
            <v>3203.06</v>
          </cell>
          <cell r="AG630">
            <v>10077.799999999999</v>
          </cell>
          <cell r="AH630">
            <v>19246.849999999999</v>
          </cell>
          <cell r="AI630">
            <v>51570.429999999993</v>
          </cell>
          <cell r="AJ630">
            <v>0</v>
          </cell>
        </row>
        <row r="631">
          <cell r="C631">
            <v>2100</v>
          </cell>
          <cell r="D631" t="str">
            <v>****</v>
          </cell>
          <cell r="E631" t="str">
            <v>F56810E</v>
          </cell>
          <cell r="F631" t="str">
            <v>MAINTENANCE SUPERVISION AND ENGINEERING</v>
          </cell>
          <cell r="G631">
            <v>548788.99</v>
          </cell>
          <cell r="J631">
            <v>548788.99</v>
          </cell>
          <cell r="L631">
            <v>54200.86</v>
          </cell>
          <cell r="N631">
            <v>54200.86</v>
          </cell>
          <cell r="P631">
            <v>602989.85</v>
          </cell>
          <cell r="S631">
            <v>54200.86</v>
          </cell>
          <cell r="T631">
            <v>61369.61</v>
          </cell>
          <cell r="U631">
            <v>51784.78</v>
          </cell>
          <cell r="V631">
            <v>167355.25</v>
          </cell>
          <cell r="W631">
            <v>65025.23</v>
          </cell>
          <cell r="X631">
            <v>50496.35</v>
          </cell>
          <cell r="Y631">
            <v>50036.66</v>
          </cell>
          <cell r="Z631">
            <v>165558.24</v>
          </cell>
          <cell r="AA631">
            <v>30392.639999999999</v>
          </cell>
          <cell r="AB631">
            <v>137408.60999999999</v>
          </cell>
          <cell r="AC631">
            <v>-55453.95</v>
          </cell>
          <cell r="AD631">
            <v>112347.3</v>
          </cell>
          <cell r="AE631">
            <v>39127.61</v>
          </cell>
          <cell r="AF631">
            <v>24802.82</v>
          </cell>
          <cell r="AG631">
            <v>39597.769999999997</v>
          </cell>
          <cell r="AH631">
            <v>103528.2</v>
          </cell>
          <cell r="AI631">
            <v>548788.99</v>
          </cell>
          <cell r="AJ631">
            <v>0</v>
          </cell>
        </row>
        <row r="632">
          <cell r="C632">
            <v>2101</v>
          </cell>
          <cell r="D632" t="str">
            <v>****</v>
          </cell>
          <cell r="E632" t="str">
            <v>F56820E</v>
          </cell>
          <cell r="F632" t="str">
            <v>MAINTENANCE SUPERVISION AND ENGINEERING</v>
          </cell>
          <cell r="G632">
            <v>2098.91</v>
          </cell>
          <cell r="J632">
            <v>2098.91</v>
          </cell>
          <cell r="L632">
            <v>0</v>
          </cell>
          <cell r="N632">
            <v>0</v>
          </cell>
          <cell r="P632">
            <v>2098.91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749.86</v>
          </cell>
          <cell r="Y632">
            <v>1349.05</v>
          </cell>
          <cell r="Z632">
            <v>2098.91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2098.91</v>
          </cell>
          <cell r="AJ632">
            <v>0</v>
          </cell>
        </row>
        <row r="633">
          <cell r="C633">
            <v>2100</v>
          </cell>
          <cell r="D633" t="str">
            <v>****</v>
          </cell>
          <cell r="E633" t="str">
            <v>F56900E</v>
          </cell>
          <cell r="F633" t="str">
            <v>MAINTENANCE OF STRUCTURES</v>
          </cell>
          <cell r="G633">
            <v>554.73</v>
          </cell>
          <cell r="J633">
            <v>554.73</v>
          </cell>
          <cell r="L633">
            <v>0</v>
          </cell>
          <cell r="N633">
            <v>0</v>
          </cell>
          <cell r="P633">
            <v>554.73</v>
          </cell>
          <cell r="S633">
            <v>0</v>
          </cell>
          <cell r="T633">
            <v>43.22</v>
          </cell>
          <cell r="U633">
            <v>0</v>
          </cell>
          <cell r="V633">
            <v>43.22</v>
          </cell>
          <cell r="W633">
            <v>14.07</v>
          </cell>
          <cell r="X633">
            <v>116.03</v>
          </cell>
          <cell r="Y633">
            <v>118.59</v>
          </cell>
          <cell r="Z633">
            <v>248.69</v>
          </cell>
          <cell r="AA633">
            <v>76.489999999999995</v>
          </cell>
          <cell r="AB633">
            <v>0</v>
          </cell>
          <cell r="AC633">
            <v>0</v>
          </cell>
          <cell r="AD633">
            <v>76.489999999999995</v>
          </cell>
          <cell r="AE633">
            <v>0</v>
          </cell>
          <cell r="AF633">
            <v>140.5</v>
          </cell>
          <cell r="AG633">
            <v>45.83</v>
          </cell>
          <cell r="AH633">
            <v>186.32999999999998</v>
          </cell>
          <cell r="AI633">
            <v>554.73</v>
          </cell>
          <cell r="AJ633">
            <v>0</v>
          </cell>
        </row>
        <row r="634">
          <cell r="C634">
            <v>2100</v>
          </cell>
          <cell r="D634" t="str">
            <v>****</v>
          </cell>
          <cell r="E634" t="str">
            <v>F57000E</v>
          </cell>
          <cell r="F634" t="str">
            <v>MAINTENANCE OF STATION EQUIPMENT</v>
          </cell>
          <cell r="G634">
            <v>436159.57000000007</v>
          </cell>
          <cell r="J634">
            <v>436159.57000000007</v>
          </cell>
          <cell r="L634">
            <v>3206.88</v>
          </cell>
          <cell r="N634">
            <v>3206.88</v>
          </cell>
          <cell r="P634">
            <v>439366.45000000007</v>
          </cell>
          <cell r="S634">
            <v>3206.88</v>
          </cell>
          <cell r="T634">
            <v>40064.85</v>
          </cell>
          <cell r="U634">
            <v>22567.94</v>
          </cell>
          <cell r="V634">
            <v>65839.67</v>
          </cell>
          <cell r="W634">
            <v>44242.18</v>
          </cell>
          <cell r="X634">
            <v>47555.75</v>
          </cell>
          <cell r="Y634">
            <v>52138.96</v>
          </cell>
          <cell r="Z634">
            <v>143936.88999999998</v>
          </cell>
          <cell r="AA634">
            <v>21571.45</v>
          </cell>
          <cell r="AB634">
            <v>23939.81</v>
          </cell>
          <cell r="AC634">
            <v>34795.449999999997</v>
          </cell>
          <cell r="AD634">
            <v>80306.709999999992</v>
          </cell>
          <cell r="AE634">
            <v>44196.15</v>
          </cell>
          <cell r="AF634">
            <v>80368.960000000006</v>
          </cell>
          <cell r="AG634">
            <v>21511.19</v>
          </cell>
          <cell r="AH634">
            <v>146076.30000000002</v>
          </cell>
          <cell r="AI634">
            <v>436159.57000000007</v>
          </cell>
          <cell r="AJ634">
            <v>0</v>
          </cell>
        </row>
        <row r="635">
          <cell r="C635">
            <v>2100</v>
          </cell>
          <cell r="D635" t="str">
            <v>****</v>
          </cell>
          <cell r="E635" t="str">
            <v>F57010E</v>
          </cell>
          <cell r="F635" t="str">
            <v>MAINTENANCE OF STATION EQUIPMENT</v>
          </cell>
          <cell r="G635">
            <v>1620063.17</v>
          </cell>
          <cell r="J635">
            <v>1620063.17</v>
          </cell>
          <cell r="L635">
            <v>144957.34</v>
          </cell>
          <cell r="N635">
            <v>144957.34</v>
          </cell>
          <cell r="P635">
            <v>1765020.51</v>
          </cell>
          <cell r="S635">
            <v>144957.34</v>
          </cell>
          <cell r="T635">
            <v>165274.32</v>
          </cell>
          <cell r="U635">
            <v>122134.12</v>
          </cell>
          <cell r="V635">
            <v>432365.78</v>
          </cell>
          <cell r="W635">
            <v>176823.79</v>
          </cell>
          <cell r="X635">
            <v>142004.06</v>
          </cell>
          <cell r="Y635">
            <v>116328.5</v>
          </cell>
          <cell r="Z635">
            <v>435156.35</v>
          </cell>
          <cell r="AA635">
            <v>108298.88</v>
          </cell>
          <cell r="AB635">
            <v>134651.09</v>
          </cell>
          <cell r="AC635">
            <v>161173.76000000001</v>
          </cell>
          <cell r="AD635">
            <v>404123.73</v>
          </cell>
          <cell r="AE635">
            <v>114093.25</v>
          </cell>
          <cell r="AF635">
            <v>147763.68</v>
          </cell>
          <cell r="AG635">
            <v>86560.38</v>
          </cell>
          <cell r="AH635">
            <v>348417.31</v>
          </cell>
          <cell r="AI635">
            <v>1620063.17</v>
          </cell>
          <cell r="AJ635">
            <v>0</v>
          </cell>
        </row>
        <row r="636">
          <cell r="C636">
            <v>2100</v>
          </cell>
          <cell r="D636" t="str">
            <v>****</v>
          </cell>
          <cell r="E636" t="str">
            <v>F57020E</v>
          </cell>
          <cell r="F636" t="str">
            <v>MAINTENANCE OF STATION EQUIPMENT</v>
          </cell>
          <cell r="G636">
            <v>178295.70000000004</v>
          </cell>
          <cell r="J636">
            <v>178295.70000000004</v>
          </cell>
          <cell r="L636">
            <v>15323.49</v>
          </cell>
          <cell r="N636">
            <v>15323.49</v>
          </cell>
          <cell r="P636">
            <v>193619.19000000003</v>
          </cell>
          <cell r="S636">
            <v>15323.49</v>
          </cell>
          <cell r="T636">
            <v>13111.54</v>
          </cell>
          <cell r="U636">
            <v>21004.19</v>
          </cell>
          <cell r="V636">
            <v>49439.22</v>
          </cell>
          <cell r="W636">
            <v>13675.12</v>
          </cell>
          <cell r="X636">
            <v>20670.61</v>
          </cell>
          <cell r="Y636">
            <v>19034.669999999998</v>
          </cell>
          <cell r="Z636">
            <v>53380.4</v>
          </cell>
          <cell r="AA636">
            <v>11080.25</v>
          </cell>
          <cell r="AB636">
            <v>22900.28</v>
          </cell>
          <cell r="AC636">
            <v>15597.1</v>
          </cell>
          <cell r="AD636">
            <v>49577.63</v>
          </cell>
          <cell r="AE636">
            <v>17061.509999999998</v>
          </cell>
          <cell r="AF636">
            <v>8836.94</v>
          </cell>
          <cell r="AG636">
            <v>0</v>
          </cell>
          <cell r="AH636">
            <v>25898.449999999997</v>
          </cell>
          <cell r="AI636">
            <v>178295.70000000004</v>
          </cell>
          <cell r="AJ636">
            <v>0</v>
          </cell>
        </row>
        <row r="637">
          <cell r="C637">
            <v>2100</v>
          </cell>
          <cell r="D637" t="str">
            <v>****</v>
          </cell>
          <cell r="E637" t="str">
            <v>F57050E</v>
          </cell>
          <cell r="F637" t="str">
            <v>MAINTENANCE OF STATION EQUIPMENT</v>
          </cell>
          <cell r="G637">
            <v>13542.029999999999</v>
          </cell>
          <cell r="J637">
            <v>13542.029999999999</v>
          </cell>
          <cell r="L637">
            <v>923.02</v>
          </cell>
          <cell r="N637">
            <v>923.02</v>
          </cell>
          <cell r="P637">
            <v>14465.05</v>
          </cell>
          <cell r="S637">
            <v>923.02</v>
          </cell>
          <cell r="T637">
            <v>0</v>
          </cell>
          <cell r="U637">
            <v>0</v>
          </cell>
          <cell r="V637">
            <v>923.02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2071.04</v>
          </cell>
          <cell r="AC637">
            <v>2162.88</v>
          </cell>
          <cell r="AD637">
            <v>4233.92</v>
          </cell>
          <cell r="AE637">
            <v>2553.06</v>
          </cell>
          <cell r="AF637">
            <v>4509.03</v>
          </cell>
          <cell r="AG637">
            <v>1323</v>
          </cell>
          <cell r="AH637">
            <v>8385.09</v>
          </cell>
          <cell r="AI637">
            <v>13542.029999999999</v>
          </cell>
          <cell r="AJ637">
            <v>0</v>
          </cell>
        </row>
        <row r="638">
          <cell r="C638">
            <v>2100</v>
          </cell>
          <cell r="D638" t="str">
            <v>****</v>
          </cell>
          <cell r="E638" t="str">
            <v>F57060E</v>
          </cell>
          <cell r="F638" t="str">
            <v>MAINTENANCE OF STATION EQUIPMENT</v>
          </cell>
          <cell r="G638">
            <v>94305.920000000013</v>
          </cell>
          <cell r="J638">
            <v>94305.920000000013</v>
          </cell>
          <cell r="L638">
            <v>8857.86</v>
          </cell>
          <cell r="N638">
            <v>8857.86</v>
          </cell>
          <cell r="P638">
            <v>103163.78000000001</v>
          </cell>
          <cell r="S638">
            <v>8857.86</v>
          </cell>
          <cell r="T638">
            <v>1969.08</v>
          </cell>
          <cell r="U638">
            <v>5936.64</v>
          </cell>
          <cell r="V638">
            <v>16763.580000000002</v>
          </cell>
          <cell r="W638">
            <v>19034.32</v>
          </cell>
          <cell r="X638">
            <v>2359.27</v>
          </cell>
          <cell r="Y638">
            <v>7317.22</v>
          </cell>
          <cell r="Z638">
            <v>28710.81</v>
          </cell>
          <cell r="AA638">
            <v>1562.79</v>
          </cell>
          <cell r="AB638">
            <v>0</v>
          </cell>
          <cell r="AC638">
            <v>1821.74</v>
          </cell>
          <cell r="AD638">
            <v>3384.5299999999997</v>
          </cell>
          <cell r="AE638">
            <v>19562.55</v>
          </cell>
          <cell r="AF638">
            <v>24982.1</v>
          </cell>
          <cell r="AG638">
            <v>902.35</v>
          </cell>
          <cell r="AH638">
            <v>45446.999999999993</v>
          </cell>
          <cell r="AI638">
            <v>94305.920000000013</v>
          </cell>
          <cell r="AJ638">
            <v>0</v>
          </cell>
        </row>
        <row r="639">
          <cell r="C639">
            <v>2100</v>
          </cell>
          <cell r="D639" t="str">
            <v>****</v>
          </cell>
          <cell r="E639" t="str">
            <v>F57070E</v>
          </cell>
          <cell r="F639" t="str">
            <v>MAINTENANCE OF STATION EQUIPMENT</v>
          </cell>
          <cell r="G639">
            <v>71019.17</v>
          </cell>
          <cell r="J639">
            <v>71019.17</v>
          </cell>
          <cell r="L639">
            <v>302.35000000000002</v>
          </cell>
          <cell r="N639">
            <v>302.35000000000002</v>
          </cell>
          <cell r="P639">
            <v>71321.52</v>
          </cell>
          <cell r="S639">
            <v>302.35000000000002</v>
          </cell>
          <cell r="T639">
            <v>2582.91</v>
          </cell>
          <cell r="U639">
            <v>1167.1600000000001</v>
          </cell>
          <cell r="V639">
            <v>4052.42</v>
          </cell>
          <cell r="W639">
            <v>1964.37</v>
          </cell>
          <cell r="X639">
            <v>681.13</v>
          </cell>
          <cell r="Y639">
            <v>510.04</v>
          </cell>
          <cell r="Z639">
            <v>3155.54</v>
          </cell>
          <cell r="AA639">
            <v>23066.02</v>
          </cell>
          <cell r="AB639">
            <v>10196.35</v>
          </cell>
          <cell r="AC639">
            <v>11307.45</v>
          </cell>
          <cell r="AD639">
            <v>44569.820000000007</v>
          </cell>
          <cell r="AE639">
            <v>10240.36</v>
          </cell>
          <cell r="AF639">
            <v>3839.15</v>
          </cell>
          <cell r="AG639">
            <v>5161.88</v>
          </cell>
          <cell r="AH639">
            <v>19241.39</v>
          </cell>
          <cell r="AI639">
            <v>71019.17</v>
          </cell>
          <cell r="AJ639">
            <v>0</v>
          </cell>
        </row>
        <row r="640">
          <cell r="C640">
            <v>2100</v>
          </cell>
          <cell r="D640" t="str">
            <v>****</v>
          </cell>
          <cell r="E640" t="str">
            <v>F57100E</v>
          </cell>
          <cell r="F640" t="str">
            <v>MAINTENANCE OF OVERHEAD LINES</v>
          </cell>
          <cell r="G640">
            <v>1405116.22</v>
          </cell>
          <cell r="J640">
            <v>1405116.22</v>
          </cell>
          <cell r="L640">
            <v>61304.5</v>
          </cell>
          <cell r="N640">
            <v>61304.5</v>
          </cell>
          <cell r="P640">
            <v>1466420.72</v>
          </cell>
          <cell r="S640">
            <v>61304.5</v>
          </cell>
          <cell r="T640">
            <v>83019.69</v>
          </cell>
          <cell r="U640">
            <v>60328.37</v>
          </cell>
          <cell r="V640">
            <v>204652.56</v>
          </cell>
          <cell r="W640">
            <v>86134.15</v>
          </cell>
          <cell r="X640">
            <v>132216.45000000001</v>
          </cell>
          <cell r="Y640">
            <v>26041.759999999998</v>
          </cell>
          <cell r="Z640">
            <v>244392.36000000002</v>
          </cell>
          <cell r="AA640">
            <v>165221.94</v>
          </cell>
          <cell r="AB640">
            <v>166097.57999999999</v>
          </cell>
          <cell r="AC640">
            <v>73238.42</v>
          </cell>
          <cell r="AD640">
            <v>404557.94</v>
          </cell>
          <cell r="AE640">
            <v>162613.9</v>
          </cell>
          <cell r="AF640">
            <v>102311.9</v>
          </cell>
          <cell r="AG640">
            <v>286587.56</v>
          </cell>
          <cell r="AH640">
            <v>551513.36</v>
          </cell>
          <cell r="AI640">
            <v>1405116.22</v>
          </cell>
          <cell r="AJ640">
            <v>0</v>
          </cell>
        </row>
        <row r="641">
          <cell r="C641">
            <v>2100</v>
          </cell>
          <cell r="D641" t="str">
            <v>****</v>
          </cell>
          <cell r="E641" t="str">
            <v>F57110E</v>
          </cell>
          <cell r="F641" t="str">
            <v>MAINTENANCE OF OVERHEAD LINES</v>
          </cell>
          <cell r="G641">
            <v>307965.47000000003</v>
          </cell>
          <cell r="J641">
            <v>307965.47000000003</v>
          </cell>
          <cell r="L641">
            <v>18830.400000000001</v>
          </cell>
          <cell r="N641">
            <v>18830.400000000001</v>
          </cell>
          <cell r="P641">
            <v>326795.87000000005</v>
          </cell>
          <cell r="S641">
            <v>18830.400000000001</v>
          </cell>
          <cell r="T641">
            <v>12425.24</v>
          </cell>
          <cell r="U641">
            <v>21268.7</v>
          </cell>
          <cell r="V641">
            <v>52524.34</v>
          </cell>
          <cell r="W641">
            <v>45276.29</v>
          </cell>
          <cell r="X641">
            <v>18928.330000000002</v>
          </cell>
          <cell r="Y641">
            <v>25768.11</v>
          </cell>
          <cell r="Z641">
            <v>89972.73000000001</v>
          </cell>
          <cell r="AA641">
            <v>25170.93</v>
          </cell>
          <cell r="AB641">
            <v>21868.52</v>
          </cell>
          <cell r="AC641">
            <v>22111.26</v>
          </cell>
          <cell r="AD641">
            <v>69150.709999999992</v>
          </cell>
          <cell r="AE641">
            <v>19700.98</v>
          </cell>
          <cell r="AF641">
            <v>43486.51</v>
          </cell>
          <cell r="AG641">
            <v>33130.199999999997</v>
          </cell>
          <cell r="AH641">
            <v>96317.69</v>
          </cell>
          <cell r="AI641">
            <v>307965.47000000003</v>
          </cell>
          <cell r="AJ641">
            <v>0</v>
          </cell>
        </row>
        <row r="642">
          <cell r="C642">
            <v>2100</v>
          </cell>
          <cell r="D642" t="str">
            <v>****</v>
          </cell>
          <cell r="E642" t="str">
            <v>F57120E</v>
          </cell>
          <cell r="F642" t="str">
            <v>MAINTENANCE OF OVERHEAD LINES</v>
          </cell>
          <cell r="G642">
            <v>700569.09</v>
          </cell>
          <cell r="J642">
            <v>700569.09</v>
          </cell>
          <cell r="L642">
            <v>74388.5</v>
          </cell>
          <cell r="N642">
            <v>74388.5</v>
          </cell>
          <cell r="P642">
            <v>774957.59</v>
          </cell>
          <cell r="S642">
            <v>74388.5</v>
          </cell>
          <cell r="T642">
            <v>37468.79</v>
          </cell>
          <cell r="U642">
            <v>39502.42</v>
          </cell>
          <cell r="V642">
            <v>151359.71000000002</v>
          </cell>
          <cell r="W642">
            <v>5206.74</v>
          </cell>
          <cell r="X642">
            <v>110604.59</v>
          </cell>
          <cell r="Y642">
            <v>102918.78</v>
          </cell>
          <cell r="Z642">
            <v>218730.11</v>
          </cell>
          <cell r="AA642">
            <v>11805.04</v>
          </cell>
          <cell r="AB642">
            <v>71811.14</v>
          </cell>
          <cell r="AC642">
            <v>13992.01</v>
          </cell>
          <cell r="AD642">
            <v>97608.189999999988</v>
          </cell>
          <cell r="AE642">
            <v>70784.39</v>
          </cell>
          <cell r="AF642">
            <v>81911.210000000006</v>
          </cell>
          <cell r="AG642">
            <v>80175.48</v>
          </cell>
          <cell r="AH642">
            <v>232871.08000000002</v>
          </cell>
          <cell r="AI642">
            <v>700569.09</v>
          </cell>
          <cell r="AJ642">
            <v>0</v>
          </cell>
        </row>
        <row r="643">
          <cell r="C643">
            <v>2100</v>
          </cell>
          <cell r="D643" t="str">
            <v>****</v>
          </cell>
          <cell r="E643" t="str">
            <v>F57130E</v>
          </cell>
          <cell r="F643" t="str">
            <v>MAINTENANCE OF OVERHEAD LINES</v>
          </cell>
          <cell r="G643">
            <v>1022761.8100000002</v>
          </cell>
          <cell r="J643">
            <v>1022761.8100000002</v>
          </cell>
          <cell r="L643">
            <v>93888.639999999999</v>
          </cell>
          <cell r="N643">
            <v>93888.639999999999</v>
          </cell>
          <cell r="P643">
            <v>1116650.4500000002</v>
          </cell>
          <cell r="S643">
            <v>93888.639999999999</v>
          </cell>
          <cell r="T643">
            <v>73884.63</v>
          </cell>
          <cell r="U643">
            <v>96827.87</v>
          </cell>
          <cell r="V643">
            <v>264601.14</v>
          </cell>
          <cell r="W643">
            <v>105441.7</v>
          </cell>
          <cell r="X643">
            <v>81147.839999999997</v>
          </cell>
          <cell r="Y643">
            <v>75958.649999999994</v>
          </cell>
          <cell r="Z643">
            <v>262548.18999999994</v>
          </cell>
          <cell r="AA643">
            <v>86148.7</v>
          </cell>
          <cell r="AB643">
            <v>94037.91</v>
          </cell>
          <cell r="AC643">
            <v>71231.67</v>
          </cell>
          <cell r="AD643">
            <v>251418.27999999997</v>
          </cell>
          <cell r="AE643">
            <v>102205.65</v>
          </cell>
          <cell r="AF643">
            <v>63770.54</v>
          </cell>
          <cell r="AG643">
            <v>78218.009999999995</v>
          </cell>
          <cell r="AH643">
            <v>244194.2</v>
          </cell>
          <cell r="AI643">
            <v>1022761.8100000002</v>
          </cell>
          <cell r="AJ643">
            <v>0</v>
          </cell>
        </row>
        <row r="644">
          <cell r="C644">
            <v>2100</v>
          </cell>
          <cell r="D644" t="str">
            <v>****</v>
          </cell>
          <cell r="E644" t="str">
            <v>F57170E</v>
          </cell>
          <cell r="F644" t="str">
            <v>MAINTENANCE OF OVERHEAD LINES</v>
          </cell>
          <cell r="G644">
            <v>18230.560000000001</v>
          </cell>
          <cell r="J644">
            <v>18230.560000000001</v>
          </cell>
          <cell r="L644">
            <v>0</v>
          </cell>
          <cell r="N644">
            <v>0</v>
          </cell>
          <cell r="P644">
            <v>18230.560000000001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2187.6</v>
          </cell>
          <cell r="X644">
            <v>12697.84</v>
          </cell>
          <cell r="Y644">
            <v>3225.22</v>
          </cell>
          <cell r="Z644">
            <v>18110.66</v>
          </cell>
          <cell r="AA644">
            <v>0</v>
          </cell>
          <cell r="AB644">
            <v>119.9</v>
          </cell>
          <cell r="AC644">
            <v>0</v>
          </cell>
          <cell r="AD644">
            <v>119.9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18230.560000000001</v>
          </cell>
          <cell r="AJ644">
            <v>0</v>
          </cell>
        </row>
        <row r="645">
          <cell r="C645">
            <v>2100</v>
          </cell>
          <cell r="D645" t="str">
            <v>****</v>
          </cell>
          <cell r="E645" t="str">
            <v>F57180E</v>
          </cell>
          <cell r="F645" t="str">
            <v>MAINTENANCE OF OVERHEAD LINES</v>
          </cell>
          <cell r="G645">
            <v>685.47</v>
          </cell>
          <cell r="J645">
            <v>685.47</v>
          </cell>
          <cell r="L645">
            <v>0</v>
          </cell>
          <cell r="N645">
            <v>0</v>
          </cell>
          <cell r="P645">
            <v>685.47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685.47</v>
          </cell>
          <cell r="AG645">
            <v>0</v>
          </cell>
          <cell r="AH645">
            <v>685.47</v>
          </cell>
          <cell r="AI645">
            <v>685.47</v>
          </cell>
          <cell r="AJ645">
            <v>0</v>
          </cell>
        </row>
        <row r="646">
          <cell r="C646">
            <v>2100</v>
          </cell>
          <cell r="D646" t="str">
            <v>****</v>
          </cell>
          <cell r="E646" t="str">
            <v>F57190E</v>
          </cell>
          <cell r="F646" t="str">
            <v>MAINTENANCE OF OVERHEAD LINES</v>
          </cell>
          <cell r="G646">
            <v>77255.44</v>
          </cell>
          <cell r="J646">
            <v>77255.44</v>
          </cell>
          <cell r="L646">
            <v>15795.38</v>
          </cell>
          <cell r="N646">
            <v>15795.38</v>
          </cell>
          <cell r="P646">
            <v>93050.82</v>
          </cell>
          <cell r="S646">
            <v>15795.38</v>
          </cell>
          <cell r="T646">
            <v>8972.91</v>
          </cell>
          <cell r="U646">
            <v>6122.83</v>
          </cell>
          <cell r="V646">
            <v>30891.120000000003</v>
          </cell>
          <cell r="W646">
            <v>12135.86</v>
          </cell>
          <cell r="X646">
            <v>9148.7900000000009</v>
          </cell>
          <cell r="Y646">
            <v>4128.41</v>
          </cell>
          <cell r="Z646">
            <v>25413.06</v>
          </cell>
          <cell r="AA646">
            <v>3643.1</v>
          </cell>
          <cell r="AB646">
            <v>6766.16</v>
          </cell>
          <cell r="AC646">
            <v>2321.5500000000002</v>
          </cell>
          <cell r="AD646">
            <v>12730.810000000001</v>
          </cell>
          <cell r="AE646">
            <v>2587.81</v>
          </cell>
          <cell r="AF646">
            <v>730.8</v>
          </cell>
          <cell r="AG646">
            <v>4901.84</v>
          </cell>
          <cell r="AH646">
            <v>8220.4500000000007</v>
          </cell>
          <cell r="AI646">
            <v>77255.44</v>
          </cell>
          <cell r="AJ646">
            <v>0</v>
          </cell>
        </row>
        <row r="647">
          <cell r="C647">
            <v>2100</v>
          </cell>
          <cell r="D647" t="str">
            <v>****</v>
          </cell>
          <cell r="E647" t="str">
            <v>F57200E</v>
          </cell>
          <cell r="F647" t="str">
            <v>MAINTENANCE OF UNDERGROUND LINES</v>
          </cell>
          <cell r="G647">
            <v>11401.41</v>
          </cell>
          <cell r="J647">
            <v>11401.41</v>
          </cell>
          <cell r="L647">
            <v>558.36</v>
          </cell>
          <cell r="N647">
            <v>558.36</v>
          </cell>
          <cell r="P647">
            <v>11959.77</v>
          </cell>
          <cell r="S647">
            <v>558.36</v>
          </cell>
          <cell r="T647">
            <v>1760.67</v>
          </cell>
          <cell r="U647">
            <v>515.78</v>
          </cell>
          <cell r="V647">
            <v>2834.8100000000004</v>
          </cell>
          <cell r="W647">
            <v>207.46</v>
          </cell>
          <cell r="X647">
            <v>3099.48</v>
          </cell>
          <cell r="Y647">
            <v>306.14</v>
          </cell>
          <cell r="Z647">
            <v>3613.08</v>
          </cell>
          <cell r="AA647">
            <v>702.29</v>
          </cell>
          <cell r="AB647">
            <v>296.14999999999998</v>
          </cell>
          <cell r="AC647">
            <v>740.01</v>
          </cell>
          <cell r="AD647">
            <v>1738.4499999999998</v>
          </cell>
          <cell r="AE647">
            <v>448.3</v>
          </cell>
          <cell r="AF647">
            <v>1392.25</v>
          </cell>
          <cell r="AG647">
            <v>1374.52</v>
          </cell>
          <cell r="AH647">
            <v>3215.0699999999997</v>
          </cell>
          <cell r="AI647">
            <v>11401.41</v>
          </cell>
          <cell r="AJ647">
            <v>0</v>
          </cell>
        </row>
        <row r="648">
          <cell r="C648">
            <v>2100</v>
          </cell>
          <cell r="D648" t="str">
            <v>****</v>
          </cell>
          <cell r="E648" t="str">
            <v>F57300E</v>
          </cell>
          <cell r="F648" t="str">
            <v>MAINTENANCE OF MISCELLANEOUS TRANSMISSI</v>
          </cell>
          <cell r="G648">
            <v>23433.790000000005</v>
          </cell>
          <cell r="J648">
            <v>23433.790000000005</v>
          </cell>
          <cell r="L648">
            <v>5.28</v>
          </cell>
          <cell r="N648">
            <v>5.28</v>
          </cell>
          <cell r="P648">
            <v>23439.070000000003</v>
          </cell>
          <cell r="S648">
            <v>5.28</v>
          </cell>
          <cell r="T648">
            <v>3164.11</v>
          </cell>
          <cell r="U648">
            <v>-2214.5500000000002</v>
          </cell>
          <cell r="V648">
            <v>954.84000000000015</v>
          </cell>
          <cell r="W648">
            <v>7455.2</v>
          </cell>
          <cell r="X648">
            <v>0</v>
          </cell>
          <cell r="Y648">
            <v>2344.2399999999998</v>
          </cell>
          <cell r="Z648">
            <v>9799.4399999999987</v>
          </cell>
          <cell r="AA648">
            <v>8047.53</v>
          </cell>
          <cell r="AB648">
            <v>890.58</v>
          </cell>
          <cell r="AC648">
            <v>0.75</v>
          </cell>
          <cell r="AD648">
            <v>8938.86</v>
          </cell>
          <cell r="AE648">
            <v>50.07</v>
          </cell>
          <cell r="AF648">
            <v>2386.9499999999998</v>
          </cell>
          <cell r="AG648">
            <v>1303.6300000000001</v>
          </cell>
          <cell r="AH648">
            <v>3740.65</v>
          </cell>
          <cell r="AI648">
            <v>23433.790000000005</v>
          </cell>
          <cell r="AJ648">
            <v>0</v>
          </cell>
        </row>
        <row r="649">
          <cell r="E649" t="str">
            <v xml:space="preserve">     Electric Transmission Maintenance</v>
          </cell>
          <cell r="G649">
            <v>6583817.8799999999</v>
          </cell>
          <cell r="H649">
            <v>0</v>
          </cell>
          <cell r="J649">
            <v>6583817.8799999999</v>
          </cell>
          <cell r="L649">
            <v>501032.28</v>
          </cell>
          <cell r="M649">
            <v>0</v>
          </cell>
          <cell r="N649">
            <v>501032.28</v>
          </cell>
          <cell r="P649">
            <v>7084850.1600000001</v>
          </cell>
          <cell r="S649">
            <v>501032.28</v>
          </cell>
          <cell r="T649">
            <v>508913.43999999989</v>
          </cell>
          <cell r="U649">
            <v>454397.69000000006</v>
          </cell>
          <cell r="V649">
            <v>1464343.4100000004</v>
          </cell>
          <cell r="W649">
            <v>585684.48999999987</v>
          </cell>
          <cell r="X649">
            <v>633819.64</v>
          </cell>
          <cell r="Y649">
            <v>488692.46</v>
          </cell>
          <cell r="Z649">
            <v>1708196.59</v>
          </cell>
          <cell r="AA649">
            <v>499040.89999999997</v>
          </cell>
          <cell r="AB649">
            <v>695257.83000000007</v>
          </cell>
          <cell r="AC649">
            <v>359794.26</v>
          </cell>
          <cell r="AD649">
            <v>1554092.99</v>
          </cell>
          <cell r="AE649">
            <v>611191.58000000007</v>
          </cell>
          <cell r="AF649">
            <v>595121.87</v>
          </cell>
          <cell r="AG649">
            <v>650871.44000000006</v>
          </cell>
          <cell r="AH649">
            <v>1857184.8899999997</v>
          </cell>
          <cell r="AI649">
            <v>6583817.8799999999</v>
          </cell>
          <cell r="AJ649">
            <v>0</v>
          </cell>
        </row>
        <row r="651">
          <cell r="C651">
            <v>2100</v>
          </cell>
          <cell r="D651" t="str">
            <v>****</v>
          </cell>
          <cell r="E651" t="str">
            <v>F59000E</v>
          </cell>
          <cell r="F651" t="str">
            <v>MAINTENANCE SUPERVISION AND ENGINEERING</v>
          </cell>
          <cell r="G651">
            <v>315869.08</v>
          </cell>
          <cell r="J651">
            <v>315869.08</v>
          </cell>
          <cell r="L651">
            <v>22222.95</v>
          </cell>
          <cell r="N651">
            <v>22222.95</v>
          </cell>
          <cell r="P651">
            <v>338092.03</v>
          </cell>
          <cell r="S651">
            <v>22222.95</v>
          </cell>
          <cell r="T651">
            <v>22975.43</v>
          </cell>
          <cell r="U651">
            <v>25855.59</v>
          </cell>
          <cell r="V651">
            <v>71053.97</v>
          </cell>
          <cell r="W651">
            <v>31792.42</v>
          </cell>
          <cell r="X651">
            <v>23794.53</v>
          </cell>
          <cell r="Y651">
            <v>26560.21</v>
          </cell>
          <cell r="Z651">
            <v>82147.16</v>
          </cell>
          <cell r="AA651">
            <v>27411.32</v>
          </cell>
          <cell r="AB651">
            <v>24361.32</v>
          </cell>
          <cell r="AC651">
            <v>23407.279999999999</v>
          </cell>
          <cell r="AD651">
            <v>75179.92</v>
          </cell>
          <cell r="AE651">
            <v>22195.66</v>
          </cell>
          <cell r="AF651">
            <v>23047.8</v>
          </cell>
          <cell r="AG651">
            <v>42244.57</v>
          </cell>
          <cell r="AH651">
            <v>87488.03</v>
          </cell>
          <cell r="AI651">
            <v>315869.08</v>
          </cell>
          <cell r="AJ651">
            <v>0</v>
          </cell>
        </row>
        <row r="652">
          <cell r="C652">
            <v>2100</v>
          </cell>
          <cell r="D652" t="str">
            <v>****</v>
          </cell>
          <cell r="E652" t="str">
            <v>F59010E</v>
          </cell>
          <cell r="F652" t="str">
            <v>MAINTENANCE SUPERVISION AND ENGINEERING</v>
          </cell>
          <cell r="G652">
            <v>388017.82</v>
          </cell>
          <cell r="J652">
            <v>388017.82</v>
          </cell>
          <cell r="L652">
            <v>7246.61</v>
          </cell>
          <cell r="N652">
            <v>7246.61</v>
          </cell>
          <cell r="P652">
            <v>395264.43</v>
          </cell>
          <cell r="S652">
            <v>7246.61</v>
          </cell>
          <cell r="T652">
            <v>4388.8599999999997</v>
          </cell>
          <cell r="U652">
            <v>32268.68</v>
          </cell>
          <cell r="V652">
            <v>43904.15</v>
          </cell>
          <cell r="W652">
            <v>115440.95</v>
          </cell>
          <cell r="X652">
            <v>98995.64</v>
          </cell>
          <cell r="Y652">
            <v>46834.25</v>
          </cell>
          <cell r="Z652">
            <v>261270.84</v>
          </cell>
          <cell r="AA652">
            <v>57226.5</v>
          </cell>
          <cell r="AB652">
            <v>8245.85</v>
          </cell>
          <cell r="AC652">
            <v>4341.53</v>
          </cell>
          <cell r="AD652">
            <v>69813.88</v>
          </cell>
          <cell r="AE652">
            <v>4680.57</v>
          </cell>
          <cell r="AF652">
            <v>4953.5200000000004</v>
          </cell>
          <cell r="AG652">
            <v>3394.86</v>
          </cell>
          <cell r="AH652">
            <v>13028.95</v>
          </cell>
          <cell r="AI652">
            <v>388017.82</v>
          </cell>
          <cell r="AJ652">
            <v>0</v>
          </cell>
        </row>
        <row r="653">
          <cell r="C653">
            <v>2100</v>
          </cell>
          <cell r="D653" t="str">
            <v>****</v>
          </cell>
          <cell r="E653" t="str">
            <v>F59020E</v>
          </cell>
          <cell r="F653" t="str">
            <v>MAINTENANCE SUPERVISION AND ENGINEERING</v>
          </cell>
          <cell r="G653">
            <v>0</v>
          </cell>
          <cell r="J653">
            <v>0</v>
          </cell>
          <cell r="L653">
            <v>0</v>
          </cell>
          <cell r="N653">
            <v>0</v>
          </cell>
          <cell r="P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</row>
        <row r="654">
          <cell r="C654">
            <v>2100</v>
          </cell>
          <cell r="D654" t="str">
            <v>****</v>
          </cell>
          <cell r="E654" t="str">
            <v>F59100E</v>
          </cell>
          <cell r="F654" t="str">
            <v>MAINTENANCE OF STRUCTURES</v>
          </cell>
          <cell r="G654">
            <v>131237.6</v>
          </cell>
          <cell r="J654">
            <v>131237.6</v>
          </cell>
          <cell r="L654">
            <v>7625.77</v>
          </cell>
          <cell r="N654">
            <v>7625.77</v>
          </cell>
          <cell r="P654">
            <v>138863.37</v>
          </cell>
          <cell r="S654">
            <v>7625.77</v>
          </cell>
          <cell r="T654">
            <v>7371.13</v>
          </cell>
          <cell r="U654">
            <v>1609.07</v>
          </cell>
          <cell r="V654">
            <v>16605.97</v>
          </cell>
          <cell r="W654">
            <v>6357.43</v>
          </cell>
          <cell r="X654">
            <v>4446.79</v>
          </cell>
          <cell r="Y654">
            <v>3878.67</v>
          </cell>
          <cell r="Z654">
            <v>14682.890000000001</v>
          </cell>
          <cell r="AA654">
            <v>5572.92</v>
          </cell>
          <cell r="AB654">
            <v>66368.100000000006</v>
          </cell>
          <cell r="AC654">
            <v>22022.59</v>
          </cell>
          <cell r="AD654">
            <v>93963.61</v>
          </cell>
          <cell r="AE654">
            <v>-8789.48</v>
          </cell>
          <cell r="AF654">
            <v>4949.1000000000004</v>
          </cell>
          <cell r="AG654">
            <v>9825.51</v>
          </cell>
          <cell r="AH654">
            <v>5985.130000000001</v>
          </cell>
          <cell r="AI654">
            <v>131237.6</v>
          </cell>
          <cell r="AJ654">
            <v>0</v>
          </cell>
        </row>
        <row r="655">
          <cell r="C655">
            <v>2100</v>
          </cell>
          <cell r="D655" t="str">
            <v>****</v>
          </cell>
          <cell r="E655" t="str">
            <v>F59200E</v>
          </cell>
          <cell r="F655" t="str">
            <v>MAINTENANCE OF STATION EQUIPMENT</v>
          </cell>
          <cell r="G655">
            <v>1426086.23</v>
          </cell>
          <cell r="J655">
            <v>1426086.23</v>
          </cell>
          <cell r="L655">
            <v>106486.79</v>
          </cell>
          <cell r="N655">
            <v>106486.79</v>
          </cell>
          <cell r="P655">
            <v>1532573.02</v>
          </cell>
          <cell r="S655">
            <v>106486.79</v>
          </cell>
          <cell r="T655">
            <v>127663.03999999999</v>
          </cell>
          <cell r="U655">
            <v>116879.84</v>
          </cell>
          <cell r="V655">
            <v>351029.67</v>
          </cell>
          <cell r="W655">
            <v>148993.34</v>
          </cell>
          <cell r="X655">
            <v>140280.31</v>
          </cell>
          <cell r="Y655">
            <v>90612.3</v>
          </cell>
          <cell r="Z655">
            <v>379885.95</v>
          </cell>
          <cell r="AA655">
            <v>98326.18</v>
          </cell>
          <cell r="AB655">
            <v>151668.41</v>
          </cell>
          <cell r="AC655">
            <v>174457.82</v>
          </cell>
          <cell r="AD655">
            <v>424452.41000000003</v>
          </cell>
          <cell r="AE655">
            <v>157585.26</v>
          </cell>
          <cell r="AF655">
            <v>97243.77</v>
          </cell>
          <cell r="AG655">
            <v>15889.17</v>
          </cell>
          <cell r="AH655">
            <v>270718.2</v>
          </cell>
          <cell r="AI655">
            <v>1426086.23</v>
          </cell>
          <cell r="AJ655">
            <v>0</v>
          </cell>
        </row>
        <row r="656">
          <cell r="C656">
            <v>2100</v>
          </cell>
          <cell r="D656" t="str">
            <v>****</v>
          </cell>
          <cell r="E656" t="str">
            <v>F59210E</v>
          </cell>
          <cell r="F656" t="str">
            <v>MAINTENANCE OF STATION EQUIPMENT</v>
          </cell>
          <cell r="G656">
            <v>1950148.73</v>
          </cell>
          <cell r="J656">
            <v>1950148.73</v>
          </cell>
          <cell r="L656">
            <v>115272.67</v>
          </cell>
          <cell r="N656">
            <v>115272.67</v>
          </cell>
          <cell r="P656">
            <v>2065421.4</v>
          </cell>
          <cell r="S656">
            <v>115272.67</v>
          </cell>
          <cell r="T656">
            <v>158926.98000000001</v>
          </cell>
          <cell r="U656">
            <v>187925.94</v>
          </cell>
          <cell r="V656">
            <v>462125.59</v>
          </cell>
          <cell r="W656">
            <v>297395.8</v>
          </cell>
          <cell r="X656">
            <v>233352.89</v>
          </cell>
          <cell r="Y656">
            <v>180323.84</v>
          </cell>
          <cell r="Z656">
            <v>711072.52999999991</v>
          </cell>
          <cell r="AA656">
            <v>132821.85999999999</v>
          </cell>
          <cell r="AB656">
            <v>114195.47</v>
          </cell>
          <cell r="AC656">
            <v>146297.34</v>
          </cell>
          <cell r="AD656">
            <v>393314.67</v>
          </cell>
          <cell r="AE656">
            <v>158615.92000000001</v>
          </cell>
          <cell r="AF656">
            <v>129531.55</v>
          </cell>
          <cell r="AG656">
            <v>95488.47</v>
          </cell>
          <cell r="AH656">
            <v>383635.94000000006</v>
          </cell>
          <cell r="AI656">
            <v>1950148.73</v>
          </cell>
          <cell r="AJ656">
            <v>0</v>
          </cell>
        </row>
        <row r="657">
          <cell r="C657">
            <v>2100</v>
          </cell>
          <cell r="D657" t="str">
            <v>****</v>
          </cell>
          <cell r="E657" t="str">
            <v>F59220E</v>
          </cell>
          <cell r="F657" t="str">
            <v>MAINTENANCE OF STATION EQUIPMENT</v>
          </cell>
          <cell r="G657">
            <v>86099.109999999986</v>
          </cell>
          <cell r="J657">
            <v>86099.109999999986</v>
          </cell>
          <cell r="L657">
            <v>9543.2099999999991</v>
          </cell>
          <cell r="N657">
            <v>9543.2099999999991</v>
          </cell>
          <cell r="P657">
            <v>95642.319999999978</v>
          </cell>
          <cell r="S657">
            <v>9543.2099999999991</v>
          </cell>
          <cell r="T657">
            <v>5398.67</v>
          </cell>
          <cell r="U657">
            <v>6722.47</v>
          </cell>
          <cell r="V657">
            <v>21664.35</v>
          </cell>
          <cell r="W657">
            <v>5992.23</v>
          </cell>
          <cell r="X657">
            <v>9963.74</v>
          </cell>
          <cell r="Y657">
            <v>13415.25</v>
          </cell>
          <cell r="Z657">
            <v>29371.22</v>
          </cell>
          <cell r="AA657">
            <v>4081.79</v>
          </cell>
          <cell r="AB657">
            <v>8094.73</v>
          </cell>
          <cell r="AC657">
            <v>8710.0499999999993</v>
          </cell>
          <cell r="AD657">
            <v>20886.57</v>
          </cell>
          <cell r="AE657">
            <v>7190.82</v>
          </cell>
          <cell r="AF657">
            <v>4064.39</v>
          </cell>
          <cell r="AG657">
            <v>2921.76</v>
          </cell>
          <cell r="AH657">
            <v>14176.97</v>
          </cell>
          <cell r="AI657">
            <v>86099.109999999986</v>
          </cell>
          <cell r="AJ657">
            <v>0</v>
          </cell>
        </row>
        <row r="658">
          <cell r="C658">
            <v>2100</v>
          </cell>
          <cell r="D658" t="str">
            <v>****</v>
          </cell>
          <cell r="E658" t="str">
            <v>F59290E</v>
          </cell>
          <cell r="F658" t="str">
            <v>MAINTENANCE OF STATION EQUIPMENT</v>
          </cell>
          <cell r="G658">
            <v>0</v>
          </cell>
          <cell r="J658">
            <v>0</v>
          </cell>
          <cell r="L658">
            <v>0</v>
          </cell>
          <cell r="N658">
            <v>0</v>
          </cell>
          <cell r="P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</row>
        <row r="659">
          <cell r="C659">
            <v>2100</v>
          </cell>
          <cell r="D659" t="str">
            <v>****</v>
          </cell>
          <cell r="E659" t="str">
            <v>F59300E</v>
          </cell>
          <cell r="F659" t="str">
            <v>MAINTENANCE OF OVERHEAD LINES</v>
          </cell>
          <cell r="G659">
            <v>3275279.1000000006</v>
          </cell>
          <cell r="J659">
            <v>3275279.1000000006</v>
          </cell>
          <cell r="L659">
            <v>217019.63</v>
          </cell>
          <cell r="N659">
            <v>217019.63</v>
          </cell>
          <cell r="P659">
            <v>3492298.7300000004</v>
          </cell>
          <cell r="S659">
            <v>217019.63</v>
          </cell>
          <cell r="T659">
            <v>343715.07</v>
          </cell>
          <cell r="U659">
            <v>657198.24</v>
          </cell>
          <cell r="V659">
            <v>1217932.94</v>
          </cell>
          <cell r="W659">
            <v>323203.40000000002</v>
          </cell>
          <cell r="X659">
            <v>483005.35</v>
          </cell>
          <cell r="Y659">
            <v>480013.7</v>
          </cell>
          <cell r="Z659">
            <v>1286222.45</v>
          </cell>
          <cell r="AA659">
            <v>-21697.439999999999</v>
          </cell>
          <cell r="AB659">
            <v>-75363.289999999994</v>
          </cell>
          <cell r="AC659">
            <v>266881.81</v>
          </cell>
          <cell r="AD659">
            <v>169821.08000000002</v>
          </cell>
          <cell r="AE659">
            <v>-448295.3</v>
          </cell>
          <cell r="AF659">
            <v>565711.79</v>
          </cell>
          <cell r="AG659">
            <v>483886.14</v>
          </cell>
          <cell r="AH659">
            <v>601302.63000000012</v>
          </cell>
          <cell r="AI659">
            <v>3275279.1000000006</v>
          </cell>
          <cell r="AJ659">
            <v>0</v>
          </cell>
        </row>
        <row r="660">
          <cell r="C660">
            <v>2100</v>
          </cell>
          <cell r="D660" t="str">
            <v>****</v>
          </cell>
          <cell r="E660" t="str">
            <v>F59310E</v>
          </cell>
          <cell r="F660" t="str">
            <v>MAINTENANCE OF OVERHEAD LINES</v>
          </cell>
          <cell r="G660">
            <v>1103129.55</v>
          </cell>
          <cell r="J660">
            <v>1103129.55</v>
          </cell>
          <cell r="L660">
            <v>114535.08</v>
          </cell>
          <cell r="N660">
            <v>114535.08</v>
          </cell>
          <cell r="P660">
            <v>1217664.6300000001</v>
          </cell>
          <cell r="S660">
            <v>114535.08</v>
          </cell>
          <cell r="T660">
            <v>77958.37</v>
          </cell>
          <cell r="U660">
            <v>115193.96</v>
          </cell>
          <cell r="V660">
            <v>307687.41000000003</v>
          </cell>
          <cell r="W660">
            <v>63483.7</v>
          </cell>
          <cell r="X660">
            <v>95196.54</v>
          </cell>
          <cell r="Y660">
            <v>133079.1</v>
          </cell>
          <cell r="Z660">
            <v>291759.33999999997</v>
          </cell>
          <cell r="AA660">
            <v>55432.84</v>
          </cell>
          <cell r="AB660">
            <v>101410.48</v>
          </cell>
          <cell r="AC660">
            <v>52450.87</v>
          </cell>
          <cell r="AD660">
            <v>209294.19</v>
          </cell>
          <cell r="AE660">
            <v>84725.88</v>
          </cell>
          <cell r="AF660">
            <v>111711.42</v>
          </cell>
          <cell r="AG660">
            <v>97951.31</v>
          </cell>
          <cell r="AH660">
            <v>294388.61</v>
          </cell>
          <cell r="AI660">
            <v>1103129.55</v>
          </cell>
          <cell r="AJ660">
            <v>0</v>
          </cell>
        </row>
        <row r="661">
          <cell r="C661">
            <v>2100</v>
          </cell>
          <cell r="D661" t="str">
            <v>****</v>
          </cell>
          <cell r="E661" t="str">
            <v>F59320E</v>
          </cell>
          <cell r="F661" t="str">
            <v>MAINTENANCE OF OVERHEAD LINES</v>
          </cell>
          <cell r="G661">
            <v>16840858.370000001</v>
          </cell>
          <cell r="J661">
            <v>16840858.370000001</v>
          </cell>
          <cell r="L661">
            <v>148819.09</v>
          </cell>
          <cell r="N661">
            <v>148819.09</v>
          </cell>
          <cell r="P661">
            <v>16989677.460000001</v>
          </cell>
          <cell r="S661">
            <v>148819.09</v>
          </cell>
          <cell r="T661">
            <v>1686743.54</v>
          </cell>
          <cell r="U661">
            <v>692063.38</v>
          </cell>
          <cell r="V661">
            <v>2527626.0100000002</v>
          </cell>
          <cell r="W661">
            <v>494746.8</v>
          </cell>
          <cell r="X661">
            <v>2204834.4700000002</v>
          </cell>
          <cell r="Y661">
            <v>2061563.19</v>
          </cell>
          <cell r="Z661">
            <v>4761144.46</v>
          </cell>
          <cell r="AA661">
            <v>1142851.55</v>
          </cell>
          <cell r="AB661">
            <v>1357771.42</v>
          </cell>
          <cell r="AC661">
            <v>386081.26</v>
          </cell>
          <cell r="AD661">
            <v>2886704.2299999995</v>
          </cell>
          <cell r="AE661">
            <v>1833776.88</v>
          </cell>
          <cell r="AF661">
            <v>1819336.28</v>
          </cell>
          <cell r="AG661">
            <v>3012270.51</v>
          </cell>
          <cell r="AH661">
            <v>6665383.6699999999</v>
          </cell>
          <cell r="AI661">
            <v>16840858.370000001</v>
          </cell>
          <cell r="AJ661">
            <v>0</v>
          </cell>
        </row>
        <row r="662">
          <cell r="C662">
            <v>2100</v>
          </cell>
          <cell r="D662" t="str">
            <v>****</v>
          </cell>
          <cell r="E662" t="str">
            <v>F59340E</v>
          </cell>
          <cell r="F662" t="str">
            <v>MAINTENANCE OF OVERHEAD LINES</v>
          </cell>
          <cell r="G662">
            <v>1461.5399999999997</v>
          </cell>
          <cell r="J662">
            <v>1461.5399999999997</v>
          </cell>
          <cell r="L662">
            <v>0</v>
          </cell>
          <cell r="N662">
            <v>0</v>
          </cell>
          <cell r="P662">
            <v>1461.5399999999997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1043.58</v>
          </cell>
          <cell r="Y662">
            <v>55.27</v>
          </cell>
          <cell r="Z662">
            <v>1098.8499999999999</v>
          </cell>
          <cell r="AA662">
            <v>119.6</v>
          </cell>
          <cell r="AB662">
            <v>0</v>
          </cell>
          <cell r="AC662">
            <v>145.80000000000001</v>
          </cell>
          <cell r="AD662">
            <v>265.39999999999998</v>
          </cell>
          <cell r="AE662">
            <v>0</v>
          </cell>
          <cell r="AF662">
            <v>0</v>
          </cell>
          <cell r="AG662">
            <v>97.29</v>
          </cell>
          <cell r="AH662">
            <v>97.29</v>
          </cell>
          <cell r="AI662">
            <v>1461.5399999999997</v>
          </cell>
          <cell r="AJ662">
            <v>0</v>
          </cell>
        </row>
        <row r="663">
          <cell r="C663">
            <v>2100</v>
          </cell>
          <cell r="D663" t="str">
            <v>****</v>
          </cell>
          <cell r="E663" t="str">
            <v>F59350E</v>
          </cell>
          <cell r="F663" t="str">
            <v>MAINTENANCE OF OVERHEAD LINES</v>
          </cell>
          <cell r="G663">
            <v>38834</v>
          </cell>
          <cell r="J663">
            <v>38834</v>
          </cell>
          <cell r="L663">
            <v>3121.65</v>
          </cell>
          <cell r="N663">
            <v>3121.65</v>
          </cell>
          <cell r="P663">
            <v>41955.65</v>
          </cell>
          <cell r="S663">
            <v>3121.65</v>
          </cell>
          <cell r="T663">
            <v>3550.99</v>
          </cell>
          <cell r="U663">
            <v>3287.4</v>
          </cell>
          <cell r="V663">
            <v>9960.0399999999991</v>
          </cell>
          <cell r="W663">
            <v>3897.27</v>
          </cell>
          <cell r="X663">
            <v>4116.0600000000004</v>
          </cell>
          <cell r="Y663">
            <v>-2031.29</v>
          </cell>
          <cell r="Z663">
            <v>5982.04</v>
          </cell>
          <cell r="AA663">
            <v>1082.52</v>
          </cell>
          <cell r="AB663">
            <v>6027.44</v>
          </cell>
          <cell r="AC663">
            <v>3891.55</v>
          </cell>
          <cell r="AD663">
            <v>11001.509999999998</v>
          </cell>
          <cell r="AE663">
            <v>5546.6</v>
          </cell>
          <cell r="AF663">
            <v>1804.83</v>
          </cell>
          <cell r="AG663">
            <v>4538.9799999999996</v>
          </cell>
          <cell r="AH663">
            <v>11890.41</v>
          </cell>
          <cell r="AI663">
            <v>38834</v>
          </cell>
          <cell r="AJ663">
            <v>0</v>
          </cell>
        </row>
        <row r="664">
          <cell r="C664">
            <v>2100</v>
          </cell>
          <cell r="D664" t="str">
            <v>****</v>
          </cell>
          <cell r="E664" t="str">
            <v>F59370E</v>
          </cell>
          <cell r="F664" t="str">
            <v>MAINTENANCE OF OVERHEAD LINES</v>
          </cell>
          <cell r="G664">
            <v>-6175.6699999999992</v>
          </cell>
          <cell r="J664">
            <v>-6175.6699999999992</v>
          </cell>
          <cell r="L664">
            <v>-202.36</v>
          </cell>
          <cell r="N664">
            <v>-202.36</v>
          </cell>
          <cell r="P664">
            <v>-6378.0299999999988</v>
          </cell>
          <cell r="S664">
            <v>-202.36</v>
          </cell>
          <cell r="T664">
            <v>-243.27</v>
          </cell>
          <cell r="U664">
            <v>-47.23</v>
          </cell>
          <cell r="V664">
            <v>-492.86</v>
          </cell>
          <cell r="W664">
            <v>-206.88</v>
          </cell>
          <cell r="X664">
            <v>-495.31</v>
          </cell>
          <cell r="Y664">
            <v>-210.26</v>
          </cell>
          <cell r="Z664">
            <v>-912.45</v>
          </cell>
          <cell r="AA664">
            <v>-2656.45</v>
          </cell>
          <cell r="AB664">
            <v>-1393.54</v>
          </cell>
          <cell r="AC664">
            <v>0</v>
          </cell>
          <cell r="AD664">
            <v>-4049.99</v>
          </cell>
          <cell r="AE664">
            <v>-670.37</v>
          </cell>
          <cell r="AF664">
            <v>0</v>
          </cell>
          <cell r="AG664">
            <v>-50</v>
          </cell>
          <cell r="AH664">
            <v>-720.37</v>
          </cell>
          <cell r="AI664">
            <v>-6175.6699999999992</v>
          </cell>
          <cell r="AJ664">
            <v>0</v>
          </cell>
        </row>
        <row r="665">
          <cell r="C665">
            <v>2100</v>
          </cell>
          <cell r="D665" t="str">
            <v>****</v>
          </cell>
          <cell r="E665" t="str">
            <v>F59390E</v>
          </cell>
          <cell r="F665" t="str">
            <v>MAINTENANCE OF OVERHEAD LINES</v>
          </cell>
          <cell r="G665">
            <v>2244464.7800000003</v>
          </cell>
          <cell r="J665">
            <v>2244464.7800000003</v>
          </cell>
          <cell r="L665">
            <v>216670.52</v>
          </cell>
          <cell r="N665">
            <v>216670.52</v>
          </cell>
          <cell r="P665">
            <v>2461135.3000000003</v>
          </cell>
          <cell r="S665">
            <v>216670.52</v>
          </cell>
          <cell r="T665">
            <v>189624.83</v>
          </cell>
          <cell r="U665">
            <v>186146.87</v>
          </cell>
          <cell r="V665">
            <v>592442.22</v>
          </cell>
          <cell r="W665">
            <v>233344.45</v>
          </cell>
          <cell r="X665">
            <v>244286.34</v>
          </cell>
          <cell r="Y665">
            <v>222864.83</v>
          </cell>
          <cell r="Z665">
            <v>700495.62</v>
          </cell>
          <cell r="AA665">
            <v>147384.76</v>
          </cell>
          <cell r="AB665">
            <v>141062.78</v>
          </cell>
          <cell r="AC665">
            <v>140739.35999999999</v>
          </cell>
          <cell r="AD665">
            <v>429186.9</v>
          </cell>
          <cell r="AE665">
            <v>168083.31</v>
          </cell>
          <cell r="AF665">
            <v>175212.76</v>
          </cell>
          <cell r="AG665">
            <v>179043.97</v>
          </cell>
          <cell r="AH665">
            <v>522340.04000000004</v>
          </cell>
          <cell r="AI665">
            <v>2244464.7800000003</v>
          </cell>
          <cell r="AJ665">
            <v>0</v>
          </cell>
        </row>
        <row r="666">
          <cell r="C666">
            <v>2100</v>
          </cell>
          <cell r="D666" t="str">
            <v>****</v>
          </cell>
          <cell r="E666" t="str">
            <v>F59400E</v>
          </cell>
          <cell r="F666" t="str">
            <v>MAINTENANCE OF UNDERGROUND LINES</v>
          </cell>
          <cell r="G666">
            <v>2844545.33</v>
          </cell>
          <cell r="J666">
            <v>2844545.33</v>
          </cell>
          <cell r="L666">
            <v>103035.25</v>
          </cell>
          <cell r="N666">
            <v>103035.25</v>
          </cell>
          <cell r="P666">
            <v>2947580.58</v>
          </cell>
          <cell r="S666">
            <v>103035.25</v>
          </cell>
          <cell r="T666">
            <v>209151.48</v>
          </cell>
          <cell r="U666">
            <v>320182.75</v>
          </cell>
          <cell r="V666">
            <v>632369.48</v>
          </cell>
          <cell r="W666">
            <v>206278.34</v>
          </cell>
          <cell r="X666">
            <v>153866.41</v>
          </cell>
          <cell r="Y666">
            <v>209270.09</v>
          </cell>
          <cell r="Z666">
            <v>569414.84</v>
          </cell>
          <cell r="AA666">
            <v>334690.34000000003</v>
          </cell>
          <cell r="AB666">
            <v>102160.86</v>
          </cell>
          <cell r="AC666">
            <v>248227.25</v>
          </cell>
          <cell r="AD666">
            <v>685078.45</v>
          </cell>
          <cell r="AE666">
            <v>424701.1</v>
          </cell>
          <cell r="AF666">
            <v>311043.15999999997</v>
          </cell>
          <cell r="AG666">
            <v>221938.3</v>
          </cell>
          <cell r="AH666">
            <v>957682.56</v>
          </cell>
          <cell r="AI666">
            <v>2844545.33</v>
          </cell>
          <cell r="AJ666">
            <v>0</v>
          </cell>
        </row>
        <row r="667">
          <cell r="C667">
            <v>2100</v>
          </cell>
          <cell r="D667" t="str">
            <v>****</v>
          </cell>
          <cell r="E667" t="str">
            <v>F59410E</v>
          </cell>
          <cell r="F667" t="str">
            <v>MAINTENANCE OF UNDERGROUND LINES</v>
          </cell>
          <cell r="G667">
            <v>757309.15000000014</v>
          </cell>
          <cell r="J667">
            <v>757309.15000000014</v>
          </cell>
          <cell r="L667">
            <v>68198.09</v>
          </cell>
          <cell r="N667">
            <v>68198.09</v>
          </cell>
          <cell r="P667">
            <v>825507.24000000011</v>
          </cell>
          <cell r="S667">
            <v>68198.09</v>
          </cell>
          <cell r="T667">
            <v>56888.88</v>
          </cell>
          <cell r="U667">
            <v>57505.24</v>
          </cell>
          <cell r="V667">
            <v>182592.21</v>
          </cell>
          <cell r="W667">
            <v>72852.850000000006</v>
          </cell>
          <cell r="X667">
            <v>81384.05</v>
          </cell>
          <cell r="Y667">
            <v>59745.440000000002</v>
          </cell>
          <cell r="Z667">
            <v>213982.34000000003</v>
          </cell>
          <cell r="AA667">
            <v>62449.72</v>
          </cell>
          <cell r="AB667">
            <v>69240.070000000007</v>
          </cell>
          <cell r="AC667">
            <v>48769.36</v>
          </cell>
          <cell r="AD667">
            <v>180459.15000000002</v>
          </cell>
          <cell r="AE667">
            <v>80578.350000000006</v>
          </cell>
          <cell r="AF667">
            <v>47887.67</v>
          </cell>
          <cell r="AG667">
            <v>51809.43</v>
          </cell>
          <cell r="AH667">
            <v>180275.45</v>
          </cell>
          <cell r="AI667">
            <v>757309.15000000014</v>
          </cell>
          <cell r="AJ667">
            <v>0</v>
          </cell>
        </row>
        <row r="668">
          <cell r="C668">
            <v>2100</v>
          </cell>
          <cell r="D668" t="str">
            <v>****</v>
          </cell>
          <cell r="E668" t="str">
            <v>F59420E</v>
          </cell>
          <cell r="F668" t="str">
            <v>MAINTENANCE OF UNDERGROUND LINES</v>
          </cell>
          <cell r="G668">
            <v>1585.44</v>
          </cell>
          <cell r="J668">
            <v>1585.44</v>
          </cell>
          <cell r="L668">
            <v>172.46</v>
          </cell>
          <cell r="N668">
            <v>172.46</v>
          </cell>
          <cell r="P668">
            <v>1757.9</v>
          </cell>
          <cell r="S668">
            <v>172.46</v>
          </cell>
          <cell r="T668">
            <v>253.79</v>
          </cell>
          <cell r="U668">
            <v>0</v>
          </cell>
          <cell r="V668">
            <v>426.25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100.8</v>
          </cell>
          <cell r="AC668">
            <v>0</v>
          </cell>
          <cell r="AD668">
            <v>100.8</v>
          </cell>
          <cell r="AE668">
            <v>930.89</v>
          </cell>
          <cell r="AF668">
            <v>127.5</v>
          </cell>
          <cell r="AG668">
            <v>0</v>
          </cell>
          <cell r="AH668">
            <v>1058.3899999999999</v>
          </cell>
          <cell r="AI668">
            <v>1585.44</v>
          </cell>
          <cell r="AJ668">
            <v>0</v>
          </cell>
        </row>
        <row r="669">
          <cell r="C669">
            <v>2100</v>
          </cell>
          <cell r="D669" t="str">
            <v>****</v>
          </cell>
          <cell r="E669" t="str">
            <v>F59430E</v>
          </cell>
          <cell r="F669" t="str">
            <v>MAINTENANCE OF UNDERGROUND LINES</v>
          </cell>
          <cell r="G669">
            <v>0</v>
          </cell>
          <cell r="J669">
            <v>0</v>
          </cell>
          <cell r="L669">
            <v>0</v>
          </cell>
          <cell r="N669">
            <v>0</v>
          </cell>
          <cell r="P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</row>
        <row r="670">
          <cell r="C670">
            <v>2100</v>
          </cell>
          <cell r="D670" t="str">
            <v>****</v>
          </cell>
          <cell r="E670" t="str">
            <v>F59450E</v>
          </cell>
          <cell r="F670" t="str">
            <v>MAINTENANCE OF UNDERGROUND LINES</v>
          </cell>
          <cell r="G670">
            <v>7568.8400000000011</v>
          </cell>
          <cell r="J670">
            <v>7568.8400000000011</v>
          </cell>
          <cell r="L670">
            <v>806.78</v>
          </cell>
          <cell r="N670">
            <v>806.78</v>
          </cell>
          <cell r="P670">
            <v>8375.6200000000008</v>
          </cell>
          <cell r="S670">
            <v>806.78</v>
          </cell>
          <cell r="T670">
            <v>80.55</v>
          </cell>
          <cell r="U670">
            <v>-409</v>
          </cell>
          <cell r="V670">
            <v>478.32999999999993</v>
          </cell>
          <cell r="W670">
            <v>0</v>
          </cell>
          <cell r="X670">
            <v>591.91999999999996</v>
          </cell>
          <cell r="Y670">
            <v>700.13</v>
          </cell>
          <cell r="Z670">
            <v>1292.05</v>
          </cell>
          <cell r="AA670">
            <v>372.36</v>
          </cell>
          <cell r="AB670">
            <v>653.34</v>
          </cell>
          <cell r="AC670">
            <v>637.20000000000005</v>
          </cell>
          <cell r="AD670">
            <v>1662.9</v>
          </cell>
          <cell r="AE670">
            <v>2036.77</v>
          </cell>
          <cell r="AF670">
            <v>490.51</v>
          </cell>
          <cell r="AG670">
            <v>1608.28</v>
          </cell>
          <cell r="AH670">
            <v>4135.5599999999995</v>
          </cell>
          <cell r="AI670">
            <v>7568.8400000000011</v>
          </cell>
          <cell r="AJ670">
            <v>0</v>
          </cell>
        </row>
        <row r="671">
          <cell r="C671">
            <v>2100</v>
          </cell>
          <cell r="D671" t="str">
            <v>****</v>
          </cell>
          <cell r="E671" t="str">
            <v>F59460E</v>
          </cell>
          <cell r="F671" t="str">
            <v>MAINTENANCE OF UNDERGROUND LINES</v>
          </cell>
          <cell r="G671">
            <v>2285015.5699999998</v>
          </cell>
          <cell r="J671">
            <v>2285015.5699999998</v>
          </cell>
          <cell r="L671">
            <v>219603.43</v>
          </cell>
          <cell r="N671">
            <v>219603.43</v>
          </cell>
          <cell r="P671">
            <v>2504619</v>
          </cell>
          <cell r="S671">
            <v>219603.43</v>
          </cell>
          <cell r="T671">
            <v>177552.93</v>
          </cell>
          <cell r="U671">
            <v>168071.76</v>
          </cell>
          <cell r="V671">
            <v>565228.12</v>
          </cell>
          <cell r="W671">
            <v>200288.27</v>
          </cell>
          <cell r="X671">
            <v>166668.51</v>
          </cell>
          <cell r="Y671">
            <v>158622.06</v>
          </cell>
          <cell r="Z671">
            <v>525578.84000000008</v>
          </cell>
          <cell r="AA671">
            <v>223336.16</v>
          </cell>
          <cell r="AB671">
            <v>169831.98</v>
          </cell>
          <cell r="AC671">
            <v>197096.03</v>
          </cell>
          <cell r="AD671">
            <v>590264.17000000004</v>
          </cell>
          <cell r="AE671">
            <v>253131.82</v>
          </cell>
          <cell r="AF671">
            <v>166991.29999999999</v>
          </cell>
          <cell r="AG671">
            <v>183821.32</v>
          </cell>
          <cell r="AH671">
            <v>603944.43999999994</v>
          </cell>
          <cell r="AI671">
            <v>2285015.5699999998</v>
          </cell>
          <cell r="AJ671">
            <v>0</v>
          </cell>
        </row>
        <row r="672">
          <cell r="C672">
            <v>2100</v>
          </cell>
          <cell r="D672" t="str">
            <v>****</v>
          </cell>
          <cell r="E672" t="str">
            <v>F59500E</v>
          </cell>
          <cell r="F672" t="str">
            <v>MAINTENANCE OF LINE TRANSFORMERS</v>
          </cell>
          <cell r="G672">
            <v>37508.639999999999</v>
          </cell>
          <cell r="J672">
            <v>37508.639999999999</v>
          </cell>
          <cell r="L672">
            <v>1057.6099999999999</v>
          </cell>
          <cell r="N672">
            <v>1057.6099999999999</v>
          </cell>
          <cell r="P672">
            <v>38566.25</v>
          </cell>
          <cell r="S672">
            <v>1057.6099999999999</v>
          </cell>
          <cell r="T672">
            <v>6607.63</v>
          </cell>
          <cell r="U672">
            <v>3925</v>
          </cell>
          <cell r="V672">
            <v>11590.24</v>
          </cell>
          <cell r="W672">
            <v>5529.52</v>
          </cell>
          <cell r="X672">
            <v>-23881.99</v>
          </cell>
          <cell r="Y672">
            <v>2436.8000000000002</v>
          </cell>
          <cell r="Z672">
            <v>-15915.670000000002</v>
          </cell>
          <cell r="AA672">
            <v>12201.69</v>
          </cell>
          <cell r="AB672">
            <v>5294.03</v>
          </cell>
          <cell r="AC672">
            <v>10412.56</v>
          </cell>
          <cell r="AD672">
            <v>27908.28</v>
          </cell>
          <cell r="AE672">
            <v>5987.38</v>
          </cell>
          <cell r="AF672">
            <v>2767.12</v>
          </cell>
          <cell r="AG672">
            <v>5171.29</v>
          </cell>
          <cell r="AH672">
            <v>13925.79</v>
          </cell>
          <cell r="AI672">
            <v>37508.639999999999</v>
          </cell>
          <cell r="AJ672">
            <v>0</v>
          </cell>
        </row>
        <row r="673">
          <cell r="C673">
            <v>2100</v>
          </cell>
          <cell r="D673" t="str">
            <v>****</v>
          </cell>
          <cell r="E673" t="str">
            <v>F59510E</v>
          </cell>
          <cell r="F673" t="str">
            <v>MAINTENANCE OF LINE TRANSFORMERS</v>
          </cell>
          <cell r="G673">
            <v>110807.8</v>
          </cell>
          <cell r="J673">
            <v>110807.8</v>
          </cell>
          <cell r="L673">
            <v>11480.58</v>
          </cell>
          <cell r="N673">
            <v>11480.58</v>
          </cell>
          <cell r="P673">
            <v>122288.38</v>
          </cell>
          <cell r="S673">
            <v>11480.58</v>
          </cell>
          <cell r="T673">
            <v>9773.92</v>
          </cell>
          <cell r="U673">
            <v>4925.25</v>
          </cell>
          <cell r="V673">
            <v>26179.75</v>
          </cell>
          <cell r="W673">
            <v>17636.580000000002</v>
          </cell>
          <cell r="X673">
            <v>7325.38</v>
          </cell>
          <cell r="Y673">
            <v>5859.84</v>
          </cell>
          <cell r="Z673">
            <v>30821.800000000003</v>
          </cell>
          <cell r="AA673">
            <v>9298.7000000000007</v>
          </cell>
          <cell r="AB673">
            <v>9134.14</v>
          </cell>
          <cell r="AC673">
            <v>9383.34</v>
          </cell>
          <cell r="AD673">
            <v>27816.18</v>
          </cell>
          <cell r="AE673">
            <v>7889.66</v>
          </cell>
          <cell r="AF673">
            <v>13705.88</v>
          </cell>
          <cell r="AG673">
            <v>4394.53</v>
          </cell>
          <cell r="AH673">
            <v>25990.07</v>
          </cell>
          <cell r="AI673">
            <v>110807.8</v>
          </cell>
          <cell r="AJ673">
            <v>0</v>
          </cell>
        </row>
        <row r="674">
          <cell r="C674">
            <v>2100</v>
          </cell>
          <cell r="D674" t="str">
            <v>****</v>
          </cell>
          <cell r="E674" t="str">
            <v>F59520E</v>
          </cell>
          <cell r="F674" t="str">
            <v>MAINTENANCE OF LINE TRANSFORMERS</v>
          </cell>
          <cell r="G674">
            <v>27786.19</v>
          </cell>
          <cell r="J674">
            <v>27786.19</v>
          </cell>
          <cell r="L674">
            <v>488.66</v>
          </cell>
          <cell r="N674">
            <v>488.66</v>
          </cell>
          <cell r="P674">
            <v>28274.85</v>
          </cell>
          <cell r="S674">
            <v>488.66</v>
          </cell>
          <cell r="T674">
            <v>831.57</v>
          </cell>
          <cell r="U674">
            <v>3397.98</v>
          </cell>
          <cell r="V674">
            <v>4718.21</v>
          </cell>
          <cell r="W674">
            <v>574.35</v>
          </cell>
          <cell r="X674">
            <v>1839.85</v>
          </cell>
          <cell r="Y674">
            <v>1293.58</v>
          </cell>
          <cell r="Z674">
            <v>3707.7799999999997</v>
          </cell>
          <cell r="AA674">
            <v>2970.75</v>
          </cell>
          <cell r="AB674">
            <v>2516.63</v>
          </cell>
          <cell r="AC674">
            <v>3091.51</v>
          </cell>
          <cell r="AD674">
            <v>8578.89</v>
          </cell>
          <cell r="AE674">
            <v>5664.98</v>
          </cell>
          <cell r="AF674">
            <v>4518.2</v>
          </cell>
          <cell r="AG674">
            <v>598.13</v>
          </cell>
          <cell r="AH674">
            <v>10781.31</v>
          </cell>
          <cell r="AI674">
            <v>27786.19</v>
          </cell>
          <cell r="AJ674">
            <v>0</v>
          </cell>
        </row>
        <row r="675">
          <cell r="C675">
            <v>2100</v>
          </cell>
          <cell r="D675" t="str">
            <v>****</v>
          </cell>
          <cell r="E675" t="str">
            <v>F59550E</v>
          </cell>
          <cell r="F675" t="str">
            <v>MAINTENANCE OF LINE TRANSFORMERS</v>
          </cell>
          <cell r="G675">
            <v>68969.179999999993</v>
          </cell>
          <cell r="J675">
            <v>68969.179999999993</v>
          </cell>
          <cell r="L675">
            <v>7054.1</v>
          </cell>
          <cell r="N675">
            <v>7054.1</v>
          </cell>
          <cell r="P675">
            <v>76023.28</v>
          </cell>
          <cell r="S675">
            <v>7054.1</v>
          </cell>
          <cell r="T675">
            <v>6853.74</v>
          </cell>
          <cell r="U675">
            <v>4606.43</v>
          </cell>
          <cell r="V675">
            <v>18514.27</v>
          </cell>
          <cell r="W675">
            <v>2876.06</v>
          </cell>
          <cell r="X675">
            <v>6909.41</v>
          </cell>
          <cell r="Y675">
            <v>7150.3</v>
          </cell>
          <cell r="Z675">
            <v>16935.77</v>
          </cell>
          <cell r="AA675">
            <v>6435.92</v>
          </cell>
          <cell r="AB675">
            <v>4108.8900000000003</v>
          </cell>
          <cell r="AC675">
            <v>4031.91</v>
          </cell>
          <cell r="AD675">
            <v>14576.720000000001</v>
          </cell>
          <cell r="AE675">
            <v>3979.79</v>
          </cell>
          <cell r="AF675">
            <v>6136.07</v>
          </cell>
          <cell r="AG675">
            <v>8826.56</v>
          </cell>
          <cell r="AH675">
            <v>18942.419999999998</v>
          </cell>
          <cell r="AI675">
            <v>68969.179999999993</v>
          </cell>
          <cell r="AJ675">
            <v>0</v>
          </cell>
        </row>
        <row r="676">
          <cell r="C676">
            <v>2100</v>
          </cell>
          <cell r="D676" t="str">
            <v>****</v>
          </cell>
          <cell r="E676" t="str">
            <v>F59570E</v>
          </cell>
          <cell r="F676" t="str">
            <v>MAINTENANCE OF LINE TRANSFORMERS</v>
          </cell>
          <cell r="G676">
            <v>0</v>
          </cell>
          <cell r="J676">
            <v>0</v>
          </cell>
          <cell r="L676">
            <v>0</v>
          </cell>
          <cell r="N676">
            <v>0</v>
          </cell>
          <cell r="P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</row>
        <row r="677">
          <cell r="C677">
            <v>2100</v>
          </cell>
          <cell r="D677" t="str">
            <v>****</v>
          </cell>
          <cell r="E677" t="str">
            <v>F59600E</v>
          </cell>
          <cell r="F677" t="str">
            <v>MAINTENANCE OF STREET LIGHTING AND SIGN</v>
          </cell>
          <cell r="G677">
            <v>57644.51999999999</v>
          </cell>
          <cell r="J677">
            <v>57644.51999999999</v>
          </cell>
          <cell r="L677">
            <v>7673.64</v>
          </cell>
          <cell r="N677">
            <v>7673.64</v>
          </cell>
          <cell r="P677">
            <v>65318.159999999989</v>
          </cell>
          <cell r="S677">
            <v>7673.64</v>
          </cell>
          <cell r="T677">
            <v>7523.93</v>
          </cell>
          <cell r="U677">
            <v>5065.8999999999996</v>
          </cell>
          <cell r="V677">
            <v>20263.47</v>
          </cell>
          <cell r="W677">
            <v>4743.29</v>
          </cell>
          <cell r="X677">
            <v>3182.24</v>
          </cell>
          <cell r="Y677">
            <v>2215.27</v>
          </cell>
          <cell r="Z677">
            <v>10140.799999999999</v>
          </cell>
          <cell r="AA677">
            <v>4413.01</v>
          </cell>
          <cell r="AB677">
            <v>7384.63</v>
          </cell>
          <cell r="AC677">
            <v>5724.66</v>
          </cell>
          <cell r="AD677">
            <v>17522.3</v>
          </cell>
          <cell r="AE677">
            <v>5683.29</v>
          </cell>
          <cell r="AF677">
            <v>-333.73</v>
          </cell>
          <cell r="AG677">
            <v>4368.3900000000003</v>
          </cell>
          <cell r="AH677">
            <v>9717.9500000000007</v>
          </cell>
          <cell r="AI677">
            <v>57644.51999999999</v>
          </cell>
          <cell r="AJ677">
            <v>0</v>
          </cell>
        </row>
        <row r="678">
          <cell r="C678">
            <v>2100</v>
          </cell>
          <cell r="D678" t="str">
            <v>****</v>
          </cell>
          <cell r="E678" t="str">
            <v>F59700E</v>
          </cell>
          <cell r="F678" t="str">
            <v>MAINTENANCE OF METERS</v>
          </cell>
          <cell r="G678">
            <v>446786.49999999994</v>
          </cell>
          <cell r="J678">
            <v>446786.49999999994</v>
          </cell>
          <cell r="L678">
            <v>34060.550000000003</v>
          </cell>
          <cell r="N678">
            <v>34060.550000000003</v>
          </cell>
          <cell r="P678">
            <v>480847.04999999993</v>
          </cell>
          <cell r="S678">
            <v>34060.550000000003</v>
          </cell>
          <cell r="T678">
            <v>46411.35</v>
          </cell>
          <cell r="U678">
            <v>31183.86</v>
          </cell>
          <cell r="V678">
            <v>111655.76</v>
          </cell>
          <cell r="W678">
            <v>35568.9</v>
          </cell>
          <cell r="X678">
            <v>22135.68</v>
          </cell>
          <cell r="Y678">
            <v>21644.39</v>
          </cell>
          <cell r="Z678">
            <v>79348.97</v>
          </cell>
          <cell r="AA678">
            <v>41641.9</v>
          </cell>
          <cell r="AB678">
            <v>42322.14</v>
          </cell>
          <cell r="AC678">
            <v>40562.82</v>
          </cell>
          <cell r="AD678">
            <v>124526.86000000002</v>
          </cell>
          <cell r="AE678">
            <v>42340.56</v>
          </cell>
          <cell r="AF678">
            <v>44163.37</v>
          </cell>
          <cell r="AG678">
            <v>44750.98</v>
          </cell>
          <cell r="AH678">
            <v>131254.91</v>
          </cell>
          <cell r="AI678">
            <v>446786.49999999994</v>
          </cell>
          <cell r="AJ678">
            <v>0</v>
          </cell>
        </row>
        <row r="679">
          <cell r="C679">
            <v>2100</v>
          </cell>
          <cell r="D679" t="str">
            <v>****</v>
          </cell>
          <cell r="E679" t="str">
            <v>F59800E</v>
          </cell>
          <cell r="F679" t="str">
            <v>MAINTENANCE OF MISCELLANEOUS DISTRIBUTI</v>
          </cell>
          <cell r="G679">
            <v>659525.80000000005</v>
          </cell>
          <cell r="J679">
            <v>659525.80000000005</v>
          </cell>
          <cell r="L679">
            <v>40295.65</v>
          </cell>
          <cell r="N679">
            <v>40295.65</v>
          </cell>
          <cell r="P679">
            <v>699821.45000000007</v>
          </cell>
          <cell r="S679">
            <v>40295.65</v>
          </cell>
          <cell r="T679">
            <v>47870.61</v>
          </cell>
          <cell r="U679">
            <v>55154.400000000001</v>
          </cell>
          <cell r="V679">
            <v>143320.66</v>
          </cell>
          <cell r="W679">
            <v>139098.89000000001</v>
          </cell>
          <cell r="X679">
            <v>70107.42</v>
          </cell>
          <cell r="Y679">
            <v>34488.910000000003</v>
          </cell>
          <cell r="Z679">
            <v>243695.22</v>
          </cell>
          <cell r="AA679">
            <v>52294.98</v>
          </cell>
          <cell r="AB679">
            <v>35204.660000000003</v>
          </cell>
          <cell r="AC679">
            <v>45754.98</v>
          </cell>
          <cell r="AD679">
            <v>133254.62000000002</v>
          </cell>
          <cell r="AE679">
            <v>56084.67</v>
          </cell>
          <cell r="AF679">
            <v>41793.82</v>
          </cell>
          <cell r="AG679">
            <v>41376.81</v>
          </cell>
          <cell r="AH679">
            <v>139255.29999999999</v>
          </cell>
          <cell r="AI679">
            <v>659525.80000000005</v>
          </cell>
          <cell r="AJ679">
            <v>0</v>
          </cell>
        </row>
        <row r="680">
          <cell r="E680" t="str">
            <v xml:space="preserve">     Electric Distribution Maintenance</v>
          </cell>
          <cell r="G680">
            <v>35100363.199999996</v>
          </cell>
          <cell r="H680">
            <v>0</v>
          </cell>
          <cell r="J680">
            <v>35100363.199999996</v>
          </cell>
          <cell r="L680">
            <v>1462288.41</v>
          </cell>
          <cell r="M680">
            <v>0</v>
          </cell>
          <cell r="N680">
            <v>1462288.41</v>
          </cell>
          <cell r="P680">
            <v>36562651.609999992</v>
          </cell>
          <cell r="S680">
            <v>1462288.41</v>
          </cell>
          <cell r="T680">
            <v>3197874.02</v>
          </cell>
          <cell r="U680">
            <v>2678713.7799999998</v>
          </cell>
          <cell r="V680">
            <v>7338876.209999999</v>
          </cell>
          <cell r="W680">
            <v>2409887.9600000004</v>
          </cell>
          <cell r="X680">
            <v>4032949.8100000005</v>
          </cell>
          <cell r="Y680">
            <v>3760385.8699999996</v>
          </cell>
          <cell r="Z680">
            <v>10203223.640000001</v>
          </cell>
          <cell r="AA680">
            <v>2398063.48</v>
          </cell>
          <cell r="AB680">
            <v>2350401.3400000003</v>
          </cell>
          <cell r="AC680">
            <v>1843118.88</v>
          </cell>
          <cell r="AD680">
            <v>6591583.7000000002</v>
          </cell>
          <cell r="AE680">
            <v>2873655.0100000002</v>
          </cell>
          <cell r="AF680">
            <v>3576858.0799999996</v>
          </cell>
          <cell r="AG680">
            <v>4516166.5599999996</v>
          </cell>
          <cell r="AH680">
            <v>10966679.65</v>
          </cell>
          <cell r="AI680">
            <v>35100363.199999996</v>
          </cell>
          <cell r="AJ680">
            <v>0</v>
          </cell>
        </row>
        <row r="682">
          <cell r="E682" t="str">
            <v xml:space="preserve">     Electric Maintenance</v>
          </cell>
          <cell r="G682">
            <v>71271959.170000002</v>
          </cell>
          <cell r="H682">
            <v>0</v>
          </cell>
          <cell r="J682">
            <v>71271959.170000002</v>
          </cell>
          <cell r="L682">
            <v>4157445.4000000004</v>
          </cell>
          <cell r="M682">
            <v>0</v>
          </cell>
          <cell r="N682">
            <v>4157445.4000000004</v>
          </cell>
          <cell r="P682">
            <v>75429404.570000008</v>
          </cell>
          <cell r="S682">
            <v>4157445.4000000004</v>
          </cell>
          <cell r="T682">
            <v>4372511.05</v>
          </cell>
          <cell r="U682">
            <v>5623119.5899999999</v>
          </cell>
          <cell r="V682">
            <v>14153076.039999999</v>
          </cell>
          <cell r="W682">
            <v>5715456.4400000004</v>
          </cell>
          <cell r="X682">
            <v>9693185.1999999993</v>
          </cell>
          <cell r="Y682">
            <v>10738282.649999999</v>
          </cell>
          <cell r="Z682">
            <v>26146924.289999999</v>
          </cell>
          <cell r="AA682">
            <v>4547198.41</v>
          </cell>
          <cell r="AB682">
            <v>4693690.58</v>
          </cell>
          <cell r="AC682">
            <v>6120628.8200000003</v>
          </cell>
          <cell r="AD682">
            <v>15361517.809999999</v>
          </cell>
          <cell r="AE682">
            <v>4981989.32</v>
          </cell>
          <cell r="AF682">
            <v>2372672.2199999997</v>
          </cell>
          <cell r="AG682">
            <v>8255779.4899999993</v>
          </cell>
          <cell r="AH682">
            <v>15610441.030000001</v>
          </cell>
          <cell r="AI682">
            <v>71271959.170000002</v>
          </cell>
          <cell r="AJ682">
            <v>0</v>
          </cell>
        </row>
        <row r="684">
          <cell r="D684" t="str">
            <v>E</v>
          </cell>
          <cell r="E684" t="str">
            <v>F83000C</v>
          </cell>
          <cell r="F684" t="str">
            <v>MAINTENANCE SUPERVISION AND ENGINEERING</v>
          </cell>
          <cell r="G684">
            <v>-5.999999999994543E-2</v>
          </cell>
          <cell r="H684">
            <v>5.999999999994543E-2</v>
          </cell>
          <cell r="J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1333.31</v>
          </cell>
          <cell r="AG684">
            <v>-1333.37</v>
          </cell>
          <cell r="AH684">
            <v>-5.999999999994543E-2</v>
          </cell>
          <cell r="AI684">
            <v>-5.999999999994543E-2</v>
          </cell>
          <cell r="AJ684">
            <v>0</v>
          </cell>
        </row>
        <row r="685">
          <cell r="J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-1333.31</v>
          </cell>
          <cell r="AG685">
            <v>1333.37</v>
          </cell>
          <cell r="AH685">
            <v>5.999999999994543E-2</v>
          </cell>
          <cell r="AI685">
            <v>5.999999999994543E-2</v>
          </cell>
          <cell r="AJ685">
            <v>0</v>
          </cell>
        </row>
        <row r="686">
          <cell r="D686" t="str">
            <v>E</v>
          </cell>
          <cell r="E686" t="str">
            <v>F83000G</v>
          </cell>
          <cell r="F686" t="str">
            <v>MAINTENANCE SUPERVISION AND ENGINEERING</v>
          </cell>
          <cell r="G686">
            <v>0</v>
          </cell>
          <cell r="H686">
            <v>0</v>
          </cell>
          <cell r="J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</row>
        <row r="687">
          <cell r="J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</row>
        <row r="688">
          <cell r="D688" t="str">
            <v>E</v>
          </cell>
          <cell r="E688" t="str">
            <v>F83100C</v>
          </cell>
          <cell r="F688" t="str">
            <v>MAINTENANCE OF STRUCTURES AND IMPROVEME</v>
          </cell>
          <cell r="G688">
            <v>-1398.8200000000006</v>
          </cell>
          <cell r="H688">
            <v>1398.8200000000006</v>
          </cell>
          <cell r="J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2485.92</v>
          </cell>
          <cell r="AB688">
            <v>483.19</v>
          </cell>
          <cell r="AC688">
            <v>0</v>
          </cell>
          <cell r="AD688">
            <v>2969.11</v>
          </cell>
          <cell r="AE688">
            <v>0</v>
          </cell>
          <cell r="AF688">
            <v>2630.29</v>
          </cell>
          <cell r="AG688">
            <v>-6998.22</v>
          </cell>
          <cell r="AH688">
            <v>-4367.93</v>
          </cell>
          <cell r="AI688">
            <v>-1398.8200000000006</v>
          </cell>
          <cell r="AJ688">
            <v>0</v>
          </cell>
        </row>
        <row r="689">
          <cell r="J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-2485.92</v>
          </cell>
          <cell r="AB689">
            <v>-483.19</v>
          </cell>
          <cell r="AC689">
            <v>0</v>
          </cell>
          <cell r="AD689">
            <v>-2969.11</v>
          </cell>
          <cell r="AE689">
            <v>0</v>
          </cell>
          <cell r="AF689">
            <v>-2630.29</v>
          </cell>
          <cell r="AG689">
            <v>6998.22</v>
          </cell>
          <cell r="AH689">
            <v>4367.93</v>
          </cell>
          <cell r="AI689">
            <v>1398.8200000000006</v>
          </cell>
          <cell r="AJ689">
            <v>0</v>
          </cell>
        </row>
        <row r="690">
          <cell r="D690" t="str">
            <v>E</v>
          </cell>
          <cell r="E690" t="str">
            <v>F83100G</v>
          </cell>
          <cell r="F690" t="str">
            <v>MAINTENANCE OF STRUCTURES AND IMPROVEME</v>
          </cell>
          <cell r="G690">
            <v>0</v>
          </cell>
          <cell r="H690">
            <v>0</v>
          </cell>
          <cell r="J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</row>
        <row r="691">
          <cell r="J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</row>
        <row r="692">
          <cell r="C692">
            <v>2100</v>
          </cell>
          <cell r="D692" t="str">
            <v>E</v>
          </cell>
          <cell r="E692" t="str">
            <v>F83200G</v>
          </cell>
          <cell r="F692" t="str">
            <v>MAINTENANCE OF RESERVOIRS AND WELLS</v>
          </cell>
          <cell r="G692">
            <v>0</v>
          </cell>
          <cell r="H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  <cell r="P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</row>
        <row r="693">
          <cell r="J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</row>
        <row r="694">
          <cell r="C694">
            <v>2100</v>
          </cell>
          <cell r="D694" t="str">
            <v>E</v>
          </cell>
          <cell r="E694" t="str">
            <v>F83500C</v>
          </cell>
          <cell r="F694" t="str">
            <v>MAINTENANCE OF MEASURING AND REGULATING</v>
          </cell>
          <cell r="G694">
            <v>-49150.51</v>
          </cell>
          <cell r="H694">
            <v>49150.51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  <cell r="P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-49150.51</v>
          </cell>
          <cell r="AH694">
            <v>-49150.51</v>
          </cell>
          <cell r="AI694">
            <v>-49150.51</v>
          </cell>
          <cell r="AJ694">
            <v>0</v>
          </cell>
        </row>
        <row r="695">
          <cell r="J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49150.51</v>
          </cell>
          <cell r="AH695">
            <v>49150.51</v>
          </cell>
          <cell r="AI695">
            <v>49150.51</v>
          </cell>
          <cell r="AJ695">
            <v>0</v>
          </cell>
        </row>
        <row r="696">
          <cell r="C696">
            <v>2100</v>
          </cell>
          <cell r="D696" t="str">
            <v>E</v>
          </cell>
          <cell r="E696" t="str">
            <v>F83500G</v>
          </cell>
          <cell r="F696" t="str">
            <v>MAINTENANCE OF MEASURING AND REGULATING</v>
          </cell>
          <cell r="G696">
            <v>0</v>
          </cell>
          <cell r="H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  <cell r="P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</row>
        <row r="697">
          <cell r="J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</row>
        <row r="698">
          <cell r="C698">
            <v>2100</v>
          </cell>
          <cell r="D698" t="str">
            <v>E</v>
          </cell>
          <cell r="E698" t="str">
            <v>F83700G</v>
          </cell>
          <cell r="F698" t="str">
            <v>MAINTENANCE OF OTHER EQUIPMENT</v>
          </cell>
          <cell r="G698">
            <v>0</v>
          </cell>
          <cell r="H698">
            <v>0</v>
          </cell>
          <cell r="J698">
            <v>0</v>
          </cell>
          <cell r="L698">
            <v>0</v>
          </cell>
          <cell r="M698">
            <v>0</v>
          </cell>
          <cell r="N698">
            <v>0</v>
          </cell>
          <cell r="P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J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</row>
        <row r="700">
          <cell r="C700">
            <v>2100</v>
          </cell>
          <cell r="D700" t="str">
            <v>E</v>
          </cell>
          <cell r="E700" t="str">
            <v>F84310G</v>
          </cell>
          <cell r="F700" t="str">
            <v>MAINTENANCE SUPERVISION AND ENGINEERING</v>
          </cell>
          <cell r="G700">
            <v>0</v>
          </cell>
          <cell r="H700">
            <v>-5.999999999994543E-2</v>
          </cell>
          <cell r="J700">
            <v>-5.999999999994543E-2</v>
          </cell>
          <cell r="L700">
            <v>0</v>
          </cell>
          <cell r="N700">
            <v>0</v>
          </cell>
          <cell r="P700">
            <v>-5.999999999994543E-2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</row>
        <row r="701">
          <cell r="J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1333.31</v>
          </cell>
          <cell r="AG701">
            <v>-1333.37</v>
          </cell>
          <cell r="AH701">
            <v>-5.999999999994543E-2</v>
          </cell>
          <cell r="AI701">
            <v>-5.999999999994543E-2</v>
          </cell>
          <cell r="AJ701">
            <v>0</v>
          </cell>
        </row>
        <row r="702">
          <cell r="C702">
            <v>2100</v>
          </cell>
          <cell r="D702" t="str">
            <v>E</v>
          </cell>
          <cell r="E702" t="str">
            <v>F84320G</v>
          </cell>
          <cell r="F702" t="str">
            <v>MAINTENANCE OF STRUCTURES AND IMPROVEME</v>
          </cell>
          <cell r="G702">
            <v>0</v>
          </cell>
          <cell r="H702">
            <v>-1398.8200000000006</v>
          </cell>
          <cell r="J702">
            <v>-1398.8200000000006</v>
          </cell>
          <cell r="L702">
            <v>0</v>
          </cell>
          <cell r="N702">
            <v>0</v>
          </cell>
          <cell r="P702">
            <v>-1398.8200000000006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</row>
        <row r="703">
          <cell r="J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2485.92</v>
          </cell>
          <cell r="AB703">
            <v>483.19</v>
          </cell>
          <cell r="AC703">
            <v>0</v>
          </cell>
          <cell r="AD703">
            <v>2969.11</v>
          </cell>
          <cell r="AE703">
            <v>0</v>
          </cell>
          <cell r="AF703">
            <v>2630.29</v>
          </cell>
          <cell r="AG703">
            <v>-6998.22</v>
          </cell>
          <cell r="AH703">
            <v>-4367.93</v>
          </cell>
          <cell r="AI703">
            <v>-1398.8200000000006</v>
          </cell>
          <cell r="AJ703">
            <v>0</v>
          </cell>
        </row>
        <row r="704">
          <cell r="C704">
            <v>2100</v>
          </cell>
          <cell r="D704" t="str">
            <v>****</v>
          </cell>
          <cell r="E704" t="str">
            <v>F84330G</v>
          </cell>
          <cell r="F704" t="str">
            <v>MAINTENANCE OF GAS HOLDERS</v>
          </cell>
          <cell r="G704">
            <v>39.46</v>
          </cell>
          <cell r="J704">
            <v>39.46</v>
          </cell>
          <cell r="L704">
            <v>0</v>
          </cell>
          <cell r="N704">
            <v>0</v>
          </cell>
          <cell r="P704">
            <v>39.46</v>
          </cell>
          <cell r="S704">
            <v>0</v>
          </cell>
          <cell r="T704">
            <v>0</v>
          </cell>
          <cell r="U704">
            <v>39.46</v>
          </cell>
          <cell r="V704">
            <v>39.46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39.46</v>
          </cell>
          <cell r="AJ704">
            <v>0</v>
          </cell>
        </row>
        <row r="705">
          <cell r="C705">
            <v>2100</v>
          </cell>
          <cell r="D705" t="str">
            <v>****</v>
          </cell>
          <cell r="E705" t="str">
            <v>F84370G</v>
          </cell>
          <cell r="F705" t="str">
            <v>MAINTENANCE OF COMPRESSOR EQUIPMENT</v>
          </cell>
          <cell r="G705">
            <v>0</v>
          </cell>
          <cell r="J705">
            <v>0</v>
          </cell>
          <cell r="L705">
            <v>0</v>
          </cell>
          <cell r="N705">
            <v>0</v>
          </cell>
          <cell r="P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</row>
        <row r="706">
          <cell r="C706">
            <v>2100</v>
          </cell>
          <cell r="D706" t="str">
            <v>E</v>
          </cell>
          <cell r="E706" t="str">
            <v>F84380G</v>
          </cell>
          <cell r="F706" t="str">
            <v>MAINTENANCE OF MEASURING AND REGULATING</v>
          </cell>
          <cell r="G706">
            <v>0</v>
          </cell>
          <cell r="H706">
            <v>-49150.51</v>
          </cell>
          <cell r="J706">
            <v>-49150.51</v>
          </cell>
          <cell r="L706">
            <v>0</v>
          </cell>
          <cell r="N706">
            <v>0</v>
          </cell>
          <cell r="P706">
            <v>-49150.51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</row>
        <row r="707">
          <cell r="J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-49150.51</v>
          </cell>
          <cell r="AH707">
            <v>-49150.51</v>
          </cell>
          <cell r="AI707">
            <v>-49150.51</v>
          </cell>
          <cell r="AJ707">
            <v>0</v>
          </cell>
        </row>
        <row r="708">
          <cell r="C708">
            <v>2100</v>
          </cell>
          <cell r="D708" t="str">
            <v>E</v>
          </cell>
          <cell r="E708" t="str">
            <v>F84390G</v>
          </cell>
          <cell r="F708" t="str">
            <v>MAINTENANCE OF OTHER EQUIPMENT</v>
          </cell>
          <cell r="G708">
            <v>0</v>
          </cell>
          <cell r="H708">
            <v>0</v>
          </cell>
          <cell r="J708">
            <v>0</v>
          </cell>
          <cell r="L708">
            <v>0</v>
          </cell>
          <cell r="N708">
            <v>0</v>
          </cell>
          <cell r="P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</row>
        <row r="709">
          <cell r="J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</row>
        <row r="710">
          <cell r="E710" t="str">
            <v xml:space="preserve">     Gas Storage Maintenance</v>
          </cell>
          <cell r="G710">
            <v>-50509.93</v>
          </cell>
          <cell r="H710">
            <v>0</v>
          </cell>
          <cell r="J710">
            <v>-50509.93</v>
          </cell>
          <cell r="L710">
            <v>0</v>
          </cell>
          <cell r="M710">
            <v>0</v>
          </cell>
          <cell r="N710">
            <v>0</v>
          </cell>
          <cell r="P710">
            <v>-50509.93</v>
          </cell>
          <cell r="S710">
            <v>0</v>
          </cell>
          <cell r="T710">
            <v>0</v>
          </cell>
          <cell r="U710">
            <v>39.46</v>
          </cell>
          <cell r="V710">
            <v>39.46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2485.92</v>
          </cell>
          <cell r="AB710">
            <v>483.19</v>
          </cell>
          <cell r="AC710">
            <v>0</v>
          </cell>
          <cell r="AD710">
            <v>2969.11</v>
          </cell>
          <cell r="AE710">
            <v>0</v>
          </cell>
          <cell r="AF710">
            <v>3963.6</v>
          </cell>
          <cell r="AG710">
            <v>-57482.100000000006</v>
          </cell>
          <cell r="AH710">
            <v>-53518.5</v>
          </cell>
          <cell r="AI710">
            <v>-50509.93</v>
          </cell>
          <cell r="AJ710">
            <v>0</v>
          </cell>
        </row>
        <row r="712">
          <cell r="C712">
            <v>2100</v>
          </cell>
          <cell r="D712" t="str">
            <v>****</v>
          </cell>
          <cell r="E712" t="str">
            <v>F86100G</v>
          </cell>
          <cell r="F712" t="str">
            <v>MAINTENANCE SUPERVISION AND ENGINEERING</v>
          </cell>
          <cell r="G712">
            <v>4006.5200000000004</v>
          </cell>
          <cell r="J712">
            <v>4006.5200000000004</v>
          </cell>
          <cell r="L712">
            <v>129.66</v>
          </cell>
          <cell r="N712">
            <v>129.66</v>
          </cell>
          <cell r="P712">
            <v>4136.18</v>
          </cell>
          <cell r="S712">
            <v>129.66</v>
          </cell>
          <cell r="T712">
            <v>273.20999999999998</v>
          </cell>
          <cell r="U712">
            <v>287.45</v>
          </cell>
          <cell r="V712">
            <v>690.31999999999994</v>
          </cell>
          <cell r="W712">
            <v>359.6</v>
          </cell>
          <cell r="X712">
            <v>366.98</v>
          </cell>
          <cell r="Y712">
            <v>362.49</v>
          </cell>
          <cell r="Z712">
            <v>1089.0700000000002</v>
          </cell>
          <cell r="AA712">
            <v>414.61</v>
          </cell>
          <cell r="AB712">
            <v>318.75</v>
          </cell>
          <cell r="AC712">
            <v>290.33</v>
          </cell>
          <cell r="AD712">
            <v>1023.69</v>
          </cell>
          <cell r="AE712">
            <v>324.88</v>
          </cell>
          <cell r="AF712">
            <v>307.47000000000003</v>
          </cell>
          <cell r="AG712">
            <v>571.09</v>
          </cell>
          <cell r="AH712">
            <v>1203.44</v>
          </cell>
          <cell r="AI712">
            <v>4006.5200000000004</v>
          </cell>
          <cell r="AJ712">
            <v>0</v>
          </cell>
        </row>
        <row r="713">
          <cell r="C713">
            <v>2100</v>
          </cell>
          <cell r="D713" t="str">
            <v>****</v>
          </cell>
          <cell r="E713" t="str">
            <v>F86110G</v>
          </cell>
          <cell r="F713" t="str">
            <v>MAINTENANCE SUPERVISION AND ENGINEERING</v>
          </cell>
          <cell r="G713">
            <v>77197.01999999999</v>
          </cell>
          <cell r="J713">
            <v>77197.01999999999</v>
          </cell>
          <cell r="L713">
            <v>7054.11</v>
          </cell>
          <cell r="N713">
            <v>7054.11</v>
          </cell>
          <cell r="P713">
            <v>84251.12999999999</v>
          </cell>
          <cell r="S713">
            <v>7054.11</v>
          </cell>
          <cell r="T713">
            <v>6707.58</v>
          </cell>
          <cell r="U713">
            <v>6963.17</v>
          </cell>
          <cell r="V713">
            <v>20724.86</v>
          </cell>
          <cell r="W713">
            <v>7761.26</v>
          </cell>
          <cell r="X713">
            <v>6521.98</v>
          </cell>
          <cell r="Y713">
            <v>5272.34</v>
          </cell>
          <cell r="Z713">
            <v>19555.580000000002</v>
          </cell>
          <cell r="AA713">
            <v>2128.61</v>
          </cell>
          <cell r="AB713">
            <v>6231.92</v>
          </cell>
          <cell r="AC713">
            <v>6019.91</v>
          </cell>
          <cell r="AD713">
            <v>14380.44</v>
          </cell>
          <cell r="AE713">
            <v>9093.84</v>
          </cell>
          <cell r="AF713">
            <v>6440.51</v>
          </cell>
          <cell r="AG713">
            <v>7001.79</v>
          </cell>
          <cell r="AH713">
            <v>22536.14</v>
          </cell>
          <cell r="AI713">
            <v>77197.01999999999</v>
          </cell>
          <cell r="AJ713">
            <v>0</v>
          </cell>
        </row>
        <row r="714">
          <cell r="C714">
            <v>2100</v>
          </cell>
          <cell r="D714" t="str">
            <v>****</v>
          </cell>
          <cell r="E714" t="str">
            <v>F86120G</v>
          </cell>
          <cell r="F714" t="str">
            <v>MAINTENANCE SUPERVISION AND ENGINEERING</v>
          </cell>
          <cell r="G714">
            <v>3334.2999999999997</v>
          </cell>
          <cell r="J714">
            <v>3334.2999999999997</v>
          </cell>
          <cell r="L714">
            <v>73.97</v>
          </cell>
          <cell r="N714">
            <v>73.97</v>
          </cell>
          <cell r="P714">
            <v>3408.2699999999995</v>
          </cell>
          <cell r="S714">
            <v>73.97</v>
          </cell>
          <cell r="T714">
            <v>73.97</v>
          </cell>
          <cell r="U714">
            <v>78.7</v>
          </cell>
          <cell r="V714">
            <v>226.64</v>
          </cell>
          <cell r="W714">
            <v>928.64</v>
          </cell>
          <cell r="X714">
            <v>888.8</v>
          </cell>
          <cell r="Y714">
            <v>836.75</v>
          </cell>
          <cell r="Z714">
            <v>2654.19</v>
          </cell>
          <cell r="AA714">
            <v>85.8</v>
          </cell>
          <cell r="AB714">
            <v>63.47</v>
          </cell>
          <cell r="AC714">
            <v>60.7</v>
          </cell>
          <cell r="AD714">
            <v>209.96999999999997</v>
          </cell>
          <cell r="AE714">
            <v>104.9</v>
          </cell>
          <cell r="AF714">
            <v>71.400000000000006</v>
          </cell>
          <cell r="AG714">
            <v>67.2</v>
          </cell>
          <cell r="AH714">
            <v>243.5</v>
          </cell>
          <cell r="AI714">
            <v>3334.2999999999997</v>
          </cell>
          <cell r="AJ714">
            <v>0</v>
          </cell>
        </row>
        <row r="715">
          <cell r="C715">
            <v>2100</v>
          </cell>
          <cell r="D715" t="str">
            <v>****</v>
          </cell>
          <cell r="E715" t="str">
            <v>F86200G</v>
          </cell>
          <cell r="F715" t="str">
            <v>MAINTENANCE OF STRUCTURES AND IMPROVEME</v>
          </cell>
          <cell r="G715">
            <v>0</v>
          </cell>
          <cell r="J715">
            <v>0</v>
          </cell>
          <cell r="L715">
            <v>0</v>
          </cell>
          <cell r="N715">
            <v>0</v>
          </cell>
          <cell r="P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</row>
        <row r="716">
          <cell r="C716">
            <v>2100</v>
          </cell>
          <cell r="D716" t="str">
            <v>****</v>
          </cell>
          <cell r="E716" t="str">
            <v>F86300G</v>
          </cell>
          <cell r="F716" t="str">
            <v>MAINTENANCE OF MAINS</v>
          </cell>
          <cell r="G716">
            <v>16471.719999999998</v>
          </cell>
          <cell r="J716">
            <v>16471.719999999998</v>
          </cell>
          <cell r="L716">
            <v>-194.41</v>
          </cell>
          <cell r="N716">
            <v>-194.41</v>
          </cell>
          <cell r="P716">
            <v>16277.309999999998</v>
          </cell>
          <cell r="S716">
            <v>-194.41</v>
          </cell>
          <cell r="T716">
            <v>1965.78</v>
          </cell>
          <cell r="U716">
            <v>400.35</v>
          </cell>
          <cell r="V716">
            <v>2171.7199999999998</v>
          </cell>
          <cell r="W716">
            <v>119.38</v>
          </cell>
          <cell r="X716">
            <v>163.86</v>
          </cell>
          <cell r="Y716">
            <v>335</v>
          </cell>
          <cell r="Z716">
            <v>618.24</v>
          </cell>
          <cell r="AA716">
            <v>8333.8799999999992</v>
          </cell>
          <cell r="AB716">
            <v>951.14</v>
          </cell>
          <cell r="AC716">
            <v>52.98</v>
          </cell>
          <cell r="AD716">
            <v>9337.9999999999982</v>
          </cell>
          <cell r="AE716">
            <v>597.22</v>
          </cell>
          <cell r="AF716">
            <v>946.69</v>
          </cell>
          <cell r="AG716">
            <v>2799.85</v>
          </cell>
          <cell r="AH716">
            <v>4343.76</v>
          </cell>
          <cell r="AI716">
            <v>16471.719999999998</v>
          </cell>
          <cell r="AJ716">
            <v>0</v>
          </cell>
        </row>
        <row r="717">
          <cell r="C717">
            <v>2101</v>
          </cell>
          <cell r="D717" t="str">
            <v>****</v>
          </cell>
          <cell r="E717" t="str">
            <v>F86310G</v>
          </cell>
          <cell r="F717" t="str">
            <v>MAINTENANCE OF MAINS</v>
          </cell>
          <cell r="G717">
            <v>99671.99</v>
          </cell>
          <cell r="J717">
            <v>99671.99</v>
          </cell>
          <cell r="L717">
            <v>4493.53</v>
          </cell>
          <cell r="N717">
            <v>4493.53</v>
          </cell>
          <cell r="P717">
            <v>104165.52</v>
          </cell>
          <cell r="S717">
            <v>4493.53</v>
          </cell>
          <cell r="T717">
            <v>5241.21</v>
          </cell>
          <cell r="U717">
            <v>3899.81</v>
          </cell>
          <cell r="V717">
            <v>13634.55</v>
          </cell>
          <cell r="W717">
            <v>7786.02</v>
          </cell>
          <cell r="X717">
            <v>4456.47</v>
          </cell>
          <cell r="Y717">
            <v>5188.0200000000004</v>
          </cell>
          <cell r="Z717">
            <v>17430.510000000002</v>
          </cell>
          <cell r="AA717">
            <v>5612.56</v>
          </cell>
          <cell r="AB717">
            <v>14615.7</v>
          </cell>
          <cell r="AC717">
            <v>8730.84</v>
          </cell>
          <cell r="AD717">
            <v>28959.100000000002</v>
          </cell>
          <cell r="AE717">
            <v>11119.88</v>
          </cell>
          <cell r="AF717">
            <v>15831.72</v>
          </cell>
          <cell r="AG717">
            <v>12696.23</v>
          </cell>
          <cell r="AH717">
            <v>39647.83</v>
          </cell>
          <cell r="AI717">
            <v>99671.99</v>
          </cell>
          <cell r="AJ717">
            <v>0</v>
          </cell>
        </row>
        <row r="718">
          <cell r="C718">
            <v>2100</v>
          </cell>
          <cell r="D718" t="str">
            <v>****</v>
          </cell>
          <cell r="E718" t="str">
            <v>F86400G</v>
          </cell>
          <cell r="F718" t="str">
            <v>MAINTENANCE OF COMPRESSOR STATION EQUIP</v>
          </cell>
          <cell r="G718">
            <v>598940.5</v>
          </cell>
          <cell r="J718">
            <v>598940.5</v>
          </cell>
          <cell r="L718">
            <v>34378.879999999997</v>
          </cell>
          <cell r="N718">
            <v>34378.879999999997</v>
          </cell>
          <cell r="P718">
            <v>633319.38</v>
          </cell>
          <cell r="S718">
            <v>34378.879999999997</v>
          </cell>
          <cell r="T718">
            <v>45763.89</v>
          </cell>
          <cell r="U718">
            <v>25786.68</v>
          </cell>
          <cell r="V718">
            <v>105929.44999999998</v>
          </cell>
          <cell r="W718">
            <v>65872.509999999995</v>
          </cell>
          <cell r="X718">
            <v>89823.83</v>
          </cell>
          <cell r="Y718">
            <v>79957.63</v>
          </cell>
          <cell r="Z718">
            <v>235653.97</v>
          </cell>
          <cell r="AA718">
            <v>64307.27</v>
          </cell>
          <cell r="AB718">
            <v>33495.07</v>
          </cell>
          <cell r="AC718">
            <v>59180.44</v>
          </cell>
          <cell r="AD718">
            <v>156982.78</v>
          </cell>
          <cell r="AE718">
            <v>31449.23</v>
          </cell>
          <cell r="AF718">
            <v>21411</v>
          </cell>
          <cell r="AG718">
            <v>47514.07</v>
          </cell>
          <cell r="AH718">
            <v>100374.29999999999</v>
          </cell>
          <cell r="AI718">
            <v>598940.5</v>
          </cell>
          <cell r="AJ718">
            <v>0</v>
          </cell>
        </row>
        <row r="719">
          <cell r="C719">
            <v>2100</v>
          </cell>
          <cell r="D719" t="str">
            <v>****</v>
          </cell>
          <cell r="E719" t="str">
            <v>F86410G</v>
          </cell>
          <cell r="F719" t="str">
            <v>MAINTENANCE OF COMPRESSOR STATION EQUIP</v>
          </cell>
          <cell r="G719">
            <v>101967.75</v>
          </cell>
          <cell r="J719">
            <v>101967.75</v>
          </cell>
          <cell r="L719">
            <v>5694.59</v>
          </cell>
          <cell r="N719">
            <v>5694.59</v>
          </cell>
          <cell r="P719">
            <v>107662.34</v>
          </cell>
          <cell r="S719">
            <v>5694.59</v>
          </cell>
          <cell r="T719">
            <v>5758.92</v>
          </cell>
          <cell r="U719">
            <v>6704.85</v>
          </cell>
          <cell r="V719">
            <v>18158.36</v>
          </cell>
          <cell r="W719">
            <v>17372.48</v>
          </cell>
          <cell r="X719">
            <v>11897.35</v>
          </cell>
          <cell r="Y719">
            <v>9107.77</v>
          </cell>
          <cell r="Z719">
            <v>38377.600000000006</v>
          </cell>
          <cell r="AA719">
            <v>7581.59</v>
          </cell>
          <cell r="AB719">
            <v>7972.3</v>
          </cell>
          <cell r="AC719">
            <v>8494.68</v>
          </cell>
          <cell r="AD719">
            <v>24048.57</v>
          </cell>
          <cell r="AE719">
            <v>9674</v>
          </cell>
          <cell r="AF719">
            <v>5567.11</v>
          </cell>
          <cell r="AG719">
            <v>6142.11</v>
          </cell>
          <cell r="AH719">
            <v>21383.22</v>
          </cell>
          <cell r="AI719">
            <v>101967.75</v>
          </cell>
          <cell r="AJ719">
            <v>0</v>
          </cell>
        </row>
        <row r="720">
          <cell r="C720">
            <v>2100</v>
          </cell>
          <cell r="D720" t="str">
            <v>****</v>
          </cell>
          <cell r="E720" t="str">
            <v>F86420G</v>
          </cell>
          <cell r="F720" t="str">
            <v>MAINTENANCE OF COMPRESSOR STATION EQUIP</v>
          </cell>
          <cell r="G720">
            <v>29519.340000000004</v>
          </cell>
          <cell r="J720">
            <v>29519.340000000004</v>
          </cell>
          <cell r="L720">
            <v>1868.63</v>
          </cell>
          <cell r="N720">
            <v>1868.63</v>
          </cell>
          <cell r="P720">
            <v>31387.970000000005</v>
          </cell>
          <cell r="S720">
            <v>1868.63</v>
          </cell>
          <cell r="T720">
            <v>2294.8000000000002</v>
          </cell>
          <cell r="U720">
            <v>1244.8599999999999</v>
          </cell>
          <cell r="V720">
            <v>5408.29</v>
          </cell>
          <cell r="W720">
            <v>2589.12</v>
          </cell>
          <cell r="X720">
            <v>6673.18</v>
          </cell>
          <cell r="Y720">
            <v>5689.38</v>
          </cell>
          <cell r="Z720">
            <v>14951.68</v>
          </cell>
          <cell r="AA720">
            <v>1284.3800000000001</v>
          </cell>
          <cell r="AB720">
            <v>1365.92</v>
          </cell>
          <cell r="AC720">
            <v>1038.0899999999999</v>
          </cell>
          <cell r="AD720">
            <v>3688.3900000000003</v>
          </cell>
          <cell r="AE720">
            <v>2287.14</v>
          </cell>
          <cell r="AF720">
            <v>1392.06</v>
          </cell>
          <cell r="AG720">
            <v>1791.78</v>
          </cell>
          <cell r="AH720">
            <v>5470.98</v>
          </cell>
          <cell r="AI720">
            <v>29519.340000000004</v>
          </cell>
          <cell r="AJ720">
            <v>0</v>
          </cell>
        </row>
        <row r="721">
          <cell r="C721">
            <v>2100</v>
          </cell>
          <cell r="D721" t="str">
            <v>****</v>
          </cell>
          <cell r="E721" t="str">
            <v>F86500G</v>
          </cell>
          <cell r="F721" t="str">
            <v>MAINTENANCE OF MEASURING AND REG. STATI</v>
          </cell>
          <cell r="G721">
            <v>119583.02</v>
          </cell>
          <cell r="J721">
            <v>119583.02</v>
          </cell>
          <cell r="L721">
            <v>2178.13</v>
          </cell>
          <cell r="N721">
            <v>2178.13</v>
          </cell>
          <cell r="P721">
            <v>121761.15000000001</v>
          </cell>
          <cell r="S721">
            <v>2178.13</v>
          </cell>
          <cell r="T721">
            <v>2877.72</v>
          </cell>
          <cell r="U721">
            <v>2822.68</v>
          </cell>
          <cell r="V721">
            <v>7878.5300000000007</v>
          </cell>
          <cell r="W721">
            <v>2565.7399999999998</v>
          </cell>
          <cell r="X721">
            <v>17342.18</v>
          </cell>
          <cell r="Y721">
            <v>14418.11</v>
          </cell>
          <cell r="Z721">
            <v>34326.03</v>
          </cell>
          <cell r="AA721">
            <v>4980.32</v>
          </cell>
          <cell r="AB721">
            <v>6690.3</v>
          </cell>
          <cell r="AC721">
            <v>3941.62</v>
          </cell>
          <cell r="AD721">
            <v>15612.239999999998</v>
          </cell>
          <cell r="AE721">
            <v>15991.5</v>
          </cell>
          <cell r="AF721">
            <v>8672.94</v>
          </cell>
          <cell r="AG721">
            <v>37101.78</v>
          </cell>
          <cell r="AH721">
            <v>61766.22</v>
          </cell>
          <cell r="AI721">
            <v>119583.02</v>
          </cell>
          <cell r="AJ721">
            <v>0</v>
          </cell>
        </row>
        <row r="722">
          <cell r="C722">
            <v>2100</v>
          </cell>
          <cell r="D722" t="str">
            <v>****</v>
          </cell>
          <cell r="E722" t="str">
            <v>F86700G</v>
          </cell>
          <cell r="F722" t="str">
            <v>MAINTENANCE OF OTHER EQUIPMENT</v>
          </cell>
          <cell r="G722">
            <v>24917.17</v>
          </cell>
          <cell r="J722">
            <v>24917.17</v>
          </cell>
          <cell r="L722">
            <v>1429.34</v>
          </cell>
          <cell r="N722">
            <v>1429.34</v>
          </cell>
          <cell r="P722">
            <v>26346.51</v>
          </cell>
          <cell r="S722">
            <v>1429.34</v>
          </cell>
          <cell r="T722">
            <v>980.06</v>
          </cell>
          <cell r="U722">
            <v>1341.97</v>
          </cell>
          <cell r="V722">
            <v>3751.37</v>
          </cell>
          <cell r="W722">
            <v>1720</v>
          </cell>
          <cell r="X722">
            <v>0</v>
          </cell>
          <cell r="Y722">
            <v>2614.6</v>
          </cell>
          <cell r="Z722">
            <v>4334.6000000000004</v>
          </cell>
          <cell r="AA722">
            <v>0</v>
          </cell>
          <cell r="AB722">
            <v>2517.0500000000002</v>
          </cell>
          <cell r="AC722">
            <v>-1376.19</v>
          </cell>
          <cell r="AD722">
            <v>1140.8600000000001</v>
          </cell>
          <cell r="AE722">
            <v>1720</v>
          </cell>
          <cell r="AF722">
            <v>11751.38</v>
          </cell>
          <cell r="AG722">
            <v>2218.96</v>
          </cell>
          <cell r="AH722">
            <v>15690.34</v>
          </cell>
          <cell r="AI722">
            <v>24917.17</v>
          </cell>
          <cell r="AJ722">
            <v>0</v>
          </cell>
        </row>
        <row r="723">
          <cell r="E723" t="str">
            <v xml:space="preserve">     Gas Transmission Maintenance</v>
          </cell>
          <cell r="G723">
            <v>1075609.3299999998</v>
          </cell>
          <cell r="H723">
            <v>0</v>
          </cell>
          <cell r="J723">
            <v>1075609.3299999998</v>
          </cell>
          <cell r="L723">
            <v>57106.429999999993</v>
          </cell>
          <cell r="M723">
            <v>0</v>
          </cell>
          <cell r="N723">
            <v>57106.429999999993</v>
          </cell>
          <cell r="P723">
            <v>1132715.7599999998</v>
          </cell>
          <cell r="S723">
            <v>57106.429999999993</v>
          </cell>
          <cell r="T723">
            <v>71937.14</v>
          </cell>
          <cell r="U723">
            <v>49530.520000000004</v>
          </cell>
          <cell r="V723">
            <v>178574.08999999997</v>
          </cell>
          <cell r="W723">
            <v>107074.75</v>
          </cell>
          <cell r="X723">
            <v>138134.63</v>
          </cell>
          <cell r="Y723">
            <v>123782.09000000003</v>
          </cell>
          <cell r="Z723">
            <v>368991.47</v>
          </cell>
          <cell r="AA723">
            <v>94729.01999999999</v>
          </cell>
          <cell r="AB723">
            <v>74221.62000000001</v>
          </cell>
          <cell r="AC723">
            <v>86433.4</v>
          </cell>
          <cell r="AD723">
            <v>255384.03999999998</v>
          </cell>
          <cell r="AE723">
            <v>82362.59</v>
          </cell>
          <cell r="AF723">
            <v>72392.28</v>
          </cell>
          <cell r="AG723">
            <v>117904.86</v>
          </cell>
          <cell r="AH723">
            <v>272659.73</v>
          </cell>
          <cell r="AI723">
            <v>1075609.3299999998</v>
          </cell>
          <cell r="AJ723">
            <v>0</v>
          </cell>
        </row>
        <row r="725">
          <cell r="C725">
            <v>2100</v>
          </cell>
          <cell r="D725" t="str">
            <v>****</v>
          </cell>
          <cell r="E725" t="str">
            <v>F88500G</v>
          </cell>
          <cell r="F725" t="str">
            <v>MAINTENANCE SUPERVISION AND ENGINEERING</v>
          </cell>
          <cell r="G725">
            <v>4313.54</v>
          </cell>
          <cell r="J725">
            <v>4313.54</v>
          </cell>
          <cell r="L725">
            <v>-118</v>
          </cell>
          <cell r="N725">
            <v>-118</v>
          </cell>
          <cell r="P725">
            <v>4195.54</v>
          </cell>
          <cell r="S725">
            <v>-118</v>
          </cell>
          <cell r="T725">
            <v>0</v>
          </cell>
          <cell r="U725">
            <v>0</v>
          </cell>
          <cell r="V725">
            <v>-118</v>
          </cell>
          <cell r="W725">
            <v>0</v>
          </cell>
          <cell r="X725">
            <v>680.28</v>
          </cell>
          <cell r="Y725">
            <v>3004.79</v>
          </cell>
          <cell r="Z725">
            <v>3685.0699999999997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746.47</v>
          </cell>
          <cell r="AH725">
            <v>746.47</v>
          </cell>
          <cell r="AI725">
            <v>4313.54</v>
          </cell>
          <cell r="AJ725">
            <v>0</v>
          </cell>
        </row>
        <row r="726">
          <cell r="C726">
            <v>2100</v>
          </cell>
          <cell r="D726" t="str">
            <v>****</v>
          </cell>
          <cell r="E726" t="str">
            <v>F88510G</v>
          </cell>
          <cell r="F726" t="str">
            <v>MAINT SUPERVISION AN</v>
          </cell>
          <cell r="G726">
            <v>50639.61</v>
          </cell>
          <cell r="J726">
            <v>50639.61</v>
          </cell>
          <cell r="L726">
            <v>3016.5</v>
          </cell>
          <cell r="N726">
            <v>3016.5</v>
          </cell>
          <cell r="P726">
            <v>53656.11</v>
          </cell>
          <cell r="S726">
            <v>3016.5</v>
          </cell>
          <cell r="T726">
            <v>3534.46</v>
          </cell>
          <cell r="U726">
            <v>3707.03</v>
          </cell>
          <cell r="V726">
            <v>10257.99</v>
          </cell>
          <cell r="W726">
            <v>8155.85</v>
          </cell>
          <cell r="X726">
            <v>7571.58</v>
          </cell>
          <cell r="Y726">
            <v>6837.29</v>
          </cell>
          <cell r="Z726">
            <v>22564.720000000001</v>
          </cell>
          <cell r="AA726">
            <v>2693.28</v>
          </cell>
          <cell r="AB726">
            <v>2565.04</v>
          </cell>
          <cell r="AC726">
            <v>2658.75</v>
          </cell>
          <cell r="AD726">
            <v>7917.07</v>
          </cell>
          <cell r="AE726">
            <v>3885.76</v>
          </cell>
          <cell r="AF726">
            <v>2550.04</v>
          </cell>
          <cell r="AG726">
            <v>3464.03</v>
          </cell>
          <cell r="AH726">
            <v>9899.83</v>
          </cell>
          <cell r="AI726">
            <v>50639.61</v>
          </cell>
          <cell r="AJ726">
            <v>0</v>
          </cell>
        </row>
        <row r="727">
          <cell r="C727">
            <v>2100</v>
          </cell>
          <cell r="D727" t="str">
            <v>****</v>
          </cell>
          <cell r="E727" t="str">
            <v>F88520G</v>
          </cell>
          <cell r="F727" t="str">
            <v>MAINT SUPERVISION AN</v>
          </cell>
          <cell r="G727">
            <v>32252.71</v>
          </cell>
          <cell r="J727">
            <v>32252.71</v>
          </cell>
          <cell r="L727">
            <v>3465.06</v>
          </cell>
          <cell r="N727">
            <v>3465.06</v>
          </cell>
          <cell r="P727">
            <v>35717.769999999997</v>
          </cell>
          <cell r="S727">
            <v>3465.06</v>
          </cell>
          <cell r="T727">
            <v>2612.3200000000002</v>
          </cell>
          <cell r="U727">
            <v>2281.37</v>
          </cell>
          <cell r="V727">
            <v>8358.75</v>
          </cell>
          <cell r="W727">
            <v>3588.66</v>
          </cell>
          <cell r="X727">
            <v>3115.04</v>
          </cell>
          <cell r="Y727">
            <v>2303.5700000000002</v>
          </cell>
          <cell r="Z727">
            <v>9007.27</v>
          </cell>
          <cell r="AA727">
            <v>2500.6799999999998</v>
          </cell>
          <cell r="AB727">
            <v>2036.88</v>
          </cell>
          <cell r="AC727">
            <v>2186.35</v>
          </cell>
          <cell r="AD727">
            <v>6723.91</v>
          </cell>
          <cell r="AE727">
            <v>2822.24</v>
          </cell>
          <cell r="AF727">
            <v>2443.36</v>
          </cell>
          <cell r="AG727">
            <v>2897.18</v>
          </cell>
          <cell r="AH727">
            <v>8162.7800000000007</v>
          </cell>
          <cell r="AI727">
            <v>32252.71</v>
          </cell>
          <cell r="AJ727">
            <v>0</v>
          </cell>
        </row>
        <row r="728">
          <cell r="C728">
            <v>2100</v>
          </cell>
          <cell r="D728" t="str">
            <v>****</v>
          </cell>
          <cell r="E728" t="str">
            <v>F88600G</v>
          </cell>
          <cell r="F728" t="str">
            <v>MAINTENANCE OF STRUCTURES AND IMPROVEME</v>
          </cell>
          <cell r="G728">
            <v>0</v>
          </cell>
          <cell r="J728">
            <v>0</v>
          </cell>
          <cell r="L728">
            <v>0</v>
          </cell>
          <cell r="N728">
            <v>0</v>
          </cell>
          <cell r="P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</row>
        <row r="729">
          <cell r="C729">
            <v>2100</v>
          </cell>
          <cell r="D729" t="str">
            <v>****</v>
          </cell>
          <cell r="E729" t="str">
            <v>F88700G</v>
          </cell>
          <cell r="F729" t="str">
            <v>MAINTENANCE OF MAINS</v>
          </cell>
          <cell r="G729">
            <v>344933.19999999995</v>
          </cell>
          <cell r="J729">
            <v>344933.19999999995</v>
          </cell>
          <cell r="L729">
            <v>7579.26</v>
          </cell>
          <cell r="N729">
            <v>7579.26</v>
          </cell>
          <cell r="P729">
            <v>352512.45999999996</v>
          </cell>
          <cell r="S729">
            <v>7579.26</v>
          </cell>
          <cell r="T729">
            <v>44011.28</v>
          </cell>
          <cell r="U729">
            <v>29776.39</v>
          </cell>
          <cell r="V729">
            <v>81366.929999999993</v>
          </cell>
          <cell r="W729">
            <v>21358.44</v>
          </cell>
          <cell r="X729">
            <v>17467.080000000002</v>
          </cell>
          <cell r="Y729">
            <v>49629.18</v>
          </cell>
          <cell r="Z729">
            <v>88454.700000000012</v>
          </cell>
          <cell r="AA729">
            <v>45101.57</v>
          </cell>
          <cell r="AB729">
            <v>-13216.26</v>
          </cell>
          <cell r="AC729">
            <v>16748.84</v>
          </cell>
          <cell r="AD729">
            <v>48634.149999999994</v>
          </cell>
          <cell r="AE729">
            <v>34258.69</v>
          </cell>
          <cell r="AF729">
            <v>66127.25</v>
          </cell>
          <cell r="AG729">
            <v>26091.48</v>
          </cell>
          <cell r="AH729">
            <v>126477.42</v>
          </cell>
          <cell r="AI729">
            <v>344933.19999999995</v>
          </cell>
          <cell r="AJ729">
            <v>0</v>
          </cell>
        </row>
        <row r="730">
          <cell r="C730">
            <v>2100</v>
          </cell>
          <cell r="D730" t="str">
            <v>****</v>
          </cell>
          <cell r="E730" t="str">
            <v>F88710G</v>
          </cell>
          <cell r="F730" t="str">
            <v>MAINT OF MAINS</v>
          </cell>
          <cell r="G730">
            <v>236932.27999999997</v>
          </cell>
          <cell r="J730">
            <v>236932.27999999997</v>
          </cell>
          <cell r="L730">
            <v>22130.720000000001</v>
          </cell>
          <cell r="N730">
            <v>22130.720000000001</v>
          </cell>
          <cell r="P730">
            <v>259062.99999999997</v>
          </cell>
          <cell r="S730">
            <v>22130.720000000001</v>
          </cell>
          <cell r="T730">
            <v>12608.41</v>
          </cell>
          <cell r="U730">
            <v>11027</v>
          </cell>
          <cell r="V730">
            <v>45766.130000000005</v>
          </cell>
          <cell r="W730">
            <v>12766</v>
          </cell>
          <cell r="X730">
            <v>21502.98</v>
          </cell>
          <cell r="Y730">
            <v>35685.339999999997</v>
          </cell>
          <cell r="Z730">
            <v>69954.319999999992</v>
          </cell>
          <cell r="AA730">
            <v>15172.44</v>
          </cell>
          <cell r="AB730">
            <v>24980.36</v>
          </cell>
          <cell r="AC730">
            <v>20554.75</v>
          </cell>
          <cell r="AD730">
            <v>60707.55</v>
          </cell>
          <cell r="AE730">
            <v>27719.17</v>
          </cell>
          <cell r="AF730">
            <v>15872.83</v>
          </cell>
          <cell r="AG730">
            <v>16912.28</v>
          </cell>
          <cell r="AH730">
            <v>60504.28</v>
          </cell>
          <cell r="AI730">
            <v>236932.27999999997</v>
          </cell>
          <cell r="AJ730">
            <v>0</v>
          </cell>
        </row>
        <row r="731">
          <cell r="C731">
            <v>2100</v>
          </cell>
          <cell r="D731" t="str">
            <v>****</v>
          </cell>
          <cell r="E731" t="str">
            <v>F88720G</v>
          </cell>
          <cell r="F731" t="str">
            <v>MAINT OF MAINS</v>
          </cell>
          <cell r="G731">
            <v>351161.41000000003</v>
          </cell>
          <cell r="J731">
            <v>351161.41000000003</v>
          </cell>
          <cell r="L731">
            <v>25691.33</v>
          </cell>
          <cell r="N731">
            <v>25691.33</v>
          </cell>
          <cell r="P731">
            <v>376852.74000000005</v>
          </cell>
          <cell r="S731">
            <v>25691.33</v>
          </cell>
          <cell r="T731">
            <v>37062.400000000001</v>
          </cell>
          <cell r="U731">
            <v>35337.56</v>
          </cell>
          <cell r="V731">
            <v>98091.290000000008</v>
          </cell>
          <cell r="W731">
            <v>37178.800000000003</v>
          </cell>
          <cell r="X731">
            <v>14361.69</v>
          </cell>
          <cell r="Y731">
            <v>35192.6</v>
          </cell>
          <cell r="Z731">
            <v>86733.09</v>
          </cell>
          <cell r="AA731">
            <v>30957.62</v>
          </cell>
          <cell r="AB731">
            <v>26679.73</v>
          </cell>
          <cell r="AC731">
            <v>20489.04</v>
          </cell>
          <cell r="AD731">
            <v>78126.39</v>
          </cell>
          <cell r="AE731">
            <v>52590.41</v>
          </cell>
          <cell r="AF731">
            <v>22204.86</v>
          </cell>
          <cell r="AG731">
            <v>13415.37</v>
          </cell>
          <cell r="AH731">
            <v>88210.64</v>
          </cell>
          <cell r="AI731">
            <v>351161.41000000003</v>
          </cell>
          <cell r="AJ731">
            <v>0</v>
          </cell>
        </row>
        <row r="732">
          <cell r="C732">
            <v>2100</v>
          </cell>
          <cell r="D732" t="str">
            <v>****</v>
          </cell>
          <cell r="E732" t="str">
            <v>F88730G</v>
          </cell>
          <cell r="F732" t="str">
            <v>MAINT OF MAINS</v>
          </cell>
          <cell r="G732">
            <v>735412.11</v>
          </cell>
          <cell r="J732">
            <v>735412.11</v>
          </cell>
          <cell r="L732">
            <v>56891.35</v>
          </cell>
          <cell r="N732">
            <v>56891.35</v>
          </cell>
          <cell r="P732">
            <v>792303.46</v>
          </cell>
          <cell r="S732">
            <v>56891.35</v>
          </cell>
          <cell r="T732">
            <v>52189.440000000002</v>
          </cell>
          <cell r="U732">
            <v>50873.46</v>
          </cell>
          <cell r="V732">
            <v>159954.25</v>
          </cell>
          <cell r="W732">
            <v>67304.58</v>
          </cell>
          <cell r="X732">
            <v>78373.960000000006</v>
          </cell>
          <cell r="Y732">
            <v>99151.31</v>
          </cell>
          <cell r="Z732">
            <v>244829.85</v>
          </cell>
          <cell r="AA732">
            <v>54414.49</v>
          </cell>
          <cell r="AB732">
            <v>67320.460000000006</v>
          </cell>
          <cell r="AC732">
            <v>35888.82</v>
          </cell>
          <cell r="AD732">
            <v>157623.77000000002</v>
          </cell>
          <cell r="AE732">
            <v>59666.13</v>
          </cell>
          <cell r="AF732">
            <v>54486.76</v>
          </cell>
          <cell r="AG732">
            <v>58851.35</v>
          </cell>
          <cell r="AH732">
            <v>173004.24</v>
          </cell>
          <cell r="AI732">
            <v>735412.11</v>
          </cell>
          <cell r="AJ732">
            <v>0</v>
          </cell>
        </row>
        <row r="733">
          <cell r="C733">
            <v>2100</v>
          </cell>
          <cell r="D733" t="str">
            <v>****</v>
          </cell>
          <cell r="E733" t="str">
            <v>F88740G</v>
          </cell>
          <cell r="F733" t="str">
            <v>MAINT OF MAINS</v>
          </cell>
          <cell r="G733">
            <v>228752.5</v>
          </cell>
          <cell r="J733">
            <v>228752.5</v>
          </cell>
          <cell r="L733">
            <v>19641.54</v>
          </cell>
          <cell r="N733">
            <v>19641.54</v>
          </cell>
          <cell r="P733">
            <v>248394.04</v>
          </cell>
          <cell r="S733">
            <v>19641.54</v>
          </cell>
          <cell r="T733">
            <v>17477.830000000002</v>
          </cell>
          <cell r="U733">
            <v>18040.919999999998</v>
          </cell>
          <cell r="V733">
            <v>55160.29</v>
          </cell>
          <cell r="W733">
            <v>25192.58</v>
          </cell>
          <cell r="X733">
            <v>2057.15</v>
          </cell>
          <cell r="Y733">
            <v>33452.49</v>
          </cell>
          <cell r="Z733">
            <v>60702.22</v>
          </cell>
          <cell r="AA733">
            <v>21914.81</v>
          </cell>
          <cell r="AB733">
            <v>65517.27</v>
          </cell>
          <cell r="AC733">
            <v>-24294.61</v>
          </cell>
          <cell r="AD733">
            <v>63137.47</v>
          </cell>
          <cell r="AE733">
            <v>19485.98</v>
          </cell>
          <cell r="AF733">
            <v>14126.15</v>
          </cell>
          <cell r="AG733">
            <v>16140.39</v>
          </cell>
          <cell r="AH733">
            <v>49752.52</v>
          </cell>
          <cell r="AI733">
            <v>228752.5</v>
          </cell>
          <cell r="AJ733">
            <v>0</v>
          </cell>
        </row>
        <row r="734">
          <cell r="E734" t="str">
            <v>F88750G</v>
          </cell>
          <cell r="F734" t="str">
            <v>MAINT OF MAINS</v>
          </cell>
          <cell r="G734">
            <v>746.74</v>
          </cell>
          <cell r="J734">
            <v>746.74</v>
          </cell>
          <cell r="L734">
            <v>0</v>
          </cell>
          <cell r="N734">
            <v>0</v>
          </cell>
          <cell r="P734">
            <v>746.74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746.74</v>
          </cell>
          <cell r="AH734">
            <v>746.74</v>
          </cell>
          <cell r="AI734">
            <v>746.74</v>
          </cell>
          <cell r="AJ734">
            <v>0</v>
          </cell>
        </row>
        <row r="735">
          <cell r="C735">
            <v>2100</v>
          </cell>
          <cell r="D735" t="str">
            <v>****</v>
          </cell>
          <cell r="E735" t="str">
            <v>F88760G</v>
          </cell>
          <cell r="F735" t="str">
            <v>MAINT OF MAINS</v>
          </cell>
          <cell r="G735">
            <v>0</v>
          </cell>
          <cell r="J735">
            <v>0</v>
          </cell>
          <cell r="L735">
            <v>0</v>
          </cell>
          <cell r="N735">
            <v>0</v>
          </cell>
          <cell r="P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</row>
        <row r="736">
          <cell r="C736">
            <v>2100</v>
          </cell>
          <cell r="D736" t="str">
            <v>****</v>
          </cell>
          <cell r="E736" t="str">
            <v>F88800G</v>
          </cell>
          <cell r="F736" t="str">
            <v xml:space="preserve">MAINTENANCE OF COMPRESSOR STATION EQUIPMENT </v>
          </cell>
          <cell r="G736">
            <v>107.76</v>
          </cell>
          <cell r="J736">
            <v>107.76</v>
          </cell>
          <cell r="L736">
            <v>0</v>
          </cell>
          <cell r="N736">
            <v>0</v>
          </cell>
          <cell r="P736">
            <v>107.76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107.76</v>
          </cell>
          <cell r="Z736">
            <v>107.76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107.76</v>
          </cell>
          <cell r="AJ736">
            <v>0</v>
          </cell>
        </row>
        <row r="737">
          <cell r="C737">
            <v>2100</v>
          </cell>
          <cell r="D737" t="str">
            <v>****</v>
          </cell>
          <cell r="E737" t="str">
            <v>F88900G</v>
          </cell>
          <cell r="F737" t="str">
            <v>MAINTENANCE OF MEAS. AND REG. STA. EQUI</v>
          </cell>
          <cell r="G737">
            <v>41480.999999999993</v>
          </cell>
          <cell r="J737">
            <v>41480.999999999993</v>
          </cell>
          <cell r="L737">
            <v>1588.66</v>
          </cell>
          <cell r="M737">
            <v>0</v>
          </cell>
          <cell r="N737">
            <v>1588.66</v>
          </cell>
          <cell r="P737">
            <v>43069.659999999996</v>
          </cell>
          <cell r="S737">
            <v>1588.66</v>
          </cell>
          <cell r="T737">
            <v>2458.17</v>
          </cell>
          <cell r="U737">
            <v>1395.81</v>
          </cell>
          <cell r="V737">
            <v>5442.6399999999994</v>
          </cell>
          <cell r="W737">
            <v>3945.04</v>
          </cell>
          <cell r="X737">
            <v>4392.58</v>
          </cell>
          <cell r="Y737">
            <v>3921.43</v>
          </cell>
          <cell r="Z737">
            <v>12259.05</v>
          </cell>
          <cell r="AA737">
            <v>1589.26</v>
          </cell>
          <cell r="AB737">
            <v>3406.44</v>
          </cell>
          <cell r="AC737">
            <v>2773.96</v>
          </cell>
          <cell r="AD737">
            <v>7769.66</v>
          </cell>
          <cell r="AE737">
            <v>11537.25</v>
          </cell>
          <cell r="AF737">
            <v>2942.73</v>
          </cell>
          <cell r="AG737">
            <v>1529.67</v>
          </cell>
          <cell r="AH737">
            <v>16009.65</v>
          </cell>
          <cell r="AI737">
            <v>41480.999999999993</v>
          </cell>
          <cell r="AJ737">
            <v>0</v>
          </cell>
        </row>
        <row r="738">
          <cell r="C738">
            <v>2100</v>
          </cell>
          <cell r="D738" t="str">
            <v>****</v>
          </cell>
          <cell r="E738" t="str">
            <v>F89200G</v>
          </cell>
          <cell r="F738" t="str">
            <v>MAINTENANCE OF SERVICES</v>
          </cell>
          <cell r="G738">
            <v>394520.64999999997</v>
          </cell>
          <cell r="J738">
            <v>394520.64999999997</v>
          </cell>
          <cell r="L738">
            <v>31238.080000000002</v>
          </cell>
          <cell r="N738">
            <v>31238.080000000002</v>
          </cell>
          <cell r="P738">
            <v>425758.73</v>
          </cell>
          <cell r="S738">
            <v>31238.080000000002</v>
          </cell>
          <cell r="T738">
            <v>26663.65</v>
          </cell>
          <cell r="U738">
            <v>27270.55</v>
          </cell>
          <cell r="V738">
            <v>85172.28</v>
          </cell>
          <cell r="W738">
            <v>37470.769999999997</v>
          </cell>
          <cell r="X738">
            <v>36850.51</v>
          </cell>
          <cell r="Y738">
            <v>34004.07</v>
          </cell>
          <cell r="Z738">
            <v>108325.35</v>
          </cell>
          <cell r="AA738">
            <v>43177.43</v>
          </cell>
          <cell r="AB738">
            <v>20399.05</v>
          </cell>
          <cell r="AC738">
            <v>23194.67</v>
          </cell>
          <cell r="AD738">
            <v>86771.15</v>
          </cell>
          <cell r="AE738">
            <v>44188.87</v>
          </cell>
          <cell r="AF738">
            <v>37165.61</v>
          </cell>
          <cell r="AG738">
            <v>32897.39</v>
          </cell>
          <cell r="AH738">
            <v>114251.87000000001</v>
          </cell>
          <cell r="AI738">
            <v>394520.64999999997</v>
          </cell>
          <cell r="AJ738">
            <v>0</v>
          </cell>
        </row>
        <row r="739">
          <cell r="C739">
            <v>2100</v>
          </cell>
          <cell r="D739" t="str">
            <v>****</v>
          </cell>
          <cell r="E739" t="str">
            <v>F89210G</v>
          </cell>
          <cell r="F739" t="str">
            <v>MAINT OF SERVICES</v>
          </cell>
          <cell r="G739">
            <v>27858.1</v>
          </cell>
          <cell r="J739">
            <v>27858.1</v>
          </cell>
          <cell r="L739">
            <v>2722.18</v>
          </cell>
          <cell r="N739">
            <v>2722.18</v>
          </cell>
          <cell r="P739">
            <v>30580.28</v>
          </cell>
          <cell r="S739">
            <v>2722.18</v>
          </cell>
          <cell r="T739">
            <v>3480.24</v>
          </cell>
          <cell r="U739">
            <v>481.32</v>
          </cell>
          <cell r="V739">
            <v>6683.74</v>
          </cell>
          <cell r="W739">
            <v>1451.45</v>
          </cell>
          <cell r="X739">
            <v>466.2</v>
          </cell>
          <cell r="Y739">
            <v>228.5</v>
          </cell>
          <cell r="Z739">
            <v>2146.15</v>
          </cell>
          <cell r="AA739">
            <v>5617.84</v>
          </cell>
          <cell r="AB739">
            <v>2610.1</v>
          </cell>
          <cell r="AC739">
            <v>2767.8</v>
          </cell>
          <cell r="AD739">
            <v>10995.740000000002</v>
          </cell>
          <cell r="AE739">
            <v>3837.59</v>
          </cell>
          <cell r="AF739">
            <v>2468.92</v>
          </cell>
          <cell r="AG739">
            <v>1725.96</v>
          </cell>
          <cell r="AH739">
            <v>8032.47</v>
          </cell>
          <cell r="AI739">
            <v>27858.1</v>
          </cell>
          <cell r="AJ739">
            <v>0</v>
          </cell>
        </row>
        <row r="740">
          <cell r="C740">
            <v>2100</v>
          </cell>
          <cell r="D740" t="str">
            <v>****</v>
          </cell>
          <cell r="E740" t="str">
            <v>F89220G</v>
          </cell>
          <cell r="F740" t="str">
            <v>MAINT OF SERVICES</v>
          </cell>
          <cell r="G740">
            <v>8129.29</v>
          </cell>
          <cell r="J740">
            <v>8129.29</v>
          </cell>
          <cell r="L740">
            <v>487.23</v>
          </cell>
          <cell r="N740">
            <v>487.23</v>
          </cell>
          <cell r="P740">
            <v>8616.52</v>
          </cell>
          <cell r="S740">
            <v>487.23</v>
          </cell>
          <cell r="T740">
            <v>0</v>
          </cell>
          <cell r="U740">
            <v>0</v>
          </cell>
          <cell r="V740">
            <v>487.23</v>
          </cell>
          <cell r="W740">
            <v>257.76</v>
          </cell>
          <cell r="X740">
            <v>305.62</v>
          </cell>
          <cell r="Y740">
            <v>2447.92</v>
          </cell>
          <cell r="Z740">
            <v>3011.3</v>
          </cell>
          <cell r="AA740">
            <v>585.66999999999996</v>
          </cell>
          <cell r="AB740">
            <v>147.09</v>
          </cell>
          <cell r="AC740">
            <v>290</v>
          </cell>
          <cell r="AD740">
            <v>1022.76</v>
          </cell>
          <cell r="AE740">
            <v>1740.4</v>
          </cell>
          <cell r="AF740">
            <v>67.69</v>
          </cell>
          <cell r="AG740">
            <v>1799.91</v>
          </cell>
          <cell r="AH740">
            <v>3608</v>
          </cell>
          <cell r="AI740">
            <v>8129.29</v>
          </cell>
          <cell r="AJ740">
            <v>0</v>
          </cell>
        </row>
        <row r="741">
          <cell r="C741">
            <v>2100</v>
          </cell>
          <cell r="D741" t="str">
            <v>****</v>
          </cell>
          <cell r="E741" t="str">
            <v>F89230G</v>
          </cell>
          <cell r="F741" t="str">
            <v>MAINT OF SERVICES</v>
          </cell>
          <cell r="G741">
            <v>36398.49</v>
          </cell>
          <cell r="J741">
            <v>36398.49</v>
          </cell>
          <cell r="L741">
            <v>6427.44</v>
          </cell>
          <cell r="N741">
            <v>6427.44</v>
          </cell>
          <cell r="P741">
            <v>42825.93</v>
          </cell>
          <cell r="S741">
            <v>6427.44</v>
          </cell>
          <cell r="T741">
            <v>2185.65</v>
          </cell>
          <cell r="U741">
            <v>1072.06</v>
          </cell>
          <cell r="V741">
            <v>9685.15</v>
          </cell>
          <cell r="W741">
            <v>2406.79</v>
          </cell>
          <cell r="X741">
            <v>1300.96</v>
          </cell>
          <cell r="Y741">
            <v>2496.5500000000002</v>
          </cell>
          <cell r="Z741">
            <v>6204.3</v>
          </cell>
          <cell r="AA741">
            <v>3095.82</v>
          </cell>
          <cell r="AB741">
            <v>3079.32</v>
          </cell>
          <cell r="AC741">
            <v>4078.65</v>
          </cell>
          <cell r="AD741">
            <v>10253.790000000001</v>
          </cell>
          <cell r="AE741">
            <v>2476.29</v>
          </cell>
          <cell r="AF741">
            <v>2838.76</v>
          </cell>
          <cell r="AG741">
            <v>4940.2</v>
          </cell>
          <cell r="AH741">
            <v>10255.25</v>
          </cell>
          <cell r="AI741">
            <v>36398.49</v>
          </cell>
          <cell r="AJ741">
            <v>0</v>
          </cell>
        </row>
        <row r="742">
          <cell r="C742">
            <v>2100</v>
          </cell>
          <cell r="D742" t="str">
            <v>****</v>
          </cell>
          <cell r="E742" t="str">
            <v>F89300G</v>
          </cell>
          <cell r="F742" t="str">
            <v>MAINTENANCE OF METERS AND HOUSE REGULAT</v>
          </cell>
          <cell r="G742">
            <v>180547.13999999998</v>
          </cell>
          <cell r="J742">
            <v>180547.13999999998</v>
          </cell>
          <cell r="L742">
            <v>-2163.31</v>
          </cell>
          <cell r="N742">
            <v>-2163.31</v>
          </cell>
          <cell r="P742">
            <v>178383.83</v>
          </cell>
          <cell r="S742">
            <v>-2163.31</v>
          </cell>
          <cell r="T742">
            <v>5782.15</v>
          </cell>
          <cell r="U742">
            <v>3280.26</v>
          </cell>
          <cell r="V742">
            <v>6899.1</v>
          </cell>
          <cell r="W742">
            <v>52887.12</v>
          </cell>
          <cell r="X742">
            <v>38318.959999999999</v>
          </cell>
          <cell r="Y742">
            <v>967.68</v>
          </cell>
          <cell r="Z742">
            <v>92173.759999999995</v>
          </cell>
          <cell r="AA742">
            <v>1135.3499999999999</v>
          </cell>
          <cell r="AB742">
            <v>38397.68</v>
          </cell>
          <cell r="AC742">
            <v>10852.27</v>
          </cell>
          <cell r="AD742">
            <v>50385.3</v>
          </cell>
          <cell r="AE742">
            <v>594.73</v>
          </cell>
          <cell r="AF742">
            <v>13337.31</v>
          </cell>
          <cell r="AG742">
            <v>17156.939999999999</v>
          </cell>
          <cell r="AH742">
            <v>31088.979999999996</v>
          </cell>
          <cell r="AI742">
            <v>180547.13999999998</v>
          </cell>
          <cell r="AJ742">
            <v>0</v>
          </cell>
        </row>
        <row r="743">
          <cell r="C743">
            <v>2100</v>
          </cell>
          <cell r="D743" t="str">
            <v>****</v>
          </cell>
          <cell r="E743" t="str">
            <v>F89310G</v>
          </cell>
          <cell r="F743" t="str">
            <v>MAINT OF METERS AND</v>
          </cell>
          <cell r="G743">
            <v>165403.71000000002</v>
          </cell>
          <cell r="J743">
            <v>165403.71000000002</v>
          </cell>
          <cell r="L743">
            <v>19235.27</v>
          </cell>
          <cell r="N743">
            <v>19235.27</v>
          </cell>
          <cell r="P743">
            <v>184638.98</v>
          </cell>
          <cell r="S743">
            <v>19235.27</v>
          </cell>
          <cell r="T743">
            <v>9507.01</v>
          </cell>
          <cell r="U743">
            <v>10152.92</v>
          </cell>
          <cell r="V743">
            <v>38895.199999999997</v>
          </cell>
          <cell r="W743">
            <v>28074.36</v>
          </cell>
          <cell r="X743">
            <v>21887.279999999999</v>
          </cell>
          <cell r="Y743">
            <v>12457.72</v>
          </cell>
          <cell r="Z743">
            <v>62419.360000000001</v>
          </cell>
          <cell r="AA743">
            <v>13577.14</v>
          </cell>
          <cell r="AB743">
            <v>10986.19</v>
          </cell>
          <cell r="AC743">
            <v>7264.9</v>
          </cell>
          <cell r="AD743">
            <v>31828.230000000003</v>
          </cell>
          <cell r="AE743">
            <v>14775.78</v>
          </cell>
          <cell r="AF743">
            <v>10108.51</v>
          </cell>
          <cell r="AG743">
            <v>7376.63</v>
          </cell>
          <cell r="AH743">
            <v>32260.920000000002</v>
          </cell>
          <cell r="AI743">
            <v>165403.71000000002</v>
          </cell>
          <cell r="AJ743">
            <v>0</v>
          </cell>
        </row>
        <row r="744">
          <cell r="C744">
            <v>2100</v>
          </cell>
          <cell r="D744" t="str">
            <v>****</v>
          </cell>
          <cell r="E744" t="str">
            <v>F89320G</v>
          </cell>
          <cell r="F744" t="str">
            <v>MAINT OF METERS AND</v>
          </cell>
          <cell r="G744">
            <v>426243.82000000007</v>
          </cell>
          <cell r="J744">
            <v>426243.82000000007</v>
          </cell>
          <cell r="L744">
            <v>39054.85</v>
          </cell>
          <cell r="N744">
            <v>39054.85</v>
          </cell>
          <cell r="P744">
            <v>465298.67000000004</v>
          </cell>
          <cell r="S744">
            <v>39054.85</v>
          </cell>
          <cell r="T744">
            <v>40106.980000000003</v>
          </cell>
          <cell r="U744">
            <v>36896.78</v>
          </cell>
          <cell r="V744">
            <v>116058.61</v>
          </cell>
          <cell r="W744">
            <v>44464.77</v>
          </cell>
          <cell r="X744">
            <v>36963.949999999997</v>
          </cell>
          <cell r="Y744">
            <v>33067.480000000003</v>
          </cell>
          <cell r="Z744">
            <v>114496.20000000001</v>
          </cell>
          <cell r="AA744">
            <v>33057.03</v>
          </cell>
          <cell r="AB744">
            <v>42596.59</v>
          </cell>
          <cell r="AC744">
            <v>26815</v>
          </cell>
          <cell r="AD744">
            <v>102468.62</v>
          </cell>
          <cell r="AE744">
            <v>32642.87</v>
          </cell>
          <cell r="AF744">
            <v>31187.03</v>
          </cell>
          <cell r="AG744">
            <v>29390.49</v>
          </cell>
          <cell r="AH744">
            <v>93220.39</v>
          </cell>
          <cell r="AI744">
            <v>426243.82000000007</v>
          </cell>
          <cell r="AJ744">
            <v>0</v>
          </cell>
        </row>
        <row r="745">
          <cell r="C745">
            <v>2100</v>
          </cell>
          <cell r="D745" t="str">
            <v>****</v>
          </cell>
          <cell r="E745" t="str">
            <v>F89400G</v>
          </cell>
          <cell r="F745" t="str">
            <v>MAINTENANCE OF OTHER EQUIPMENT</v>
          </cell>
          <cell r="G745">
            <v>409660.69</v>
          </cell>
          <cell r="J745">
            <v>409660.69</v>
          </cell>
          <cell r="L745">
            <v>12304.55</v>
          </cell>
          <cell r="M745">
            <v>0</v>
          </cell>
          <cell r="N745">
            <v>12304.55</v>
          </cell>
          <cell r="P745">
            <v>421965.24</v>
          </cell>
          <cell r="S745">
            <v>12304.55</v>
          </cell>
          <cell r="T745">
            <v>18189.349999999999</v>
          </cell>
          <cell r="U745">
            <v>12014.8</v>
          </cell>
          <cell r="V745">
            <v>42508.7</v>
          </cell>
          <cell r="W745">
            <v>13957.37</v>
          </cell>
          <cell r="X745">
            <v>11959.99</v>
          </cell>
          <cell r="Y745">
            <v>10288.700000000001</v>
          </cell>
          <cell r="Z745">
            <v>36206.06</v>
          </cell>
          <cell r="AA745">
            <v>45068.79</v>
          </cell>
          <cell r="AB745">
            <v>42248.01</v>
          </cell>
          <cell r="AC745">
            <v>50580.24</v>
          </cell>
          <cell r="AD745">
            <v>137897.04</v>
          </cell>
          <cell r="AE745">
            <v>72937.679999999993</v>
          </cell>
          <cell r="AF745">
            <v>69061.570000000007</v>
          </cell>
          <cell r="AG745">
            <v>51049.64</v>
          </cell>
          <cell r="AH745">
            <v>193048.89</v>
          </cell>
          <cell r="AI745">
            <v>409660.69</v>
          </cell>
          <cell r="AJ745">
            <v>0</v>
          </cell>
        </row>
        <row r="746">
          <cell r="C746">
            <v>2100</v>
          </cell>
          <cell r="D746" t="str">
            <v>****</v>
          </cell>
          <cell r="E746" t="str">
            <v>F89430G</v>
          </cell>
          <cell r="F746" t="str">
            <v>GDM MAINTENANCE OF CNG FUELING STATION</v>
          </cell>
          <cell r="G746">
            <v>72088.450000000012</v>
          </cell>
          <cell r="J746">
            <v>72088.450000000012</v>
          </cell>
          <cell r="S746">
            <v>12034.76</v>
          </cell>
          <cell r="T746">
            <v>18495.57</v>
          </cell>
          <cell r="U746">
            <v>10904.8</v>
          </cell>
          <cell r="V746">
            <v>41435.130000000005</v>
          </cell>
          <cell r="W746">
            <v>10094.83</v>
          </cell>
          <cell r="X746">
            <v>10960.49</v>
          </cell>
          <cell r="Y746">
            <v>9598</v>
          </cell>
          <cell r="Z746">
            <v>30653.32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72088.450000000012</v>
          </cell>
          <cell r="AJ746">
            <v>0</v>
          </cell>
        </row>
        <row r="747">
          <cell r="E747" t="str">
            <v xml:space="preserve">     Gas Distribution Maintenance</v>
          </cell>
          <cell r="G747">
            <v>3747583.2000000007</v>
          </cell>
          <cell r="H747">
            <v>0</v>
          </cell>
          <cell r="J747">
            <v>3747583.2000000007</v>
          </cell>
          <cell r="L747">
            <v>249192.71</v>
          </cell>
          <cell r="M747">
            <v>0</v>
          </cell>
          <cell r="N747">
            <v>249192.71</v>
          </cell>
          <cell r="P747">
            <v>3996775.9100000006</v>
          </cell>
          <cell r="S747">
            <v>261227.47</v>
          </cell>
          <cell r="T747">
            <v>296364.91000000003</v>
          </cell>
          <cell r="U747">
            <v>254513.02999999997</v>
          </cell>
          <cell r="V747">
            <v>812105.4099999998</v>
          </cell>
          <cell r="W747">
            <v>370555.1700000001</v>
          </cell>
          <cell r="X747">
            <v>308536.3</v>
          </cell>
          <cell r="Y747">
            <v>374842.37999999995</v>
          </cell>
          <cell r="Z747">
            <v>1053933.8500000003</v>
          </cell>
          <cell r="AA747">
            <v>319659.22000000003</v>
          </cell>
          <cell r="AB747">
            <v>339753.95</v>
          </cell>
          <cell r="AC747">
            <v>202849.43</v>
          </cell>
          <cell r="AD747">
            <v>862262.60000000009</v>
          </cell>
          <cell r="AE747">
            <v>385159.83999999997</v>
          </cell>
          <cell r="AF747">
            <v>346989.38000000006</v>
          </cell>
          <cell r="AG747">
            <v>287132.12</v>
          </cell>
          <cell r="AH747">
            <v>1019281.34</v>
          </cell>
          <cell r="AI747">
            <v>3747583.2000000007</v>
          </cell>
          <cell r="AJ747">
            <v>0</v>
          </cell>
        </row>
        <row r="749">
          <cell r="E749" t="str">
            <v xml:space="preserve">     Gas Maintenance</v>
          </cell>
          <cell r="G749">
            <v>4772682.6000000006</v>
          </cell>
          <cell r="H749">
            <v>0</v>
          </cell>
          <cell r="J749">
            <v>4772682.6000000006</v>
          </cell>
          <cell r="L749">
            <v>306299.14</v>
          </cell>
          <cell r="M749">
            <v>0</v>
          </cell>
          <cell r="N749">
            <v>306299.14</v>
          </cell>
          <cell r="P749">
            <v>5078981.74</v>
          </cell>
          <cell r="S749">
            <v>318333.90000000002</v>
          </cell>
          <cell r="T749">
            <v>368302.05000000005</v>
          </cell>
          <cell r="U749">
            <v>304083.00999999995</v>
          </cell>
          <cell r="V749">
            <v>990718.95999999973</v>
          </cell>
          <cell r="W749">
            <v>477629.9200000001</v>
          </cell>
          <cell r="X749">
            <v>446670.93</v>
          </cell>
          <cell r="Y749">
            <v>498624.47</v>
          </cell>
          <cell r="Z749">
            <v>1422925.3200000003</v>
          </cell>
          <cell r="AA749">
            <v>416874.16000000003</v>
          </cell>
          <cell r="AB749">
            <v>414458.76</v>
          </cell>
          <cell r="AC749">
            <v>289282.82999999996</v>
          </cell>
          <cell r="AD749">
            <v>1120615.75</v>
          </cell>
          <cell r="AE749">
            <v>467522.42999999993</v>
          </cell>
          <cell r="AF749">
            <v>423345.26000000007</v>
          </cell>
          <cell r="AG749">
            <v>347554.88</v>
          </cell>
          <cell r="AH749">
            <v>1238422.5699999998</v>
          </cell>
          <cell r="AI749">
            <v>4772682.6000000006</v>
          </cell>
          <cell r="AJ749">
            <v>0</v>
          </cell>
        </row>
        <row r="751">
          <cell r="D751" t="str">
            <v>I</v>
          </cell>
          <cell r="E751" t="str">
            <v>F93500C</v>
          </cell>
          <cell r="F751" t="str">
            <v>MAINTENANCE OF GENERAL PLANT</v>
          </cell>
          <cell r="G751">
            <v>0</v>
          </cell>
          <cell r="H751">
            <v>0</v>
          </cell>
          <cell r="J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</row>
        <row r="752"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</row>
        <row r="753">
          <cell r="C753">
            <v>2100</v>
          </cell>
          <cell r="D753" t="str">
            <v>I</v>
          </cell>
          <cell r="E753" t="str">
            <v>F93500E</v>
          </cell>
          <cell r="F753" t="str">
            <v>MAINTENANCE OF GENERAL PLANT</v>
          </cell>
          <cell r="G753">
            <v>16941833.93</v>
          </cell>
          <cell r="H753">
            <v>0</v>
          </cell>
          <cell r="I753">
            <v>0.75621000000000005</v>
          </cell>
          <cell r="J753">
            <v>16941833.93</v>
          </cell>
          <cell r="L753">
            <v>1299148.3500000001</v>
          </cell>
          <cell r="N753">
            <v>1299148.3500000001</v>
          </cell>
          <cell r="P753">
            <v>18240982.280000001</v>
          </cell>
          <cell r="S753">
            <v>1299148.3500000001</v>
          </cell>
          <cell r="T753">
            <v>1360678.26</v>
          </cell>
          <cell r="U753">
            <v>1358309.23</v>
          </cell>
          <cell r="V753">
            <v>4018135.8400000003</v>
          </cell>
          <cell r="W753">
            <v>398971.72</v>
          </cell>
          <cell r="X753">
            <v>525603.29</v>
          </cell>
          <cell r="Y753">
            <v>2778776.35</v>
          </cell>
          <cell r="Z753">
            <v>3703351.3600000003</v>
          </cell>
          <cell r="AA753">
            <v>1411411.35</v>
          </cell>
          <cell r="AB753">
            <v>1428052.35</v>
          </cell>
          <cell r="AC753">
            <v>1448844.57</v>
          </cell>
          <cell r="AD753">
            <v>4288308.2700000005</v>
          </cell>
          <cell r="AE753">
            <v>1623473.19</v>
          </cell>
          <cell r="AF753">
            <v>1473771.57</v>
          </cell>
          <cell r="AG753">
            <v>1834793.7</v>
          </cell>
          <cell r="AH753">
            <v>4932038.46</v>
          </cell>
          <cell r="AI753">
            <v>16941833.93</v>
          </cell>
          <cell r="AJ753">
            <v>0</v>
          </cell>
        </row>
        <row r="754">
          <cell r="C754">
            <v>2100</v>
          </cell>
          <cell r="D754" t="str">
            <v>P</v>
          </cell>
          <cell r="E754" t="str">
            <v>F93500E</v>
          </cell>
          <cell r="F754" t="str">
            <v>MAINTENANCE OF GENERAL PLANT</v>
          </cell>
          <cell r="H754">
            <v>22635.98</v>
          </cell>
          <cell r="J754">
            <v>22635.98</v>
          </cell>
          <cell r="L754">
            <v>1299148.3500000001</v>
          </cell>
          <cell r="N754">
            <v>1299148.3500000001</v>
          </cell>
          <cell r="P754">
            <v>1321784.33</v>
          </cell>
          <cell r="V754">
            <v>0</v>
          </cell>
          <cell r="Z754">
            <v>0</v>
          </cell>
          <cell r="AD754">
            <v>0</v>
          </cell>
          <cell r="AF754">
            <v>22635.98</v>
          </cell>
          <cell r="AH754">
            <v>22635.98</v>
          </cell>
          <cell r="AI754">
            <v>22635.98</v>
          </cell>
          <cell r="AJ754">
            <v>0</v>
          </cell>
        </row>
        <row r="755"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</row>
        <row r="756">
          <cell r="C756">
            <v>2100</v>
          </cell>
          <cell r="D756" t="str">
            <v>I</v>
          </cell>
          <cell r="E756" t="str">
            <v>F93500G</v>
          </cell>
          <cell r="F756" t="str">
            <v>MAINTENANCE OF GENERAL PLANT</v>
          </cell>
          <cell r="G756">
            <v>5202742.1100000003</v>
          </cell>
          <cell r="H756">
            <v>0</v>
          </cell>
          <cell r="I756">
            <v>0.24379000000000001</v>
          </cell>
          <cell r="J756">
            <v>5202742.1100000003</v>
          </cell>
          <cell r="L756">
            <v>377861.27</v>
          </cell>
          <cell r="N756">
            <v>377861.27</v>
          </cell>
          <cell r="P756">
            <v>5580603.3800000008</v>
          </cell>
          <cell r="S756">
            <v>377861.27</v>
          </cell>
          <cell r="T756">
            <v>417158.66</v>
          </cell>
          <cell r="U756">
            <v>440620.13</v>
          </cell>
          <cell r="V756">
            <v>1235640.06</v>
          </cell>
          <cell r="W756">
            <v>85123.91</v>
          </cell>
          <cell r="X756">
            <v>145397.9</v>
          </cell>
          <cell r="Y756">
            <v>926702.66</v>
          </cell>
          <cell r="Z756">
            <v>1157224.47</v>
          </cell>
          <cell r="AA756">
            <v>450789.71</v>
          </cell>
          <cell r="AB756">
            <v>456375.15</v>
          </cell>
          <cell r="AC756">
            <v>409993.53</v>
          </cell>
          <cell r="AD756">
            <v>1317158.3900000001</v>
          </cell>
          <cell r="AE756">
            <v>476717.07</v>
          </cell>
          <cell r="AF756">
            <v>474697.47</v>
          </cell>
          <cell r="AG756">
            <v>541304.65</v>
          </cell>
          <cell r="AH756">
            <v>1492719.19</v>
          </cell>
          <cell r="AI756">
            <v>5202742.1100000003</v>
          </cell>
          <cell r="AJ756">
            <v>0</v>
          </cell>
        </row>
        <row r="757">
          <cell r="C757">
            <v>2100</v>
          </cell>
          <cell r="D757" t="str">
            <v>P</v>
          </cell>
          <cell r="E757" t="str">
            <v>F93500G</v>
          </cell>
          <cell r="F757" t="str">
            <v>MAINTENANCE OF GENERAL PLANT</v>
          </cell>
          <cell r="H757">
            <v>-22635.98</v>
          </cell>
          <cell r="J757">
            <v>-22635.98</v>
          </cell>
          <cell r="L757">
            <v>377861.27</v>
          </cell>
          <cell r="N757">
            <v>377861.27</v>
          </cell>
          <cell r="P757">
            <v>355225.29000000004</v>
          </cell>
          <cell r="V757">
            <v>0</v>
          </cell>
          <cell r="Z757">
            <v>0</v>
          </cell>
          <cell r="AD757">
            <v>0</v>
          </cell>
          <cell r="AF757">
            <v>-22635.98</v>
          </cell>
          <cell r="AH757">
            <v>-22635.98</v>
          </cell>
          <cell r="AI757">
            <v>-22635.98</v>
          </cell>
          <cell r="AJ757">
            <v>0</v>
          </cell>
        </row>
        <row r="758"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</row>
        <row r="759">
          <cell r="C759">
            <v>2100</v>
          </cell>
          <cell r="D759" t="str">
            <v>****</v>
          </cell>
          <cell r="E759" t="str">
            <v>F9350AE</v>
          </cell>
          <cell r="F759" t="str">
            <v>MAINTENANCE OF GENERAL PLANT-SEMPRA CHARGES</v>
          </cell>
          <cell r="G759">
            <v>23086769.489999998</v>
          </cell>
          <cell r="J759">
            <v>23086769.489999998</v>
          </cell>
          <cell r="L759">
            <v>2627499.42</v>
          </cell>
          <cell r="N759">
            <v>2627499.42</v>
          </cell>
          <cell r="P759">
            <v>25714268.909999996</v>
          </cell>
          <cell r="S759">
            <v>2627499.42</v>
          </cell>
          <cell r="T759">
            <v>2459762.69</v>
          </cell>
          <cell r="U759">
            <v>2282544.2799999998</v>
          </cell>
          <cell r="V759">
            <v>7369806.3899999987</v>
          </cell>
          <cell r="W759">
            <v>783266.63</v>
          </cell>
          <cell r="X759">
            <v>1194159.54</v>
          </cell>
          <cell r="Y759">
            <v>822021.15</v>
          </cell>
          <cell r="Z759">
            <v>2799447.32</v>
          </cell>
          <cell r="AA759">
            <v>1984624.65</v>
          </cell>
          <cell r="AB759">
            <v>1807331.31</v>
          </cell>
          <cell r="AC759">
            <v>1872531.17</v>
          </cell>
          <cell r="AD759">
            <v>5664487.1299999999</v>
          </cell>
          <cell r="AE759">
            <v>2561779.7200000002</v>
          </cell>
          <cell r="AF759">
            <v>2784217.34</v>
          </cell>
          <cell r="AG759">
            <v>1907031.59</v>
          </cell>
          <cell r="AH759">
            <v>7253028.6500000004</v>
          </cell>
          <cell r="AI759">
            <v>23086769.489999998</v>
          </cell>
          <cell r="AJ759">
            <v>0</v>
          </cell>
        </row>
        <row r="760">
          <cell r="C760">
            <v>2100</v>
          </cell>
          <cell r="D760" t="str">
            <v>****</v>
          </cell>
          <cell r="E760" t="str">
            <v>F9350AG</v>
          </cell>
          <cell r="F760" t="str">
            <v>MAINTENANCE OF GENERAL PLANT-SEMPRA CHARGES</v>
          </cell>
          <cell r="G760">
            <v>7393465.0699999994</v>
          </cell>
          <cell r="J760">
            <v>7393465.0699999994</v>
          </cell>
          <cell r="L760">
            <v>838584.24</v>
          </cell>
          <cell r="N760">
            <v>838584.24</v>
          </cell>
          <cell r="P760">
            <v>8232049.3099999996</v>
          </cell>
          <cell r="S760">
            <v>838584.24</v>
          </cell>
          <cell r="T760">
            <v>785050.02</v>
          </cell>
          <cell r="U760">
            <v>728489.54</v>
          </cell>
          <cell r="V760">
            <v>2352123.7999999998</v>
          </cell>
          <cell r="W760">
            <v>249984.86</v>
          </cell>
          <cell r="X760">
            <v>405205.66</v>
          </cell>
          <cell r="Y760">
            <v>263437.42</v>
          </cell>
          <cell r="Z760">
            <v>918627.94</v>
          </cell>
          <cell r="AA760">
            <v>633406.54</v>
          </cell>
          <cell r="AB760">
            <v>576822.26</v>
          </cell>
          <cell r="AC760">
            <v>597631.06000000006</v>
          </cell>
          <cell r="AD760">
            <v>1807859.86</v>
          </cell>
          <cell r="AE760">
            <v>817609.38</v>
          </cell>
          <cell r="AF760">
            <v>888601.96</v>
          </cell>
          <cell r="AG760">
            <v>608642.13</v>
          </cell>
          <cell r="AH760">
            <v>2314853.4699999997</v>
          </cell>
          <cell r="AI760">
            <v>7393465.0699999994</v>
          </cell>
          <cell r="AJ760">
            <v>0</v>
          </cell>
        </row>
        <row r="761">
          <cell r="C761">
            <v>2100</v>
          </cell>
          <cell r="D761" t="str">
            <v>****</v>
          </cell>
          <cell r="E761" t="str">
            <v>F93510E</v>
          </cell>
          <cell r="F761" t="str">
            <v>MAINT OF GENERAL PLA</v>
          </cell>
          <cell r="G761">
            <v>1489232.8199999998</v>
          </cell>
          <cell r="J761">
            <v>1489232.8199999998</v>
          </cell>
          <cell r="L761">
            <v>126817.3</v>
          </cell>
          <cell r="N761">
            <v>126817.3</v>
          </cell>
          <cell r="P761">
            <v>1616050.1199999999</v>
          </cell>
          <cell r="S761">
            <v>126817.3</v>
          </cell>
          <cell r="T761">
            <v>104970.43</v>
          </cell>
          <cell r="U761">
            <v>74641.48</v>
          </cell>
          <cell r="V761">
            <v>306429.20999999996</v>
          </cell>
          <cell r="W761">
            <v>163993.38</v>
          </cell>
          <cell r="X761">
            <v>264498.37</v>
          </cell>
          <cell r="Y761">
            <v>200009.22</v>
          </cell>
          <cell r="Z761">
            <v>628500.97</v>
          </cell>
          <cell r="AA761">
            <v>87790.25</v>
          </cell>
          <cell r="AB761">
            <v>77312.73</v>
          </cell>
          <cell r="AC761">
            <v>56477.75</v>
          </cell>
          <cell r="AD761">
            <v>221580.72999999998</v>
          </cell>
          <cell r="AE761">
            <v>82303.95</v>
          </cell>
          <cell r="AF761">
            <v>103855.23</v>
          </cell>
          <cell r="AG761">
            <v>146562.73000000001</v>
          </cell>
          <cell r="AH761">
            <v>332721.91000000003</v>
          </cell>
          <cell r="AI761">
            <v>1489232.8199999998</v>
          </cell>
          <cell r="AJ761">
            <v>0</v>
          </cell>
        </row>
        <row r="762">
          <cell r="C762">
            <v>2100</v>
          </cell>
          <cell r="D762" t="str">
            <v>****</v>
          </cell>
          <cell r="E762" t="str">
            <v>F93510G</v>
          </cell>
          <cell r="F762" t="str">
            <v>MAINT OF GENERAL PLA</v>
          </cell>
          <cell r="G762">
            <v>531681.66999999993</v>
          </cell>
          <cell r="J762">
            <v>531681.66999999993</v>
          </cell>
          <cell r="L762">
            <v>45768.28</v>
          </cell>
          <cell r="N762">
            <v>45768.28</v>
          </cell>
          <cell r="P762">
            <v>577449.94999999995</v>
          </cell>
          <cell r="S762">
            <v>45768.28</v>
          </cell>
          <cell r="T762">
            <v>39990.94</v>
          </cell>
          <cell r="U762">
            <v>28293.83</v>
          </cell>
          <cell r="V762">
            <v>114053.05</v>
          </cell>
          <cell r="W762">
            <v>63476.42</v>
          </cell>
          <cell r="X762">
            <v>90520.62</v>
          </cell>
          <cell r="Y762">
            <v>66291.240000000005</v>
          </cell>
          <cell r="Z762">
            <v>220288.27999999997</v>
          </cell>
          <cell r="AA762">
            <v>34254.300000000003</v>
          </cell>
          <cell r="AB762">
            <v>29855.47</v>
          </cell>
          <cell r="AC762">
            <v>21213.48</v>
          </cell>
          <cell r="AD762">
            <v>85323.25</v>
          </cell>
          <cell r="AE762">
            <v>31942.98</v>
          </cell>
          <cell r="AF762">
            <v>31160.36</v>
          </cell>
          <cell r="AG762">
            <v>48913.75</v>
          </cell>
          <cell r="AH762">
            <v>112017.09</v>
          </cell>
          <cell r="AI762">
            <v>531681.66999999993</v>
          </cell>
          <cell r="AJ762">
            <v>0</v>
          </cell>
        </row>
        <row r="763">
          <cell r="E763" t="str">
            <v xml:space="preserve">     General Maintenance</v>
          </cell>
          <cell r="G763">
            <v>54645725.090000004</v>
          </cell>
          <cell r="H763">
            <v>0</v>
          </cell>
          <cell r="J763">
            <v>54645725.090000004</v>
          </cell>
          <cell r="L763">
            <v>6992688.4800000004</v>
          </cell>
          <cell r="M763">
            <v>0</v>
          </cell>
          <cell r="N763">
            <v>6992688.4800000004</v>
          </cell>
          <cell r="P763">
            <v>61638413.570000008</v>
          </cell>
          <cell r="S763">
            <v>5315678.8600000003</v>
          </cell>
          <cell r="T763">
            <v>5167610.9999999991</v>
          </cell>
          <cell r="U763">
            <v>4912898.49</v>
          </cell>
          <cell r="V763">
            <v>15396188.350000001</v>
          </cell>
          <cell r="W763">
            <v>1744816.92</v>
          </cell>
          <cell r="X763">
            <v>2625385.3800000004</v>
          </cell>
          <cell r="Y763">
            <v>5057238.04</v>
          </cell>
          <cell r="Z763">
            <v>9427440.3399999999</v>
          </cell>
          <cell r="AA763">
            <v>4602276.8</v>
          </cell>
          <cell r="AB763">
            <v>4375749.2700000005</v>
          </cell>
          <cell r="AC763">
            <v>4406691.5600000005</v>
          </cell>
          <cell r="AD763">
            <v>13384717.629999999</v>
          </cell>
          <cell r="AE763">
            <v>5593826.290000001</v>
          </cell>
          <cell r="AF763">
            <v>5756303.9300000006</v>
          </cell>
          <cell r="AG763">
            <v>5087248.5500000007</v>
          </cell>
          <cell r="AH763">
            <v>16437378.77</v>
          </cell>
          <cell r="AI763">
            <v>54645725.090000004</v>
          </cell>
          <cell r="AJ763">
            <v>0</v>
          </cell>
        </row>
        <row r="765">
          <cell r="E765" t="str">
            <v xml:space="preserve">     Maintenance</v>
          </cell>
          <cell r="G765">
            <v>130690366.86</v>
          </cell>
          <cell r="H765">
            <v>0</v>
          </cell>
          <cell r="J765">
            <v>130690366.86</v>
          </cell>
          <cell r="L765">
            <v>11456433.02</v>
          </cell>
          <cell r="M765">
            <v>0</v>
          </cell>
          <cell r="N765">
            <v>11456433.02</v>
          </cell>
          <cell r="P765">
            <v>142146799.88</v>
          </cell>
          <cell r="S765">
            <v>9791458.1600000001</v>
          </cell>
          <cell r="T765">
            <v>9908424.0999999978</v>
          </cell>
          <cell r="U765">
            <v>10840101.09</v>
          </cell>
          <cell r="V765">
            <v>30539983.350000001</v>
          </cell>
          <cell r="W765">
            <v>7937903.2800000003</v>
          </cell>
          <cell r="X765">
            <v>12765241.51</v>
          </cell>
          <cell r="Y765">
            <v>16294145.16</v>
          </cell>
          <cell r="Z765">
            <v>36997289.950000003</v>
          </cell>
          <cell r="AA765">
            <v>9566349.370000001</v>
          </cell>
          <cell r="AB765">
            <v>9483898.6099999994</v>
          </cell>
          <cell r="AC765">
            <v>10816603.210000001</v>
          </cell>
          <cell r="AD765">
            <v>29866851.189999998</v>
          </cell>
          <cell r="AE765">
            <v>11043338.040000001</v>
          </cell>
          <cell r="AF765">
            <v>8552321.4100000001</v>
          </cell>
          <cell r="AG765">
            <v>13690582.92</v>
          </cell>
          <cell r="AH765">
            <v>33286242.370000001</v>
          </cell>
          <cell r="AI765">
            <v>130690366.86</v>
          </cell>
          <cell r="AJ765">
            <v>0</v>
          </cell>
        </row>
        <row r="767">
          <cell r="E767" t="str">
            <v xml:space="preserve">    Total Expenses Before Depre and Taxes</v>
          </cell>
          <cell r="G767">
            <v>840970735.40999985</v>
          </cell>
          <cell r="H767">
            <v>151429375.44999999</v>
          </cell>
          <cell r="J767">
            <v>992400110.8599999</v>
          </cell>
          <cell r="L767">
            <v>78002052</v>
          </cell>
          <cell r="M767" t="e">
            <v>#REF!</v>
          </cell>
          <cell r="N767" t="e">
            <v>#REF!</v>
          </cell>
          <cell r="P767" t="e">
            <v>#REF!</v>
          </cell>
          <cell r="S767">
            <v>78167442.399999991</v>
          </cell>
          <cell r="T767">
            <v>86933402.98999998</v>
          </cell>
          <cell r="U767">
            <v>78234288.769999996</v>
          </cell>
          <cell r="V767">
            <v>243335134.16</v>
          </cell>
          <cell r="W767">
            <v>103485203.64000002</v>
          </cell>
          <cell r="X767">
            <v>98935631.75999999</v>
          </cell>
          <cell r="Y767">
            <v>75228392.359999999</v>
          </cell>
          <cell r="Z767">
            <v>277649227.75999999</v>
          </cell>
          <cell r="AA767">
            <v>125504526.41999999</v>
          </cell>
          <cell r="AB767">
            <v>60946947.159999996</v>
          </cell>
          <cell r="AC767">
            <v>-14490380.770000003</v>
          </cell>
          <cell r="AD767">
            <v>171961092.81</v>
          </cell>
          <cell r="AE767">
            <v>90202621.010000005</v>
          </cell>
          <cell r="AF767">
            <v>103687865.74000002</v>
          </cell>
          <cell r="AG767">
            <v>105564169.38000004</v>
          </cell>
          <cell r="AH767">
            <v>299454656.13000005</v>
          </cell>
          <cell r="AI767">
            <v>992400110.8599999</v>
          </cell>
          <cell r="AJ767">
            <v>0</v>
          </cell>
        </row>
        <row r="769">
          <cell r="C769">
            <v>2100</v>
          </cell>
          <cell r="D769" t="str">
            <v>F</v>
          </cell>
          <cell r="E769" t="str">
            <v>F40300C</v>
          </cell>
          <cell r="F769" t="str">
            <v>DEPRECIATION EXPENSE</v>
          </cell>
          <cell r="G769">
            <v>16133930.669999998</v>
          </cell>
          <cell r="H769">
            <v>-16133930.669999998</v>
          </cell>
          <cell r="J769">
            <v>0</v>
          </cell>
          <cell r="L769">
            <v>1188384.08</v>
          </cell>
          <cell r="N769">
            <v>1188384.08</v>
          </cell>
          <cell r="P769">
            <v>1188384.08</v>
          </cell>
          <cell r="S769">
            <v>1188384.08</v>
          </cell>
          <cell r="T769">
            <v>1191078.1299999999</v>
          </cell>
          <cell r="U769">
            <v>1193426</v>
          </cell>
          <cell r="V769">
            <v>3572888.21</v>
          </cell>
          <cell r="W769">
            <v>1851555.46</v>
          </cell>
          <cell r="X769">
            <v>1854611.1</v>
          </cell>
          <cell r="Y769">
            <v>1829899.57</v>
          </cell>
          <cell r="Z769">
            <v>5536066.1299999999</v>
          </cell>
          <cell r="AA769">
            <v>1150324.6299999999</v>
          </cell>
          <cell r="AB769">
            <v>1169128.19</v>
          </cell>
          <cell r="AC769">
            <v>1174398.29</v>
          </cell>
          <cell r="AD769">
            <v>3493851.11</v>
          </cell>
          <cell r="AE769">
            <v>1173941.8799999999</v>
          </cell>
          <cell r="AF769">
            <v>1175616.3899999999</v>
          </cell>
          <cell r="AG769">
            <v>1181566.95</v>
          </cell>
          <cell r="AH769">
            <v>3531125.2199999997</v>
          </cell>
          <cell r="AI769">
            <v>16133930.669999998</v>
          </cell>
          <cell r="AJ769">
            <v>0</v>
          </cell>
        </row>
        <row r="770">
          <cell r="E770" t="str">
            <v>F4030ZC</v>
          </cell>
          <cell r="F770" t="str">
            <v>DEPRECIATION EXPENSE</v>
          </cell>
          <cell r="U770">
            <v>-3572888.21</v>
          </cell>
          <cell r="V770">
            <v>-3572888.21</v>
          </cell>
          <cell r="Y770">
            <v>-5536066.1299999999</v>
          </cell>
          <cell r="Z770">
            <v>-5536066.1299999999</v>
          </cell>
          <cell r="AC770">
            <v>-3493851.11</v>
          </cell>
          <cell r="AD770">
            <v>-3493851.11</v>
          </cell>
          <cell r="AG770">
            <v>-3531125.22</v>
          </cell>
          <cell r="AH770">
            <v>-3531125.22</v>
          </cell>
          <cell r="AI770">
            <v>-16133930.67</v>
          </cell>
          <cell r="AJ770">
            <v>0</v>
          </cell>
        </row>
        <row r="771">
          <cell r="C771">
            <v>2100</v>
          </cell>
          <cell r="D771" t="str">
            <v>F</v>
          </cell>
          <cell r="E771" t="str">
            <v>F40300E</v>
          </cell>
          <cell r="F771" t="str">
            <v>DEPRECIATION EXPENSE</v>
          </cell>
          <cell r="G771">
            <v>152698525.81</v>
          </cell>
          <cell r="H771">
            <v>12132615.779999999</v>
          </cell>
          <cell r="J771">
            <v>164831141.59</v>
          </cell>
          <cell r="L771">
            <v>12765330.02</v>
          </cell>
          <cell r="N771">
            <v>12765330.02</v>
          </cell>
          <cell r="P771">
            <v>177596471.61000001</v>
          </cell>
          <cell r="S771">
            <v>12765330.02</v>
          </cell>
          <cell r="T771">
            <v>12797108.220000001</v>
          </cell>
          <cell r="U771">
            <v>12862060.82</v>
          </cell>
          <cell r="V771">
            <v>38424499.060000002</v>
          </cell>
          <cell r="W771">
            <v>12907976.039999999</v>
          </cell>
          <cell r="X771">
            <v>12990332.82</v>
          </cell>
          <cell r="Y771">
            <v>13051270.039999999</v>
          </cell>
          <cell r="Z771">
            <v>38949578.899999999</v>
          </cell>
          <cell r="AA771">
            <v>12400735.65</v>
          </cell>
          <cell r="AB771">
            <v>12118797.18</v>
          </cell>
          <cell r="AC771">
            <v>12859936</v>
          </cell>
          <cell r="AD771">
            <v>37379468.829999998</v>
          </cell>
          <cell r="AE771">
            <v>12893829.17</v>
          </cell>
          <cell r="AF771">
            <v>12339025.710000001</v>
          </cell>
          <cell r="AG771">
            <v>12712124.140000001</v>
          </cell>
          <cell r="AH771">
            <v>37944979.020000003</v>
          </cell>
          <cell r="AI771">
            <v>152698525.81</v>
          </cell>
          <cell r="AJ771">
            <v>0</v>
          </cell>
        </row>
        <row r="772">
          <cell r="E772" t="str">
            <v>F4030ZE</v>
          </cell>
          <cell r="F772" t="str">
            <v>DEPRECIATION EXPENSE</v>
          </cell>
          <cell r="U772">
            <v>2681784.92</v>
          </cell>
          <cell r="V772">
            <v>2681784.92</v>
          </cell>
          <cell r="Y772">
            <v>4170236.84</v>
          </cell>
          <cell r="Z772">
            <v>4170236.84</v>
          </cell>
          <cell r="AC772">
            <v>2632863.41</v>
          </cell>
          <cell r="AD772">
            <v>2632863.41</v>
          </cell>
          <cell r="AG772">
            <v>2647730.61</v>
          </cell>
          <cell r="AH772">
            <v>2647730.61</v>
          </cell>
          <cell r="AI772">
            <v>12132615.779999999</v>
          </cell>
          <cell r="AJ772">
            <v>0</v>
          </cell>
        </row>
        <row r="773">
          <cell r="C773">
            <v>2100</v>
          </cell>
          <cell r="D773" t="str">
            <v>F</v>
          </cell>
          <cell r="E773" t="str">
            <v>F40300G</v>
          </cell>
          <cell r="F773" t="str">
            <v>DEPRECIATION EXPENSE</v>
          </cell>
          <cell r="G773">
            <v>33953263.039999992</v>
          </cell>
          <cell r="H773">
            <v>4001314.89</v>
          </cell>
          <cell r="J773">
            <v>37954577.929999992</v>
          </cell>
          <cell r="L773">
            <v>2838042.07</v>
          </cell>
          <cell r="N773">
            <v>2838042.07</v>
          </cell>
          <cell r="P773">
            <v>40792619.999999993</v>
          </cell>
          <cell r="S773">
            <v>2838042.07</v>
          </cell>
          <cell r="T773">
            <v>2841777.14</v>
          </cell>
          <cell r="U773">
            <v>2845903.01</v>
          </cell>
          <cell r="V773">
            <v>8525722.2199999988</v>
          </cell>
          <cell r="W773">
            <v>2851694.28</v>
          </cell>
          <cell r="X773">
            <v>2856871.26</v>
          </cell>
          <cell r="Y773">
            <v>2860448.79</v>
          </cell>
          <cell r="Z773">
            <v>8569014.3299999982</v>
          </cell>
          <cell r="AA773">
            <v>2794763.42</v>
          </cell>
          <cell r="AB773">
            <v>2799986.63</v>
          </cell>
          <cell r="AC773">
            <v>2805543.17</v>
          </cell>
          <cell r="AD773">
            <v>8400293.2199999988</v>
          </cell>
          <cell r="AE773">
            <v>2811245.62</v>
          </cell>
          <cell r="AF773">
            <v>2817715.4</v>
          </cell>
          <cell r="AG773">
            <v>2829272.25</v>
          </cell>
          <cell r="AH773">
            <v>8458233.2699999996</v>
          </cell>
          <cell r="AI773">
            <v>33953263.039999992</v>
          </cell>
          <cell r="AJ773">
            <v>0</v>
          </cell>
        </row>
        <row r="774">
          <cell r="E774" t="str">
            <v>F4030ZG</v>
          </cell>
          <cell r="F774" t="str">
            <v>DEPRECIATION EXPENSE</v>
          </cell>
          <cell r="U774">
            <v>891103.29</v>
          </cell>
          <cell r="V774">
            <v>891103.29</v>
          </cell>
          <cell r="Y774">
            <v>1365829.29</v>
          </cell>
          <cell r="Z774">
            <v>1365829.29</v>
          </cell>
          <cell r="AC774">
            <v>860987.7</v>
          </cell>
          <cell r="AD774">
            <v>860987.7</v>
          </cell>
          <cell r="AG774">
            <v>883394.61</v>
          </cell>
          <cell r="AH774">
            <v>883394.61</v>
          </cell>
          <cell r="AI774">
            <v>4001314.89</v>
          </cell>
          <cell r="AJ774">
            <v>0</v>
          </cell>
        </row>
        <row r="775">
          <cell r="C775">
            <v>2100</v>
          </cell>
          <cell r="D775" t="str">
            <v>F</v>
          </cell>
          <cell r="E775" t="str">
            <v>F40400C</v>
          </cell>
          <cell r="F775" t="str">
            <v>AMORTIZATION OF LIMITED-TERM INVESTMENT</v>
          </cell>
          <cell r="G775">
            <v>9330420.379999999</v>
          </cell>
          <cell r="H775">
            <v>-9330420.379999999</v>
          </cell>
          <cell r="J775">
            <v>0</v>
          </cell>
          <cell r="L775">
            <v>661468.28</v>
          </cell>
          <cell r="N775">
            <v>661468.28</v>
          </cell>
          <cell r="P775">
            <v>661468.28</v>
          </cell>
          <cell r="S775">
            <v>661468.28</v>
          </cell>
          <cell r="T775">
            <v>661468.31000000006</v>
          </cell>
          <cell r="U775">
            <v>661283.59</v>
          </cell>
          <cell r="V775">
            <v>1984220.1800000002</v>
          </cell>
          <cell r="W775">
            <v>1373046.59</v>
          </cell>
          <cell r="X775">
            <v>1374947.43</v>
          </cell>
          <cell r="Y775">
            <v>1371419.38</v>
          </cell>
          <cell r="Z775">
            <v>4119413.4</v>
          </cell>
          <cell r="AA775">
            <v>544457</v>
          </cell>
          <cell r="AB775">
            <v>487956.76</v>
          </cell>
          <cell r="AC775">
            <v>487956.76</v>
          </cell>
          <cell r="AD775">
            <v>1520370.52</v>
          </cell>
          <cell r="AE775">
            <v>485926.17</v>
          </cell>
          <cell r="AF775">
            <v>566359.52</v>
          </cell>
          <cell r="AG775">
            <v>654130.59</v>
          </cell>
          <cell r="AH775">
            <v>1706416.2799999998</v>
          </cell>
          <cell r="AI775">
            <v>9330420.379999999</v>
          </cell>
          <cell r="AJ775">
            <v>0</v>
          </cell>
        </row>
        <row r="776">
          <cell r="E776" t="str">
            <v>F4040ZC</v>
          </cell>
          <cell r="F776" t="str">
            <v>AMORTIZATION OF LIMITED-TERM INVESTMENT</v>
          </cell>
          <cell r="U776">
            <v>-1984220.18</v>
          </cell>
          <cell r="V776">
            <v>-1984220.18</v>
          </cell>
          <cell r="Y776">
            <v>-4119413.4</v>
          </cell>
          <cell r="Z776">
            <v>-4119413.4</v>
          </cell>
          <cell r="AC776">
            <v>-1520370.52</v>
          </cell>
          <cell r="AD776">
            <v>-1520370.52</v>
          </cell>
          <cell r="AG776">
            <v>-1706416.28</v>
          </cell>
          <cell r="AH776">
            <v>-1706416.28</v>
          </cell>
          <cell r="AI776">
            <v>-9330420.379999999</v>
          </cell>
          <cell r="AJ776">
            <v>0</v>
          </cell>
        </row>
        <row r="777">
          <cell r="C777">
            <v>2100</v>
          </cell>
          <cell r="D777" t="str">
            <v>F</v>
          </cell>
          <cell r="E777" t="str">
            <v>F40400E</v>
          </cell>
          <cell r="F777" t="str">
            <v>AMORTIZATION OF LIMITED-TERM INVESTMENT</v>
          </cell>
          <cell r="G777">
            <v>2259261.4399999995</v>
          </cell>
          <cell r="H777">
            <v>7087578.0800000001</v>
          </cell>
          <cell r="J777">
            <v>9346839.5199999996</v>
          </cell>
          <cell r="L777">
            <v>191353.05</v>
          </cell>
          <cell r="N777">
            <v>191353.05</v>
          </cell>
          <cell r="P777">
            <v>9538192.5700000003</v>
          </cell>
          <cell r="S777">
            <v>191353.05</v>
          </cell>
          <cell r="T777">
            <v>191353.06</v>
          </cell>
          <cell r="U777">
            <v>191353.04</v>
          </cell>
          <cell r="V777">
            <v>574059.15</v>
          </cell>
          <cell r="W777">
            <v>210122.31</v>
          </cell>
          <cell r="X777">
            <v>210122.34</v>
          </cell>
          <cell r="Y777">
            <v>210122.36</v>
          </cell>
          <cell r="Z777">
            <v>630367.01</v>
          </cell>
          <cell r="AA777">
            <v>115126.28</v>
          </cell>
          <cell r="AB777">
            <v>185562.61</v>
          </cell>
          <cell r="AC777">
            <v>186678.7</v>
          </cell>
          <cell r="AD777">
            <v>487367.59</v>
          </cell>
          <cell r="AE777">
            <v>186888.75</v>
          </cell>
          <cell r="AF777">
            <v>189225.91</v>
          </cell>
          <cell r="AG777">
            <v>191353.03</v>
          </cell>
          <cell r="AH777">
            <v>567467.69000000006</v>
          </cell>
          <cell r="AI777">
            <v>2259261.4399999995</v>
          </cell>
          <cell r="AJ777">
            <v>0</v>
          </cell>
        </row>
        <row r="778">
          <cell r="E778" t="str">
            <v>F4040ZE</v>
          </cell>
          <cell r="F778" t="str">
            <v>AMORTIZATION OF LIMITED-TERM INVESTMENT</v>
          </cell>
          <cell r="U778">
            <v>1501393.13</v>
          </cell>
          <cell r="V778">
            <v>1501393.13</v>
          </cell>
          <cell r="Y778">
            <v>3122017.6</v>
          </cell>
          <cell r="Z778">
            <v>3122017.6</v>
          </cell>
          <cell r="AC778">
            <v>1171452.8500000001</v>
          </cell>
          <cell r="AD778">
            <v>1171452.8500000001</v>
          </cell>
          <cell r="AG778">
            <v>1292714.5</v>
          </cell>
          <cell r="AH778">
            <v>1292714.5</v>
          </cell>
          <cell r="AI778">
            <v>7087578.0800000001</v>
          </cell>
          <cell r="AJ778">
            <v>0</v>
          </cell>
        </row>
        <row r="779">
          <cell r="C779">
            <v>2100</v>
          </cell>
          <cell r="D779" t="str">
            <v>F</v>
          </cell>
          <cell r="E779" t="str">
            <v>F40400G</v>
          </cell>
          <cell r="F779" t="str">
            <v>AMORTIZATION OF LIMITED-TERM INVESTMENT</v>
          </cell>
          <cell r="G779">
            <v>44868.219999999994</v>
          </cell>
          <cell r="H779">
            <v>2242842.2999999998</v>
          </cell>
          <cell r="J779">
            <v>2287710.52</v>
          </cell>
          <cell r="L779">
            <v>3750.78</v>
          </cell>
          <cell r="N779">
            <v>3750.78</v>
          </cell>
          <cell r="P779">
            <v>2291461.2999999998</v>
          </cell>
          <cell r="S779">
            <v>3750.78</v>
          </cell>
          <cell r="T779">
            <v>3750.78</v>
          </cell>
          <cell r="U779">
            <v>3750.79</v>
          </cell>
          <cell r="V779">
            <v>11252.35</v>
          </cell>
          <cell r="W779">
            <v>3750.78</v>
          </cell>
          <cell r="X779">
            <v>3750.78</v>
          </cell>
          <cell r="Y779">
            <v>3750.78</v>
          </cell>
          <cell r="Z779">
            <v>11252.34</v>
          </cell>
          <cell r="AA779">
            <v>3633.19</v>
          </cell>
          <cell r="AB779">
            <v>3692.54</v>
          </cell>
          <cell r="AC779">
            <v>3763.63</v>
          </cell>
          <cell r="AD779">
            <v>11089.36</v>
          </cell>
          <cell r="AE779">
            <v>3772.6</v>
          </cell>
          <cell r="AF779">
            <v>3750.78</v>
          </cell>
          <cell r="AG779">
            <v>3750.79</v>
          </cell>
          <cell r="AH779">
            <v>11274.17</v>
          </cell>
          <cell r="AI779">
            <v>44868.219999999994</v>
          </cell>
          <cell r="AJ779">
            <v>0</v>
          </cell>
        </row>
        <row r="780">
          <cell r="E780" t="str">
            <v>F4040ZG</v>
          </cell>
          <cell r="F780" t="str">
            <v>AMORTIZATION OF LIMITED-TERM INVESTMENT</v>
          </cell>
          <cell r="U780">
            <v>482827.05</v>
          </cell>
          <cell r="V780">
            <v>482827.05</v>
          </cell>
          <cell r="Y780">
            <v>997395.8</v>
          </cell>
          <cell r="Z780">
            <v>997395.8</v>
          </cell>
          <cell r="AC780">
            <v>348917.67</v>
          </cell>
          <cell r="AD780">
            <v>348917.67</v>
          </cell>
          <cell r="AG780">
            <v>413701.78</v>
          </cell>
          <cell r="AH780">
            <v>413701.78</v>
          </cell>
          <cell r="AI780">
            <v>2242842.2999999998</v>
          </cell>
          <cell r="AJ780">
            <v>0</v>
          </cell>
        </row>
        <row r="781">
          <cell r="D781" t="str">
            <v>F</v>
          </cell>
          <cell r="E781" t="str">
            <v>F40500C</v>
          </cell>
          <cell r="F781" t="str">
            <v>AMORTIZATION OF OTHER PLANT</v>
          </cell>
          <cell r="G781">
            <v>0</v>
          </cell>
          <cell r="J781">
            <v>0</v>
          </cell>
          <cell r="L781">
            <v>0</v>
          </cell>
          <cell r="N781">
            <v>0</v>
          </cell>
          <cell r="P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</row>
        <row r="782">
          <cell r="E782" t="str">
            <v>F4050ZC</v>
          </cell>
          <cell r="F782" t="str">
            <v>AMORTIZATION OF OTHER PLANT</v>
          </cell>
          <cell r="V782">
            <v>0</v>
          </cell>
          <cell r="Z782">
            <v>0</v>
          </cell>
          <cell r="AD782">
            <v>0</v>
          </cell>
          <cell r="AH782">
            <v>0</v>
          </cell>
          <cell r="AI782">
            <v>0</v>
          </cell>
          <cell r="AJ782">
            <v>0</v>
          </cell>
        </row>
        <row r="783">
          <cell r="C783">
            <v>2100</v>
          </cell>
          <cell r="D783" t="str">
            <v>F</v>
          </cell>
          <cell r="E783" t="str">
            <v>F40500E</v>
          </cell>
          <cell r="F783" t="str">
            <v>AMORTIZATION OF OTHER PLANT</v>
          </cell>
          <cell r="G783">
            <v>1676757.4400000002</v>
          </cell>
          <cell r="J783">
            <v>1676757.4400000002</v>
          </cell>
          <cell r="L783">
            <v>138548.51</v>
          </cell>
          <cell r="N783">
            <v>138548.51</v>
          </cell>
          <cell r="P783">
            <v>1815305.9500000002</v>
          </cell>
          <cell r="S783">
            <v>138548.51</v>
          </cell>
          <cell r="T783">
            <v>138906.66</v>
          </cell>
          <cell r="U783">
            <v>139346.18</v>
          </cell>
          <cell r="V783">
            <v>416801.35000000003</v>
          </cell>
          <cell r="W783">
            <v>140212.26999999999</v>
          </cell>
          <cell r="X783">
            <v>141069.56</v>
          </cell>
          <cell r="Y783">
            <v>141670.04999999999</v>
          </cell>
          <cell r="Z783">
            <v>422951.87999999995</v>
          </cell>
          <cell r="AA783">
            <v>138686.54999999999</v>
          </cell>
          <cell r="AB783">
            <v>139098.6</v>
          </cell>
          <cell r="AC783">
            <v>137201.47</v>
          </cell>
          <cell r="AD783">
            <v>414986.62</v>
          </cell>
          <cell r="AE783">
            <v>142130.59</v>
          </cell>
          <cell r="AF783">
            <v>139402.49</v>
          </cell>
          <cell r="AG783">
            <v>140484.51</v>
          </cell>
          <cell r="AH783">
            <v>422017.58999999997</v>
          </cell>
          <cell r="AI783">
            <v>1676757.4400000002</v>
          </cell>
          <cell r="AJ783">
            <v>0</v>
          </cell>
        </row>
        <row r="784">
          <cell r="E784" t="str">
            <v>F4050ZE</v>
          </cell>
          <cell r="F784" t="str">
            <v>AMORTIZATION OF OTHER PLANT</v>
          </cell>
          <cell r="V784">
            <v>0</v>
          </cell>
          <cell r="Z784">
            <v>0</v>
          </cell>
          <cell r="AD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</row>
        <row r="785">
          <cell r="C785">
            <v>2100</v>
          </cell>
          <cell r="D785" t="str">
            <v>F</v>
          </cell>
          <cell r="E785" t="str">
            <v>F40500G</v>
          </cell>
          <cell r="F785" t="str">
            <v>AMORTIZATION OF OTHER PLANT</v>
          </cell>
          <cell r="G785">
            <v>282150.55</v>
          </cell>
          <cell r="J785">
            <v>282150.55</v>
          </cell>
          <cell r="L785">
            <v>23626.560000000001</v>
          </cell>
          <cell r="N785">
            <v>23626.560000000001</v>
          </cell>
          <cell r="P785">
            <v>305777.11</v>
          </cell>
          <cell r="S785">
            <v>23626.560000000001</v>
          </cell>
          <cell r="T785">
            <v>23635.01</v>
          </cell>
          <cell r="U785">
            <v>23647.68</v>
          </cell>
          <cell r="V785">
            <v>70909.25</v>
          </cell>
          <cell r="W785">
            <v>23697.95</v>
          </cell>
          <cell r="X785">
            <v>23156.2</v>
          </cell>
          <cell r="Y785">
            <v>22369.97</v>
          </cell>
          <cell r="Z785">
            <v>69224.12</v>
          </cell>
          <cell r="AA785">
            <v>23628.28</v>
          </cell>
          <cell r="AB785">
            <v>23601.71</v>
          </cell>
          <cell r="AC785">
            <v>23535.1</v>
          </cell>
          <cell r="AD785">
            <v>70765.09</v>
          </cell>
          <cell r="AE785">
            <v>23565.68</v>
          </cell>
          <cell r="AF785">
            <v>23736.01</v>
          </cell>
          <cell r="AG785">
            <v>23950.400000000001</v>
          </cell>
          <cell r="AH785">
            <v>71252.09</v>
          </cell>
          <cell r="AI785">
            <v>282150.55</v>
          </cell>
          <cell r="AJ785">
            <v>0</v>
          </cell>
        </row>
        <row r="786">
          <cell r="E786" t="str">
            <v>F4050ZG</v>
          </cell>
          <cell r="F786" t="str">
            <v>AMORTIZATION OF OTHER PLANT</v>
          </cell>
          <cell r="V786">
            <v>0</v>
          </cell>
          <cell r="Z786">
            <v>0</v>
          </cell>
          <cell r="AD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</row>
        <row r="787">
          <cell r="C787">
            <v>2100</v>
          </cell>
          <cell r="D787" t="str">
            <v>****</v>
          </cell>
          <cell r="E787" t="str">
            <v>F40600C</v>
          </cell>
          <cell r="F787" t="str">
            <v>AMORT. OF UTILITY PLANT ACQ. ADJ.</v>
          </cell>
          <cell r="G787">
            <v>15744</v>
          </cell>
          <cell r="J787">
            <v>15744</v>
          </cell>
          <cell r="L787">
            <v>1312</v>
          </cell>
          <cell r="N787">
            <v>1312</v>
          </cell>
          <cell r="P787">
            <v>17056</v>
          </cell>
          <cell r="S787">
            <v>1312</v>
          </cell>
          <cell r="T787">
            <v>1312</v>
          </cell>
          <cell r="U787">
            <v>1312</v>
          </cell>
          <cell r="V787">
            <v>3936</v>
          </cell>
          <cell r="W787">
            <v>1312</v>
          </cell>
          <cell r="X787">
            <v>1312</v>
          </cell>
          <cell r="Y787">
            <v>1312</v>
          </cell>
          <cell r="Z787">
            <v>3936</v>
          </cell>
          <cell r="AA787">
            <v>1312</v>
          </cell>
          <cell r="AB787">
            <v>1312</v>
          </cell>
          <cell r="AC787">
            <v>1312</v>
          </cell>
          <cell r="AD787">
            <v>3936</v>
          </cell>
          <cell r="AE787">
            <v>0</v>
          </cell>
          <cell r="AF787">
            <v>2624</v>
          </cell>
          <cell r="AG787">
            <v>1312</v>
          </cell>
          <cell r="AH787">
            <v>3936</v>
          </cell>
          <cell r="AI787">
            <v>15744</v>
          </cell>
          <cell r="AJ787">
            <v>0</v>
          </cell>
        </row>
        <row r="788">
          <cell r="C788">
            <v>2100</v>
          </cell>
          <cell r="D788" t="str">
            <v>****</v>
          </cell>
          <cell r="E788" t="str">
            <v>F40700E</v>
          </cell>
          <cell r="F788" t="str">
            <v>AMORT. OF PROP LOSSES  UNREC PLANT AND REG STUDY C</v>
          </cell>
          <cell r="G788">
            <v>5.0599999999999996</v>
          </cell>
          <cell r="J788">
            <v>5.0599999999999996</v>
          </cell>
          <cell r="S788">
            <v>2.5299999999999998</v>
          </cell>
          <cell r="T788">
            <v>0</v>
          </cell>
          <cell r="U788">
            <v>0</v>
          </cell>
          <cell r="V788">
            <v>2.5299999999999998</v>
          </cell>
          <cell r="W788">
            <v>2.5299999999999998</v>
          </cell>
          <cell r="X788">
            <v>0</v>
          </cell>
          <cell r="Y788">
            <v>0</v>
          </cell>
          <cell r="Z788">
            <v>2.5299999999999998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5.0599999999999996</v>
          </cell>
          <cell r="AJ788">
            <v>0</v>
          </cell>
        </row>
        <row r="789">
          <cell r="D789" t="str">
            <v>Z</v>
          </cell>
          <cell r="E789" t="str">
            <v>F40700E</v>
          </cell>
          <cell r="H789">
            <v>-5.0599999999999996</v>
          </cell>
          <cell r="J789">
            <v>-5.0599999999999996</v>
          </cell>
          <cell r="S789">
            <v>-2.5299999999999998</v>
          </cell>
          <cell r="V789">
            <v>-2.5299999999999998</v>
          </cell>
          <cell r="W789">
            <v>-2.5299999999999998</v>
          </cell>
          <cell r="Z789">
            <v>-2.5299999999999998</v>
          </cell>
          <cell r="AD789">
            <v>0</v>
          </cell>
          <cell r="AH789">
            <v>0</v>
          </cell>
          <cell r="AI789">
            <v>-5.0599999999999996</v>
          </cell>
          <cell r="AJ789">
            <v>0</v>
          </cell>
        </row>
        <row r="790">
          <cell r="C790">
            <v>2100</v>
          </cell>
          <cell r="D790" t="str">
            <v>****</v>
          </cell>
          <cell r="E790" t="str">
            <v>F40710C</v>
          </cell>
          <cell r="F790" t="str">
            <v>AMORT. OF PROP LOSSES  UNREC PLANT AND</v>
          </cell>
          <cell r="G790">
            <v>0</v>
          </cell>
          <cell r="J790">
            <v>0</v>
          </cell>
          <cell r="L790">
            <v>0</v>
          </cell>
          <cell r="N790">
            <v>0</v>
          </cell>
          <cell r="P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</row>
        <row r="791">
          <cell r="C791">
            <v>2100</v>
          </cell>
          <cell r="D791" t="str">
            <v>****</v>
          </cell>
          <cell r="E791" t="str">
            <v>F40730E</v>
          </cell>
          <cell r="F791" t="str">
            <v>REGULATORY DEBITS</v>
          </cell>
          <cell r="G791">
            <v>0</v>
          </cell>
          <cell r="J791">
            <v>0</v>
          </cell>
          <cell r="L791">
            <v>0</v>
          </cell>
          <cell r="N791">
            <v>0</v>
          </cell>
          <cell r="P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</row>
        <row r="792">
          <cell r="E792" t="str">
            <v xml:space="preserve">  Depreciation and Amortization</v>
          </cell>
          <cell r="G792">
            <v>216394926.60999998</v>
          </cell>
          <cell r="H792">
            <v>-5.0599999972060319</v>
          </cell>
          <cell r="J792">
            <v>216394921.55000001</v>
          </cell>
          <cell r="L792">
            <v>17811815.350000001</v>
          </cell>
          <cell r="M792">
            <v>0</v>
          </cell>
          <cell r="N792">
            <v>17811815.350000001</v>
          </cell>
          <cell r="P792">
            <v>234206736.90000001</v>
          </cell>
          <cell r="S792">
            <v>17811815.350000001</v>
          </cell>
          <cell r="T792">
            <v>17850389.310000002</v>
          </cell>
          <cell r="U792">
            <v>17922083.109999996</v>
          </cell>
          <cell r="V792">
            <v>53584287.770000003</v>
          </cell>
          <cell r="W792">
            <v>19363367.68</v>
          </cell>
          <cell r="X792">
            <v>19456173.489999998</v>
          </cell>
          <cell r="Y792">
            <v>19492262.939999998</v>
          </cell>
          <cell r="Z792">
            <v>58311804.109999992</v>
          </cell>
          <cell r="AA792">
            <v>17172667.000000007</v>
          </cell>
          <cell r="AB792">
            <v>16929136.219999999</v>
          </cell>
          <cell r="AC792">
            <v>17680325.120000005</v>
          </cell>
          <cell r="AD792">
            <v>51782128.340000004</v>
          </cell>
          <cell r="AE792">
            <v>17721300.460000005</v>
          </cell>
          <cell r="AF792">
            <v>17257456.210000005</v>
          </cell>
          <cell r="AG792">
            <v>17737944.66</v>
          </cell>
          <cell r="AH792">
            <v>52716701.330000013</v>
          </cell>
          <cell r="AI792">
            <v>216394921.55000001</v>
          </cell>
          <cell r="AJ792">
            <v>0</v>
          </cell>
        </row>
        <row r="794">
          <cell r="E794" t="str">
            <v xml:space="preserve">  Taxes:</v>
          </cell>
        </row>
        <row r="795">
          <cell r="C795">
            <v>2100</v>
          </cell>
          <cell r="D795" t="str">
            <v>****</v>
          </cell>
          <cell r="E795" t="str">
            <v>F40811E</v>
          </cell>
          <cell r="F795" t="str">
            <v>PROPERTY TAXES ELEC</v>
          </cell>
          <cell r="G795">
            <v>0</v>
          </cell>
          <cell r="J795">
            <v>0</v>
          </cell>
          <cell r="L795">
            <v>0</v>
          </cell>
          <cell r="M795">
            <v>2423807.41</v>
          </cell>
          <cell r="N795">
            <v>2423807.41</v>
          </cell>
          <cell r="P795">
            <v>2423807.41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</row>
        <row r="796">
          <cell r="C796">
            <v>2100</v>
          </cell>
          <cell r="D796" t="str">
            <v>****</v>
          </cell>
          <cell r="E796" t="str">
            <v>F40811G</v>
          </cell>
          <cell r="F796" t="str">
            <v>PROPERTY TAXES GAS</v>
          </cell>
          <cell r="G796">
            <v>0</v>
          </cell>
          <cell r="J796">
            <v>0</v>
          </cell>
          <cell r="L796">
            <v>0</v>
          </cell>
          <cell r="N796">
            <v>0</v>
          </cell>
          <cell r="P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</row>
        <row r="797">
          <cell r="E797" t="str">
            <v>F40830E</v>
          </cell>
          <cell r="F797" t="str">
            <v>TAXES OTHER THAN INCOME TAXES-PROPERTY</v>
          </cell>
          <cell r="G797">
            <v>22679590.269999996</v>
          </cell>
          <cell r="J797">
            <v>22679590.269999996</v>
          </cell>
          <cell r="M797" t="e">
            <v>#REF!</v>
          </cell>
          <cell r="N797" t="e">
            <v>#REF!</v>
          </cell>
          <cell r="P797" t="e">
            <v>#REF!</v>
          </cell>
          <cell r="S797">
            <v>1868336.51</v>
          </cell>
          <cell r="T797">
            <v>1877601.87</v>
          </cell>
          <cell r="U797">
            <v>1878306.25</v>
          </cell>
          <cell r="V797">
            <v>5624244.6299999999</v>
          </cell>
          <cell r="W797">
            <v>1877958.75</v>
          </cell>
          <cell r="X797">
            <v>1867600.79</v>
          </cell>
          <cell r="Y797">
            <v>1925012.64</v>
          </cell>
          <cell r="Z797">
            <v>5670572.1799999997</v>
          </cell>
          <cell r="AA797">
            <v>1839537.01</v>
          </cell>
          <cell r="AB797">
            <v>1842231.8</v>
          </cell>
          <cell r="AC797">
            <v>1851451.81</v>
          </cell>
          <cell r="AD797">
            <v>5533220.6200000001</v>
          </cell>
          <cell r="AE797">
            <v>1850103.58</v>
          </cell>
          <cell r="AF797">
            <v>1850103.58</v>
          </cell>
          <cell r="AG797">
            <v>2151345.6800000002</v>
          </cell>
          <cell r="AH797">
            <v>5851552.8399999999</v>
          </cell>
          <cell r="AI797">
            <v>22679590.269999996</v>
          </cell>
          <cell r="AJ797">
            <v>0</v>
          </cell>
        </row>
        <row r="798">
          <cell r="E798" t="str">
            <v>F40830G</v>
          </cell>
          <cell r="F798" t="str">
            <v>TAXES OTHER THAN INCOME TAXES-PROPERTY</v>
          </cell>
          <cell r="G798">
            <v>6748427.8100000005</v>
          </cell>
          <cell r="J798">
            <v>6748427.8100000005</v>
          </cell>
          <cell r="M798" t="e">
            <v>#REF!</v>
          </cell>
          <cell r="N798" t="e">
            <v>#REF!</v>
          </cell>
          <cell r="P798" t="e">
            <v>#REF!</v>
          </cell>
          <cell r="S798">
            <v>568949.78</v>
          </cell>
          <cell r="T798">
            <v>570892.17000000004</v>
          </cell>
          <cell r="U798">
            <v>570892.17000000004</v>
          </cell>
          <cell r="V798">
            <v>1710734.12</v>
          </cell>
          <cell r="W798">
            <v>574658.16</v>
          </cell>
          <cell r="X798">
            <v>572737.47</v>
          </cell>
          <cell r="Y798">
            <v>574658.56999999995</v>
          </cell>
          <cell r="Z798">
            <v>1722054.1999999997</v>
          </cell>
          <cell r="AA798">
            <v>581668.05000000005</v>
          </cell>
          <cell r="AB798">
            <v>583058</v>
          </cell>
          <cell r="AC798">
            <v>583300.04</v>
          </cell>
          <cell r="AD798">
            <v>1748026.09</v>
          </cell>
          <cell r="AE798">
            <v>583058</v>
          </cell>
          <cell r="AF798">
            <v>583058</v>
          </cell>
          <cell r="AG798">
            <v>401497.4</v>
          </cell>
          <cell r="AH798">
            <v>1567613.4</v>
          </cell>
          <cell r="AI798">
            <v>6748427.8100000005</v>
          </cell>
          <cell r="AJ798">
            <v>0</v>
          </cell>
        </row>
        <row r="799">
          <cell r="E799" t="str">
            <v xml:space="preserve"> Property</v>
          </cell>
          <cell r="G799">
            <v>29428018.079999998</v>
          </cell>
          <cell r="H799">
            <v>0</v>
          </cell>
          <cell r="J799">
            <v>29428018.079999998</v>
          </cell>
          <cell r="L799">
            <v>0</v>
          </cell>
          <cell r="M799" t="e">
            <v>#REF!</v>
          </cell>
          <cell r="N799" t="e">
            <v>#REF!</v>
          </cell>
          <cell r="P799" t="e">
            <v>#REF!</v>
          </cell>
          <cell r="S799">
            <v>2437286.29</v>
          </cell>
          <cell r="T799">
            <v>2448494.04</v>
          </cell>
          <cell r="U799">
            <v>2449198.42</v>
          </cell>
          <cell r="V799">
            <v>7334978.75</v>
          </cell>
          <cell r="W799">
            <v>2452616.91</v>
          </cell>
          <cell r="X799">
            <v>2440338.2599999998</v>
          </cell>
          <cell r="Y799">
            <v>2499671.21</v>
          </cell>
          <cell r="Z799">
            <v>7392626.379999999</v>
          </cell>
          <cell r="AA799">
            <v>2421205.06</v>
          </cell>
          <cell r="AB799">
            <v>2425289.7999999998</v>
          </cell>
          <cell r="AC799">
            <v>2434751.85</v>
          </cell>
          <cell r="AD799">
            <v>7281246.71</v>
          </cell>
          <cell r="AE799">
            <v>2433161.58</v>
          </cell>
          <cell r="AF799">
            <v>2433161.58</v>
          </cell>
          <cell r="AG799">
            <v>2552843.08</v>
          </cell>
          <cell r="AH799">
            <v>7419166.2400000002</v>
          </cell>
          <cell r="AI799">
            <v>29428018.079999998</v>
          </cell>
          <cell r="AJ799">
            <v>0</v>
          </cell>
        </row>
        <row r="801">
          <cell r="C801">
            <v>2100</v>
          </cell>
          <cell r="D801" t="str">
            <v>****</v>
          </cell>
          <cell r="E801" t="str">
            <v>F40910E</v>
          </cell>
          <cell r="F801" t="str">
            <v>INCOME TAXES - FEDERAL (409.1)</v>
          </cell>
          <cell r="G801">
            <v>125334599.83</v>
          </cell>
          <cell r="J801">
            <v>125334599.83</v>
          </cell>
          <cell r="L801">
            <v>21373000</v>
          </cell>
          <cell r="N801">
            <v>21373000</v>
          </cell>
          <cell r="P801">
            <v>146707599.82999998</v>
          </cell>
          <cell r="S801">
            <v>21373000</v>
          </cell>
          <cell r="T801">
            <v>21058000</v>
          </cell>
          <cell r="U801">
            <v>-5605000</v>
          </cell>
          <cell r="V801">
            <v>36826000</v>
          </cell>
          <cell r="W801">
            <v>27976000</v>
          </cell>
          <cell r="X801">
            <v>11472000</v>
          </cell>
          <cell r="Y801">
            <v>-15674000</v>
          </cell>
          <cell r="Z801">
            <v>23774000</v>
          </cell>
          <cell r="AA801">
            <v>6346000</v>
          </cell>
          <cell r="AB801">
            <v>14311000</v>
          </cell>
          <cell r="AC801">
            <v>36762000</v>
          </cell>
          <cell r="AD801">
            <v>57419000</v>
          </cell>
          <cell r="AE801">
            <v>6860000</v>
          </cell>
          <cell r="AF801">
            <v>10448000</v>
          </cell>
          <cell r="AG801">
            <v>-9992400.1699999999</v>
          </cell>
          <cell r="AH801">
            <v>7315599.8300000001</v>
          </cell>
          <cell r="AI801">
            <v>125334599.83</v>
          </cell>
          <cell r="AJ801">
            <v>0</v>
          </cell>
        </row>
        <row r="802">
          <cell r="C802">
            <v>2100</v>
          </cell>
          <cell r="D802" t="str">
            <v>****</v>
          </cell>
          <cell r="E802" t="str">
            <v>F40910G</v>
          </cell>
          <cell r="F802" t="str">
            <v>INCOME TAXES - FEDERAL (409.1)</v>
          </cell>
          <cell r="G802">
            <v>-3644000</v>
          </cell>
          <cell r="J802">
            <v>-3644000</v>
          </cell>
          <cell r="L802">
            <v>2799000</v>
          </cell>
          <cell r="N802">
            <v>2799000</v>
          </cell>
          <cell r="P802">
            <v>-845000</v>
          </cell>
          <cell r="S802">
            <v>2799000</v>
          </cell>
          <cell r="T802">
            <v>2949000</v>
          </cell>
          <cell r="U802">
            <v>-914000</v>
          </cell>
          <cell r="V802">
            <v>4834000</v>
          </cell>
          <cell r="W802">
            <v>3777000</v>
          </cell>
          <cell r="X802">
            <v>163000</v>
          </cell>
          <cell r="Y802">
            <v>-2468000</v>
          </cell>
          <cell r="Z802">
            <v>1472000</v>
          </cell>
          <cell r="AA802">
            <v>2471000</v>
          </cell>
          <cell r="AB802">
            <v>1260000</v>
          </cell>
          <cell r="AC802">
            <v>1565000</v>
          </cell>
          <cell r="AD802">
            <v>5296000</v>
          </cell>
          <cell r="AE802">
            <v>1167000</v>
          </cell>
          <cell r="AF802">
            <v>788000</v>
          </cell>
          <cell r="AG802">
            <v>-17201000</v>
          </cell>
          <cell r="AH802">
            <v>-15246000</v>
          </cell>
          <cell r="AI802">
            <v>-3644000</v>
          </cell>
          <cell r="AJ802">
            <v>0</v>
          </cell>
        </row>
        <row r="803">
          <cell r="C803">
            <v>2100</v>
          </cell>
          <cell r="D803" t="str">
            <v>****</v>
          </cell>
          <cell r="E803" t="str">
            <v>F41010E</v>
          </cell>
          <cell r="F803" t="str">
            <v>PROVISION FOR DEFERRED INCOME TAXES FED</v>
          </cell>
          <cell r="G803">
            <v>181007400.17000002</v>
          </cell>
          <cell r="J803">
            <v>181007400.17000002</v>
          </cell>
          <cell r="L803">
            <v>3122000</v>
          </cell>
          <cell r="N803">
            <v>3122000</v>
          </cell>
          <cell r="P803">
            <v>184129400.17000002</v>
          </cell>
          <cell r="S803">
            <v>3122000</v>
          </cell>
          <cell r="T803">
            <v>3291000</v>
          </cell>
          <cell r="U803">
            <v>22302000</v>
          </cell>
          <cell r="V803">
            <v>28715000</v>
          </cell>
          <cell r="W803">
            <v>17497000</v>
          </cell>
          <cell r="X803">
            <v>4223000</v>
          </cell>
          <cell r="Y803">
            <v>58251000</v>
          </cell>
          <cell r="Z803">
            <v>79971000</v>
          </cell>
          <cell r="AA803">
            <v>2611000</v>
          </cell>
          <cell r="AB803">
            <v>-2519000</v>
          </cell>
          <cell r="AC803">
            <v>-22245000</v>
          </cell>
          <cell r="AD803">
            <v>-22153000</v>
          </cell>
          <cell r="AE803">
            <v>1233000</v>
          </cell>
          <cell r="AF803">
            <v>833000</v>
          </cell>
          <cell r="AG803">
            <v>92408400.170000002</v>
          </cell>
          <cell r="AH803">
            <v>94474400.170000002</v>
          </cell>
          <cell r="AI803">
            <v>181007400.17000002</v>
          </cell>
          <cell r="AJ803">
            <v>0</v>
          </cell>
        </row>
        <row r="804">
          <cell r="C804">
            <v>2100</v>
          </cell>
          <cell r="D804" t="str">
            <v>****</v>
          </cell>
          <cell r="E804" t="str">
            <v>F41010G</v>
          </cell>
          <cell r="F804" t="str">
            <v>PROVISION FOR DEFERRED INCOME TAXES FED</v>
          </cell>
          <cell r="G804">
            <v>28351000</v>
          </cell>
          <cell r="J804">
            <v>28351000</v>
          </cell>
          <cell r="L804">
            <v>51000</v>
          </cell>
          <cell r="N804">
            <v>51000</v>
          </cell>
          <cell r="P804">
            <v>28402000</v>
          </cell>
          <cell r="S804">
            <v>51000</v>
          </cell>
          <cell r="T804">
            <v>54000</v>
          </cell>
          <cell r="U804">
            <v>3260000</v>
          </cell>
          <cell r="V804">
            <v>3365000</v>
          </cell>
          <cell r="W804">
            <v>12000</v>
          </cell>
          <cell r="X804">
            <v>113000</v>
          </cell>
          <cell r="Y804">
            <v>3024000</v>
          </cell>
          <cell r="Z804">
            <v>3149000</v>
          </cell>
          <cell r="AA804">
            <v>16000</v>
          </cell>
          <cell r="AB804">
            <v>8000</v>
          </cell>
          <cell r="AC804">
            <v>10000</v>
          </cell>
          <cell r="AD804">
            <v>34000</v>
          </cell>
          <cell r="AE804">
            <v>7000</v>
          </cell>
          <cell r="AF804">
            <v>5000</v>
          </cell>
          <cell r="AG804">
            <v>21791000</v>
          </cell>
          <cell r="AH804">
            <v>21803000</v>
          </cell>
          <cell r="AI804">
            <v>28351000</v>
          </cell>
          <cell r="AJ804">
            <v>0</v>
          </cell>
        </row>
        <row r="805">
          <cell r="C805">
            <v>2100</v>
          </cell>
          <cell r="D805" t="str">
            <v>****</v>
          </cell>
          <cell r="E805" t="str">
            <v>F41110E</v>
          </cell>
          <cell r="F805" t="str">
            <v>(LESS) PROVISION FOR DEFERRED INCOME TA</v>
          </cell>
          <cell r="G805">
            <v>-246354000</v>
          </cell>
          <cell r="J805">
            <v>-246354000</v>
          </cell>
          <cell r="L805">
            <v>-10002000</v>
          </cell>
          <cell r="N805">
            <v>-10002000</v>
          </cell>
          <cell r="P805">
            <v>-256356000</v>
          </cell>
          <cell r="S805">
            <v>-10002000</v>
          </cell>
          <cell r="T805">
            <v>-10538000</v>
          </cell>
          <cell r="U805">
            <v>-12936000</v>
          </cell>
          <cell r="V805">
            <v>-33476000</v>
          </cell>
          <cell r="W805">
            <v>-39863000</v>
          </cell>
          <cell r="X805">
            <v>-9134000</v>
          </cell>
          <cell r="Y805">
            <v>-61225000</v>
          </cell>
          <cell r="Z805">
            <v>-110222000</v>
          </cell>
          <cell r="AA805">
            <v>-3148000</v>
          </cell>
          <cell r="AB805">
            <v>-1604000</v>
          </cell>
          <cell r="AC805">
            <v>-1996000</v>
          </cell>
          <cell r="AD805">
            <v>-6748000</v>
          </cell>
          <cell r="AE805">
            <v>-1487000</v>
          </cell>
          <cell r="AF805">
            <v>-1003000</v>
          </cell>
          <cell r="AG805">
            <v>-93418000</v>
          </cell>
          <cell r="AH805">
            <v>-95908000</v>
          </cell>
          <cell r="AI805">
            <v>-246354000</v>
          </cell>
          <cell r="AJ805">
            <v>0</v>
          </cell>
        </row>
        <row r="806">
          <cell r="C806">
            <v>2100</v>
          </cell>
          <cell r="D806" t="str">
            <v>****</v>
          </cell>
          <cell r="E806" t="str">
            <v>F41110G</v>
          </cell>
          <cell r="F806" t="str">
            <v>(LESS) PROVISION FOR DEFERRED INCOME TA</v>
          </cell>
          <cell r="G806">
            <v>-11225000</v>
          </cell>
          <cell r="J806">
            <v>-11225000</v>
          </cell>
          <cell r="L806">
            <v>-645000</v>
          </cell>
          <cell r="N806">
            <v>-645000</v>
          </cell>
          <cell r="P806">
            <v>-11870000</v>
          </cell>
          <cell r="S806">
            <v>-645000</v>
          </cell>
          <cell r="T806">
            <v>-679000</v>
          </cell>
          <cell r="U806">
            <v>-33000</v>
          </cell>
          <cell r="V806">
            <v>-1357000</v>
          </cell>
          <cell r="W806">
            <v>-3135000</v>
          </cell>
          <cell r="X806">
            <v>-397000</v>
          </cell>
          <cell r="Y806">
            <v>-79000</v>
          </cell>
          <cell r="Z806">
            <v>-3611000</v>
          </cell>
          <cell r="AA806">
            <v>-459000</v>
          </cell>
          <cell r="AB806">
            <v>-235000</v>
          </cell>
          <cell r="AC806">
            <v>-290000</v>
          </cell>
          <cell r="AD806">
            <v>-984000</v>
          </cell>
          <cell r="AE806">
            <v>-219000</v>
          </cell>
          <cell r="AF806">
            <v>-147000</v>
          </cell>
          <cell r="AG806">
            <v>-4907000</v>
          </cell>
          <cell r="AH806">
            <v>-5273000</v>
          </cell>
          <cell r="AI806">
            <v>-11225000</v>
          </cell>
          <cell r="AJ806">
            <v>0</v>
          </cell>
        </row>
        <row r="807">
          <cell r="C807">
            <v>2100</v>
          </cell>
          <cell r="D807" t="str">
            <v>****</v>
          </cell>
          <cell r="E807" t="str">
            <v>F41140E</v>
          </cell>
          <cell r="F807" t="str">
            <v>INVESTMENT TAX CREDIT ADJ. - FED ELECTR</v>
          </cell>
          <cell r="G807">
            <v>-2135000</v>
          </cell>
          <cell r="J807">
            <v>-2135000</v>
          </cell>
          <cell r="L807">
            <v>-215000</v>
          </cell>
          <cell r="N807">
            <v>-215000</v>
          </cell>
          <cell r="P807">
            <v>-2350000</v>
          </cell>
          <cell r="S807">
            <v>-215000</v>
          </cell>
          <cell r="T807">
            <v>-226000</v>
          </cell>
          <cell r="U807">
            <v>-226000</v>
          </cell>
          <cell r="V807">
            <v>-667000</v>
          </cell>
          <cell r="W807">
            <v>-55000</v>
          </cell>
          <cell r="X807">
            <v>-184000</v>
          </cell>
          <cell r="Y807">
            <v>-59000</v>
          </cell>
          <cell r="Z807">
            <v>-298000</v>
          </cell>
          <cell r="AA807">
            <v>-327000</v>
          </cell>
          <cell r="AB807">
            <v>-167000</v>
          </cell>
          <cell r="AC807">
            <v>-207000</v>
          </cell>
          <cell r="AD807">
            <v>-701000</v>
          </cell>
          <cell r="AE807">
            <v>-154000</v>
          </cell>
          <cell r="AF807">
            <v>-104000</v>
          </cell>
          <cell r="AG807">
            <v>-211000</v>
          </cell>
          <cell r="AH807">
            <v>-469000</v>
          </cell>
          <cell r="AI807">
            <v>-2135000</v>
          </cell>
          <cell r="AJ807">
            <v>0</v>
          </cell>
        </row>
        <row r="808">
          <cell r="C808">
            <v>2100</v>
          </cell>
          <cell r="D808" t="str">
            <v>****</v>
          </cell>
          <cell r="E808" t="str">
            <v>F41140G</v>
          </cell>
          <cell r="F808" t="str">
            <v>INVESTMENT TAX CREDIT ADJ. - FED GAS</v>
          </cell>
          <cell r="G808">
            <v>-582000</v>
          </cell>
          <cell r="J808">
            <v>-582000</v>
          </cell>
          <cell r="L808">
            <v>-59000</v>
          </cell>
          <cell r="N808">
            <v>-59000</v>
          </cell>
          <cell r="P808">
            <v>-641000</v>
          </cell>
          <cell r="S808">
            <v>-59000</v>
          </cell>
          <cell r="T808">
            <v>-61000</v>
          </cell>
          <cell r="U808">
            <v>-62000</v>
          </cell>
          <cell r="V808">
            <v>-182000</v>
          </cell>
          <cell r="W808">
            <v>-15000</v>
          </cell>
          <cell r="X808">
            <v>-50000</v>
          </cell>
          <cell r="Y808">
            <v>-16000</v>
          </cell>
          <cell r="Z808">
            <v>-81000</v>
          </cell>
          <cell r="AA808">
            <v>-89000</v>
          </cell>
          <cell r="AB808">
            <v>-46000</v>
          </cell>
          <cell r="AC808">
            <v>-56000</v>
          </cell>
          <cell r="AD808">
            <v>-191000</v>
          </cell>
          <cell r="AE808">
            <v>-42000</v>
          </cell>
          <cell r="AF808">
            <v>-28000</v>
          </cell>
          <cell r="AG808">
            <v>-58000</v>
          </cell>
          <cell r="AH808">
            <v>-128000</v>
          </cell>
          <cell r="AI808">
            <v>-582000</v>
          </cell>
          <cell r="AJ808">
            <v>0</v>
          </cell>
        </row>
        <row r="809">
          <cell r="E809" t="str">
            <v xml:space="preserve">    Federal Income</v>
          </cell>
          <cell r="G809">
            <v>70753000</v>
          </cell>
          <cell r="H809">
            <v>0</v>
          </cell>
          <cell r="J809">
            <v>70753000</v>
          </cell>
          <cell r="L809">
            <v>16424000</v>
          </cell>
          <cell r="M809">
            <v>0</v>
          </cell>
          <cell r="N809">
            <v>16424000</v>
          </cell>
          <cell r="P809">
            <v>87177000</v>
          </cell>
          <cell r="S809">
            <v>16424000</v>
          </cell>
          <cell r="T809">
            <v>15848000</v>
          </cell>
          <cell r="U809">
            <v>5786000</v>
          </cell>
          <cell r="V809">
            <v>38058000</v>
          </cell>
          <cell r="W809">
            <v>6194000</v>
          </cell>
          <cell r="X809">
            <v>6206000</v>
          </cell>
          <cell r="Y809">
            <v>-18246000</v>
          </cell>
          <cell r="Z809">
            <v>-5846000</v>
          </cell>
          <cell r="AA809">
            <v>7421000</v>
          </cell>
          <cell r="AB809">
            <v>11008000</v>
          </cell>
          <cell r="AC809">
            <v>13543000</v>
          </cell>
          <cell r="AD809">
            <v>31972000</v>
          </cell>
          <cell r="AE809">
            <v>7365000</v>
          </cell>
          <cell r="AF809">
            <v>10792000</v>
          </cell>
          <cell r="AG809">
            <v>-11588000</v>
          </cell>
          <cell r="AH809">
            <v>6569000</v>
          </cell>
          <cell r="AI809">
            <v>70753000</v>
          </cell>
          <cell r="AJ809">
            <v>0</v>
          </cell>
        </row>
        <row r="811">
          <cell r="C811">
            <v>2100</v>
          </cell>
          <cell r="D811" t="str">
            <v>****</v>
          </cell>
          <cell r="E811" t="str">
            <v>F40911E</v>
          </cell>
          <cell r="F811" t="str">
            <v>STATE INCOME TAXES ELEC</v>
          </cell>
          <cell r="G811">
            <v>38321562.539999999</v>
          </cell>
          <cell r="J811">
            <v>38321562.539999999</v>
          </cell>
          <cell r="L811">
            <v>5081000</v>
          </cell>
          <cell r="N811">
            <v>5081000</v>
          </cell>
          <cell r="P811">
            <v>43402562.539999999</v>
          </cell>
          <cell r="S811">
            <v>5081000</v>
          </cell>
          <cell r="T811">
            <v>5353000</v>
          </cell>
          <cell r="U811">
            <v>1237000</v>
          </cell>
          <cell r="V811">
            <v>11671000</v>
          </cell>
          <cell r="W811">
            <v>7417000</v>
          </cell>
          <cell r="X811">
            <v>4431000</v>
          </cell>
          <cell r="Y811">
            <v>-3667000</v>
          </cell>
          <cell r="Z811">
            <v>8181000</v>
          </cell>
          <cell r="AA811">
            <v>3909000</v>
          </cell>
          <cell r="AB811">
            <v>2965000</v>
          </cell>
          <cell r="AC811">
            <v>8512000</v>
          </cell>
          <cell r="AD811">
            <v>15386000</v>
          </cell>
          <cell r="AE811">
            <v>1846000</v>
          </cell>
          <cell r="AF811">
            <v>1246000</v>
          </cell>
          <cell r="AG811">
            <v>-8437.4599999999991</v>
          </cell>
          <cell r="AH811">
            <v>3083562.54</v>
          </cell>
          <cell r="AI811">
            <v>38321562.539999999</v>
          </cell>
          <cell r="AJ811">
            <v>0</v>
          </cell>
        </row>
        <row r="812">
          <cell r="C812">
            <v>2100</v>
          </cell>
          <cell r="D812" t="str">
            <v>****</v>
          </cell>
          <cell r="E812" t="str">
            <v>F40911G</v>
          </cell>
          <cell r="F812" t="str">
            <v>STATE INCOME TAXES GAS</v>
          </cell>
          <cell r="G812">
            <v>846000</v>
          </cell>
          <cell r="J812">
            <v>846000</v>
          </cell>
          <cell r="L812">
            <v>623000</v>
          </cell>
          <cell r="N812">
            <v>623000</v>
          </cell>
          <cell r="P812">
            <v>1469000</v>
          </cell>
          <cell r="S812">
            <v>623000</v>
          </cell>
          <cell r="T812">
            <v>657000</v>
          </cell>
          <cell r="U812">
            <v>-95000</v>
          </cell>
          <cell r="V812">
            <v>1185000</v>
          </cell>
          <cell r="W812">
            <v>1092000</v>
          </cell>
          <cell r="X812">
            <v>68000</v>
          </cell>
          <cell r="Y812">
            <v>-648000</v>
          </cell>
          <cell r="Z812">
            <v>512000</v>
          </cell>
          <cell r="AA812">
            <v>560000</v>
          </cell>
          <cell r="AB812">
            <v>286000</v>
          </cell>
          <cell r="AC812">
            <v>355000</v>
          </cell>
          <cell r="AD812">
            <v>1201000</v>
          </cell>
          <cell r="AE812">
            <v>264000</v>
          </cell>
          <cell r="AF812">
            <v>179000</v>
          </cell>
          <cell r="AG812">
            <v>-2495000</v>
          </cell>
          <cell r="AH812">
            <v>-2052000</v>
          </cell>
          <cell r="AI812">
            <v>846000</v>
          </cell>
          <cell r="AJ812">
            <v>0</v>
          </cell>
        </row>
        <row r="813">
          <cell r="C813">
            <v>2100</v>
          </cell>
          <cell r="D813" t="str">
            <v>****</v>
          </cell>
          <cell r="E813" t="str">
            <v>F41011E</v>
          </cell>
          <cell r="F813" t="str">
            <v>PROVISION FOR DEFERRED INCOME TAXES STA</v>
          </cell>
          <cell r="G813">
            <v>31268437.460000001</v>
          </cell>
          <cell r="J813">
            <v>31268437.460000001</v>
          </cell>
          <cell r="L813">
            <v>0</v>
          </cell>
          <cell r="N813">
            <v>0</v>
          </cell>
          <cell r="P813">
            <v>31268437.460000001</v>
          </cell>
          <cell r="S813">
            <v>0</v>
          </cell>
          <cell r="T813">
            <v>0</v>
          </cell>
          <cell r="U813">
            <v>4330000</v>
          </cell>
          <cell r="V813">
            <v>4330000</v>
          </cell>
          <cell r="W813">
            <v>2840000</v>
          </cell>
          <cell r="X813">
            <v>0</v>
          </cell>
          <cell r="Y813">
            <v>14634000</v>
          </cell>
          <cell r="Z813">
            <v>17474000</v>
          </cell>
          <cell r="AA813">
            <v>0</v>
          </cell>
          <cell r="AB813">
            <v>-972000</v>
          </cell>
          <cell r="AC813">
            <v>-6036000</v>
          </cell>
          <cell r="AD813">
            <v>-7008000</v>
          </cell>
          <cell r="AE813">
            <v>0</v>
          </cell>
          <cell r="AF813">
            <v>0</v>
          </cell>
          <cell r="AG813">
            <v>16472437.460000001</v>
          </cell>
          <cell r="AH813">
            <v>16472437.460000001</v>
          </cell>
          <cell r="AI813">
            <v>31268437.460000001</v>
          </cell>
          <cell r="AJ813">
            <v>0</v>
          </cell>
        </row>
        <row r="814">
          <cell r="C814">
            <v>2100</v>
          </cell>
          <cell r="D814" t="str">
            <v>****</v>
          </cell>
          <cell r="E814" t="str">
            <v>F41011G</v>
          </cell>
          <cell r="F814" t="str">
            <v>PROVISION FOR DEFERRED INCOME TAXES STA</v>
          </cell>
          <cell r="G814">
            <v>4396000</v>
          </cell>
          <cell r="J814">
            <v>4396000</v>
          </cell>
          <cell r="L814">
            <v>40000</v>
          </cell>
          <cell r="N814">
            <v>40000</v>
          </cell>
          <cell r="P814">
            <v>4436000</v>
          </cell>
          <cell r="S814">
            <v>40000</v>
          </cell>
          <cell r="T814">
            <v>42000</v>
          </cell>
          <cell r="U814">
            <v>677000</v>
          </cell>
          <cell r="V814">
            <v>759000</v>
          </cell>
          <cell r="W814">
            <v>0</v>
          </cell>
          <cell r="X814">
            <v>2000</v>
          </cell>
          <cell r="Y814">
            <v>792000</v>
          </cell>
          <cell r="Z814">
            <v>794000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2843000</v>
          </cell>
          <cell r="AH814">
            <v>2843000</v>
          </cell>
          <cell r="AI814">
            <v>4396000</v>
          </cell>
          <cell r="AJ814">
            <v>0</v>
          </cell>
        </row>
        <row r="815">
          <cell r="C815">
            <v>2100</v>
          </cell>
          <cell r="D815" t="str">
            <v>****</v>
          </cell>
          <cell r="E815" t="str">
            <v>F41112E</v>
          </cell>
          <cell r="F815" t="str">
            <v>(LESS) PROVISION FOR DEFERRED INCOME TA</v>
          </cell>
          <cell r="G815">
            <v>-57100000</v>
          </cell>
          <cell r="J815">
            <v>-57100000</v>
          </cell>
          <cell r="L815">
            <v>-2504000</v>
          </cell>
          <cell r="N815">
            <v>-2504000</v>
          </cell>
          <cell r="P815">
            <v>-59604000</v>
          </cell>
          <cell r="S815">
            <v>-2504000</v>
          </cell>
          <cell r="T815">
            <v>-2636000</v>
          </cell>
          <cell r="U815">
            <v>-2850000</v>
          </cell>
          <cell r="V815">
            <v>-7990000</v>
          </cell>
          <cell r="W815">
            <v>-10453000</v>
          </cell>
          <cell r="X815">
            <v>-2363000</v>
          </cell>
          <cell r="Y815">
            <v>-9127000</v>
          </cell>
          <cell r="Z815">
            <v>-21943000</v>
          </cell>
          <cell r="AA815">
            <v>-908000</v>
          </cell>
          <cell r="AB815">
            <v>-463000</v>
          </cell>
          <cell r="AC815">
            <v>-576000</v>
          </cell>
          <cell r="AD815">
            <v>-1947000</v>
          </cell>
          <cell r="AE815">
            <v>-428000</v>
          </cell>
          <cell r="AF815">
            <v>-290000</v>
          </cell>
          <cell r="AG815">
            <v>-24502000</v>
          </cell>
          <cell r="AH815">
            <v>-25220000</v>
          </cell>
          <cell r="AI815">
            <v>-57100000</v>
          </cell>
          <cell r="AJ815">
            <v>0</v>
          </cell>
        </row>
        <row r="816">
          <cell r="C816">
            <v>2100</v>
          </cell>
          <cell r="D816" t="str">
            <v>****</v>
          </cell>
          <cell r="E816" t="str">
            <v>F41112G</v>
          </cell>
          <cell r="F816" t="str">
            <v>(LESS) PROVISION FOR DEFERRED INCOME TA</v>
          </cell>
          <cell r="G816">
            <v>-2610000</v>
          </cell>
          <cell r="J816">
            <v>-2610000</v>
          </cell>
          <cell r="L816">
            <v>-114000</v>
          </cell>
          <cell r="N816">
            <v>-114000</v>
          </cell>
          <cell r="P816">
            <v>-2724000</v>
          </cell>
          <cell r="S816">
            <v>-114000</v>
          </cell>
          <cell r="T816">
            <v>-120000</v>
          </cell>
          <cell r="U816">
            <v>-3000</v>
          </cell>
          <cell r="V816">
            <v>-237000</v>
          </cell>
          <cell r="W816">
            <v>-918000</v>
          </cell>
          <cell r="X816">
            <v>-103000</v>
          </cell>
          <cell r="Y816">
            <v>-24000</v>
          </cell>
          <cell r="Z816">
            <v>-1045000</v>
          </cell>
          <cell r="AA816">
            <v>-108000</v>
          </cell>
          <cell r="AB816">
            <v>-55000</v>
          </cell>
          <cell r="AC816">
            <v>-69000</v>
          </cell>
          <cell r="AD816">
            <v>-232000</v>
          </cell>
          <cell r="AE816">
            <v>-51000</v>
          </cell>
          <cell r="AF816">
            <v>-35000</v>
          </cell>
          <cell r="AG816">
            <v>-1010000</v>
          </cell>
          <cell r="AH816">
            <v>-1096000</v>
          </cell>
          <cell r="AI816">
            <v>-2610000</v>
          </cell>
          <cell r="AJ816">
            <v>0</v>
          </cell>
        </row>
        <row r="817">
          <cell r="E817" t="str">
            <v xml:space="preserve">    State Franchise</v>
          </cell>
          <cell r="G817">
            <v>15122000</v>
          </cell>
          <cell r="H817">
            <v>0</v>
          </cell>
          <cell r="J817">
            <v>15122000</v>
          </cell>
          <cell r="L817">
            <v>3126000</v>
          </cell>
          <cell r="M817">
            <v>0</v>
          </cell>
          <cell r="N817">
            <v>3126000</v>
          </cell>
          <cell r="P817">
            <v>18248000</v>
          </cell>
          <cell r="S817">
            <v>3126000</v>
          </cell>
          <cell r="T817">
            <v>3296000</v>
          </cell>
          <cell r="U817">
            <v>3296000</v>
          </cell>
          <cell r="V817">
            <v>9718000</v>
          </cell>
          <cell r="W817">
            <v>-22000</v>
          </cell>
          <cell r="X817">
            <v>2035000</v>
          </cell>
          <cell r="Y817">
            <v>1960000</v>
          </cell>
          <cell r="Z817">
            <v>3973000</v>
          </cell>
          <cell r="AA817">
            <v>3453000</v>
          </cell>
          <cell r="AB817">
            <v>1761000</v>
          </cell>
          <cell r="AC817">
            <v>2186000</v>
          </cell>
          <cell r="AD817">
            <v>7400000</v>
          </cell>
          <cell r="AE817">
            <v>1631000</v>
          </cell>
          <cell r="AF817">
            <v>1100000</v>
          </cell>
          <cell r="AG817">
            <v>-8700000</v>
          </cell>
          <cell r="AH817">
            <v>-5969000</v>
          </cell>
          <cell r="AI817">
            <v>15122000</v>
          </cell>
          <cell r="AJ817">
            <v>0</v>
          </cell>
        </row>
        <row r="819">
          <cell r="C819">
            <v>2100</v>
          </cell>
          <cell r="D819" t="str">
            <v>G</v>
          </cell>
          <cell r="E819" t="str">
            <v>F40810C</v>
          </cell>
          <cell r="F819" t="str">
            <v>TAXES OTHER THAN INCOME TAXES</v>
          </cell>
          <cell r="G819">
            <v>7354584.5499999998</v>
          </cell>
          <cell r="H819">
            <v>-7355258.0599999996</v>
          </cell>
          <cell r="J819">
            <v>-673.50999999977648</v>
          </cell>
          <cell r="L819">
            <v>600105.23</v>
          </cell>
          <cell r="M819">
            <v>-2059351.3</v>
          </cell>
          <cell r="N819">
            <v>-1459246.07</v>
          </cell>
          <cell r="P819">
            <v>-1459919.5799999998</v>
          </cell>
          <cell r="S819">
            <v>600105.23</v>
          </cell>
          <cell r="T819">
            <v>565866.71</v>
          </cell>
          <cell r="U819">
            <v>576400.68000000005</v>
          </cell>
          <cell r="V819">
            <v>1742372.62</v>
          </cell>
          <cell r="W819">
            <v>752169.6</v>
          </cell>
          <cell r="X819">
            <v>604692.14</v>
          </cell>
          <cell r="Y819">
            <v>593316.13</v>
          </cell>
          <cell r="Z819">
            <v>1950177.87</v>
          </cell>
          <cell r="AA819">
            <v>650176.17000000004</v>
          </cell>
          <cell r="AB819">
            <v>535561.97</v>
          </cell>
          <cell r="AC819">
            <v>533564.76</v>
          </cell>
          <cell r="AD819">
            <v>1719302.9000000001</v>
          </cell>
          <cell r="AE819">
            <v>694766.62</v>
          </cell>
          <cell r="AF819">
            <v>548476.88</v>
          </cell>
          <cell r="AG819">
            <v>699487.66</v>
          </cell>
          <cell r="AH819">
            <v>1942731.1600000001</v>
          </cell>
          <cell r="AI819">
            <v>7354584.5499999998</v>
          </cell>
          <cell r="AJ819">
            <v>0</v>
          </cell>
        </row>
        <row r="820">
          <cell r="D820" t="str">
            <v>O</v>
          </cell>
          <cell r="E820" t="str">
            <v>F40810C</v>
          </cell>
          <cell r="F820" t="str">
            <v>TAXES OTHER THAN INCOME TAXES</v>
          </cell>
          <cell r="H820">
            <v>673.51</v>
          </cell>
          <cell r="J820">
            <v>673.51</v>
          </cell>
          <cell r="V820">
            <v>0</v>
          </cell>
          <cell r="Z820">
            <v>0</v>
          </cell>
          <cell r="AD820">
            <v>0</v>
          </cell>
          <cell r="AF820">
            <v>673.51</v>
          </cell>
          <cell r="AH820">
            <v>673.51</v>
          </cell>
          <cell r="AI820">
            <v>673.51</v>
          </cell>
          <cell r="AJ820">
            <v>0</v>
          </cell>
        </row>
        <row r="821">
          <cell r="S821">
            <v>-600105.23</v>
          </cell>
          <cell r="T821">
            <v>-565866.71</v>
          </cell>
          <cell r="U821">
            <v>-576400.68000000005</v>
          </cell>
          <cell r="V821">
            <v>-1742372.62</v>
          </cell>
          <cell r="W821">
            <v>-752169.6</v>
          </cell>
          <cell r="X821">
            <v>-604692.14</v>
          </cell>
          <cell r="Y821">
            <v>-593316.13</v>
          </cell>
          <cell r="Z821">
            <v>-1950177.87</v>
          </cell>
          <cell r="AA821">
            <v>-650176.17000000004</v>
          </cell>
          <cell r="AB821">
            <v>-535561.97</v>
          </cell>
          <cell r="AC821">
            <v>-533564.76</v>
          </cell>
          <cell r="AD821">
            <v>-1719302.9000000001</v>
          </cell>
          <cell r="AE821">
            <v>-694766.62</v>
          </cell>
          <cell r="AF821">
            <v>-549150.39</v>
          </cell>
          <cell r="AG821">
            <v>-699487.66</v>
          </cell>
          <cell r="AH821">
            <v>-1943404.67</v>
          </cell>
          <cell r="AI821">
            <v>-7355258.0599999996</v>
          </cell>
          <cell r="AJ821">
            <v>0</v>
          </cell>
        </row>
        <row r="822">
          <cell r="C822">
            <v>2100</v>
          </cell>
          <cell r="D822" t="str">
            <v>G</v>
          </cell>
          <cell r="E822" t="str">
            <v>F40810E</v>
          </cell>
          <cell r="F822" t="str">
            <v>TAXES OTHER THAN INCOME TAXES</v>
          </cell>
          <cell r="G822">
            <v>0</v>
          </cell>
          <cell r="H822">
            <v>5229882.6909823995</v>
          </cell>
          <cell r="I822">
            <v>0.71104000000000001</v>
          </cell>
          <cell r="J822">
            <v>5229882.6909823995</v>
          </cell>
          <cell r="L822">
            <v>0</v>
          </cell>
          <cell r="N822">
            <v>0</v>
          </cell>
          <cell r="P822">
            <v>5229882.6909823995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</row>
        <row r="823">
          <cell r="S823">
            <v>426698.82273919997</v>
          </cell>
          <cell r="T823">
            <v>402353.86547839997</v>
          </cell>
          <cell r="U823">
            <v>409843.93950720003</v>
          </cell>
          <cell r="V823">
            <v>1238896.6277247998</v>
          </cell>
          <cell r="W823">
            <v>534822.67238400003</v>
          </cell>
          <cell r="X823">
            <v>429960.29922560003</v>
          </cell>
          <cell r="Y823">
            <v>421871.50107519998</v>
          </cell>
          <cell r="Z823">
            <v>1386654.4726848002</v>
          </cell>
          <cell r="AA823">
            <v>462301.26391680003</v>
          </cell>
          <cell r="AB823">
            <v>380805.98314879998</v>
          </cell>
          <cell r="AC823">
            <v>379385.88695040002</v>
          </cell>
          <cell r="AD823">
            <v>1222493.134016</v>
          </cell>
          <cell r="AE823">
            <v>494006.85748479998</v>
          </cell>
          <cell r="AF823">
            <v>390467.89330560004</v>
          </cell>
          <cell r="AG823">
            <v>497363.70576640003</v>
          </cell>
          <cell r="AH823">
            <v>1381838.4565568001</v>
          </cell>
          <cell r="AI823">
            <v>5229882.6909824004</v>
          </cell>
          <cell r="AJ823">
            <v>0</v>
          </cell>
        </row>
        <row r="824">
          <cell r="C824">
            <v>2100</v>
          </cell>
          <cell r="D824" t="str">
            <v>G</v>
          </cell>
          <cell r="E824" t="str">
            <v>F40810G</v>
          </cell>
          <cell r="F824" t="str">
            <v>TAXES OTHER THAN INCOME TAXES</v>
          </cell>
          <cell r="G824">
            <v>0</v>
          </cell>
          <cell r="H824">
            <v>2125375.3690175996</v>
          </cell>
          <cell r="I824">
            <v>0.28895999999999999</v>
          </cell>
          <cell r="J824">
            <v>2125375.3690175996</v>
          </cell>
          <cell r="L824">
            <v>0</v>
          </cell>
          <cell r="N824">
            <v>0</v>
          </cell>
          <cell r="P824">
            <v>2125375.3690175996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</row>
        <row r="825">
          <cell r="S825">
            <v>173406.40726079998</v>
          </cell>
          <cell r="T825">
            <v>163512.8445216</v>
          </cell>
          <cell r="U825">
            <v>166556.74049280002</v>
          </cell>
          <cell r="V825">
            <v>503475.99227519997</v>
          </cell>
          <cell r="W825">
            <v>217346.927616</v>
          </cell>
          <cell r="X825">
            <v>174731.84077440001</v>
          </cell>
          <cell r="Y825">
            <v>171444.6289248</v>
          </cell>
          <cell r="Z825">
            <v>563523.39731519995</v>
          </cell>
          <cell r="AA825">
            <v>187874.90608320001</v>
          </cell>
          <cell r="AB825">
            <v>154755.9868512</v>
          </cell>
          <cell r="AC825">
            <v>154178.87304959999</v>
          </cell>
          <cell r="AD825">
            <v>496809.765984</v>
          </cell>
          <cell r="AE825">
            <v>200759.76251519998</v>
          </cell>
          <cell r="AF825">
            <v>158682.4966944</v>
          </cell>
          <cell r="AG825">
            <v>202123.9542336</v>
          </cell>
          <cell r="AH825">
            <v>561566.21344319999</v>
          </cell>
          <cell r="AI825">
            <v>2125375.3690176001</v>
          </cell>
          <cell r="AJ825">
            <v>0</v>
          </cell>
        </row>
        <row r="826">
          <cell r="E826" t="str">
            <v>F40840E</v>
          </cell>
          <cell r="F826" t="str">
            <v>TAXES OTHER THAN INCOME TAXES-OTHER ELE</v>
          </cell>
          <cell r="G826">
            <v>0</v>
          </cell>
          <cell r="J826">
            <v>0</v>
          </cell>
          <cell r="M826" t="e">
            <v>#REF!</v>
          </cell>
          <cell r="N826" t="e">
            <v>#REF!</v>
          </cell>
          <cell r="P826" t="e">
            <v>#REF!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</row>
        <row r="827">
          <cell r="E827" t="str">
            <v>F40840G</v>
          </cell>
          <cell r="F827" t="str">
            <v>TAXES OTHER THAN INCOME TAXES-OTHER GAS</v>
          </cell>
          <cell r="G827">
            <v>0</v>
          </cell>
          <cell r="J827">
            <v>0</v>
          </cell>
          <cell r="M827" t="e">
            <v>#REF!</v>
          </cell>
          <cell r="N827" t="e">
            <v>#REF!</v>
          </cell>
          <cell r="P827" t="e">
            <v>#REF!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</row>
        <row r="828">
          <cell r="E828" t="str">
            <v xml:space="preserve">    Other</v>
          </cell>
          <cell r="G828">
            <v>7354584.5499999998</v>
          </cell>
          <cell r="H828">
            <v>673.50999999931082</v>
          </cell>
          <cell r="J828">
            <v>7355258.0599999987</v>
          </cell>
          <cell r="L828">
            <v>600105.23</v>
          </cell>
          <cell r="M828" t="e">
            <v>#REF!</v>
          </cell>
          <cell r="N828" t="e">
            <v>#REF!</v>
          </cell>
          <cell r="P828" t="e">
            <v>#REF!</v>
          </cell>
          <cell r="S828">
            <v>600105.23</v>
          </cell>
          <cell r="T828">
            <v>565866.71</v>
          </cell>
          <cell r="U828">
            <v>576400.68000000005</v>
          </cell>
          <cell r="V828">
            <v>1742372.62</v>
          </cell>
          <cell r="W828">
            <v>752169.60000000009</v>
          </cell>
          <cell r="X828">
            <v>604692.14</v>
          </cell>
          <cell r="Y828">
            <v>593316.13</v>
          </cell>
          <cell r="Z828">
            <v>1950177.87</v>
          </cell>
          <cell r="AA828">
            <v>650176.17000000004</v>
          </cell>
          <cell r="AB828">
            <v>535561.97</v>
          </cell>
          <cell r="AC828">
            <v>533564.76</v>
          </cell>
          <cell r="AD828">
            <v>1719302.9</v>
          </cell>
          <cell r="AE828">
            <v>694766.62</v>
          </cell>
          <cell r="AF828">
            <v>549150.39</v>
          </cell>
          <cell r="AG828">
            <v>699487.66</v>
          </cell>
          <cell r="AH828">
            <v>1943404.6700000004</v>
          </cell>
          <cell r="AI828">
            <v>7355258.0600000005</v>
          </cell>
          <cell r="AJ828">
            <v>0</v>
          </cell>
        </row>
        <row r="829">
          <cell r="V829">
            <v>0</v>
          </cell>
        </row>
        <row r="830">
          <cell r="E830" t="str">
            <v xml:space="preserve">      Total Taxes</v>
          </cell>
          <cell r="G830">
            <v>122657602.63</v>
          </cell>
          <cell r="H830">
            <v>673.50999999931082</v>
          </cell>
          <cell r="J830">
            <v>122658276.14</v>
          </cell>
          <cell r="L830">
            <v>20150105.23</v>
          </cell>
          <cell r="M830" t="e">
            <v>#REF!</v>
          </cell>
          <cell r="N830" t="e">
            <v>#REF!</v>
          </cell>
          <cell r="P830" t="e">
            <v>#REF!</v>
          </cell>
          <cell r="S830">
            <v>22587391.52</v>
          </cell>
          <cell r="T830">
            <v>22158360.75</v>
          </cell>
          <cell r="U830">
            <v>12107599.1</v>
          </cell>
          <cell r="V830">
            <v>56853351.369999997</v>
          </cell>
          <cell r="W830">
            <v>9376786.5099999998</v>
          </cell>
          <cell r="X830">
            <v>11286030.4</v>
          </cell>
          <cell r="Y830">
            <v>-13193012.659999998</v>
          </cell>
          <cell r="Z830">
            <v>7469804.2499999991</v>
          </cell>
          <cell r="AA830">
            <v>13945381.23</v>
          </cell>
          <cell r="AB830">
            <v>15729851.770000001</v>
          </cell>
          <cell r="AC830">
            <v>18697316.610000003</v>
          </cell>
          <cell r="AD830">
            <v>48372549.609999999</v>
          </cell>
          <cell r="AE830">
            <v>12123928.199999999</v>
          </cell>
          <cell r="AF830">
            <v>14874311.970000001</v>
          </cell>
          <cell r="AG830">
            <v>-17035669.260000002</v>
          </cell>
          <cell r="AH830">
            <v>9962570.9100000001</v>
          </cell>
          <cell r="AI830">
            <v>122658276.14</v>
          </cell>
          <cell r="AJ830">
            <v>0</v>
          </cell>
        </row>
        <row r="831">
          <cell r="V831">
            <v>0</v>
          </cell>
        </row>
        <row r="832">
          <cell r="E832" t="str">
            <v xml:space="preserve">        Total Operating Expenses</v>
          </cell>
          <cell r="G832">
            <v>1180023264.6499999</v>
          </cell>
          <cell r="H832">
            <v>151430043.89999998</v>
          </cell>
          <cell r="J832">
            <v>1331453308.55</v>
          </cell>
          <cell r="L832">
            <v>115963972.58</v>
          </cell>
          <cell r="M832" t="e">
            <v>#REF!</v>
          </cell>
          <cell r="N832" t="e">
            <v>#REF!</v>
          </cell>
          <cell r="P832" t="e">
            <v>#REF!</v>
          </cell>
          <cell r="S832">
            <v>118566649.27</v>
          </cell>
          <cell r="T832">
            <v>126942153.04999998</v>
          </cell>
          <cell r="U832">
            <v>108263970.97999999</v>
          </cell>
          <cell r="V832">
            <v>353772773.29999995</v>
          </cell>
          <cell r="W832">
            <v>132225357.83000003</v>
          </cell>
          <cell r="X832">
            <v>129677835.64999999</v>
          </cell>
          <cell r="Y832">
            <v>81527642.640000001</v>
          </cell>
          <cell r="Z832">
            <v>343430836.12</v>
          </cell>
          <cell r="AA832">
            <v>156622574.64999998</v>
          </cell>
          <cell r="AB832">
            <v>93605935.149999991</v>
          </cell>
          <cell r="AC832">
            <v>21887260.960000005</v>
          </cell>
          <cell r="AD832">
            <v>272115770.75999999</v>
          </cell>
          <cell r="AE832">
            <v>120047849.67000002</v>
          </cell>
          <cell r="AF832">
            <v>135819633.92000005</v>
          </cell>
          <cell r="AG832">
            <v>106266444.78000003</v>
          </cell>
          <cell r="AH832">
            <v>362133928.37000006</v>
          </cell>
          <cell r="AI832">
            <v>1331453308.55</v>
          </cell>
          <cell r="AJ832">
            <v>0</v>
          </cell>
        </row>
        <row r="833">
          <cell r="V833">
            <v>0</v>
          </cell>
        </row>
        <row r="834">
          <cell r="E834" t="str">
            <v>Operating Income</v>
          </cell>
          <cell r="G834">
            <v>-226628633.56000018</v>
          </cell>
          <cell r="H834">
            <v>1526794.0699999928</v>
          </cell>
          <cell r="J834">
            <v>-225101839.49000001</v>
          </cell>
          <cell r="L834">
            <v>-29646747.259999976</v>
          </cell>
          <cell r="M834" t="e">
            <v>#REF!</v>
          </cell>
          <cell r="N834" t="e">
            <v>#REF!</v>
          </cell>
          <cell r="P834" t="e">
            <v>#REF!</v>
          </cell>
          <cell r="S834">
            <v>-27044070.569999978</v>
          </cell>
          <cell r="T834">
            <v>-27463938.440000027</v>
          </cell>
          <cell r="U834">
            <v>-14624103.25</v>
          </cell>
          <cell r="V834">
            <v>-69132112.260000005</v>
          </cell>
          <cell r="W834">
            <v>-12478541.849999979</v>
          </cell>
          <cell r="X834">
            <v>-9693136.0000000149</v>
          </cell>
          <cell r="Y834">
            <v>-45561625.409999982</v>
          </cell>
          <cell r="Z834">
            <v>-67733303.25999999</v>
          </cell>
          <cell r="AA834">
            <v>-17865918.320000052</v>
          </cell>
          <cell r="AB834">
            <v>-19543770.240000024</v>
          </cell>
          <cell r="AC834">
            <v>-23432968.999999996</v>
          </cell>
          <cell r="AD834">
            <v>-60842657.559999943</v>
          </cell>
          <cell r="AE834">
            <v>-16143333.5</v>
          </cell>
          <cell r="AF834">
            <v>-16225934.769999951</v>
          </cell>
          <cell r="AG834">
            <v>4975501.8600000292</v>
          </cell>
          <cell r="AH834">
            <v>-27393766.409999907</v>
          </cell>
          <cell r="AI834">
            <v>-225101839.49000001</v>
          </cell>
          <cell r="AJ834">
            <v>0</v>
          </cell>
        </row>
        <row r="835">
          <cell r="V835">
            <v>0</v>
          </cell>
        </row>
        <row r="836">
          <cell r="V836">
            <v>0</v>
          </cell>
        </row>
        <row r="837">
          <cell r="E837" t="str">
            <v>Operating Income per Books</v>
          </cell>
          <cell r="G837">
            <v>-225043586.65000001</v>
          </cell>
          <cell r="J837">
            <v>-225043586.65000001</v>
          </cell>
          <cell r="L837">
            <v>-184214678.83000001</v>
          </cell>
          <cell r="N837">
            <v>-184214678.83000001</v>
          </cell>
          <cell r="P837">
            <v>-409258265.48000002</v>
          </cell>
          <cell r="S837">
            <v>-27045145.57</v>
          </cell>
          <cell r="T837">
            <v>-27465463.789999999</v>
          </cell>
          <cell r="U837">
            <v>-14621460.9</v>
          </cell>
          <cell r="V837">
            <v>-69132070.260000005</v>
          </cell>
          <cell r="W837">
            <v>-12477503.17</v>
          </cell>
          <cell r="X837">
            <v>-9692331.2400000002</v>
          </cell>
          <cell r="Y837">
            <v>-45562175.170000002</v>
          </cell>
          <cell r="Z837">
            <v>-67732009.579999998</v>
          </cell>
          <cell r="AA837">
            <v>-17866122.949999999</v>
          </cell>
          <cell r="AB837">
            <v>-19506459.989999998</v>
          </cell>
          <cell r="AC837">
            <v>-23433141.07</v>
          </cell>
          <cell r="AD837">
            <v>-60805724.009999998</v>
          </cell>
          <cell r="AE837">
            <v>-16142583.5</v>
          </cell>
          <cell r="AF837">
            <v>-16229035.32</v>
          </cell>
          <cell r="AG837">
            <v>4997836.0199999996</v>
          </cell>
          <cell r="AH837">
            <v>-27373782.800000001</v>
          </cell>
          <cell r="AI837">
            <v>-225043586.64999998</v>
          </cell>
          <cell r="AJ837">
            <v>0</v>
          </cell>
        </row>
        <row r="838">
          <cell r="V838">
            <v>0</v>
          </cell>
          <cell r="AD838">
            <v>0</v>
          </cell>
          <cell r="AH838">
            <v>0</v>
          </cell>
          <cell r="AI838">
            <v>0</v>
          </cell>
        </row>
        <row r="839">
          <cell r="E839" t="str">
            <v>Difference</v>
          </cell>
          <cell r="G839">
            <v>-1585046.9100001752</v>
          </cell>
          <cell r="H839">
            <v>-1526794.0700001717</v>
          </cell>
          <cell r="J839">
            <v>-58252.840000003576</v>
          </cell>
          <cell r="L839">
            <v>154567931.57000005</v>
          </cell>
          <cell r="M839" t="e">
            <v>#REF!</v>
          </cell>
          <cell r="N839" t="e">
            <v>#REF!</v>
          </cell>
          <cell r="P839" t="e">
            <v>#REF!</v>
          </cell>
          <cell r="S839">
            <v>1075.0000000223517</v>
          </cell>
          <cell r="T839">
            <v>1525.3499999716878</v>
          </cell>
          <cell r="U839">
            <v>-2642.3499999996275</v>
          </cell>
          <cell r="V839">
            <v>-42.000000005587935</v>
          </cell>
          <cell r="W839">
            <v>-1038.6799999792129</v>
          </cell>
          <cell r="X839">
            <v>-804.76000001467764</v>
          </cell>
          <cell r="Y839">
            <v>549.76000002026558</v>
          </cell>
          <cell r="Z839">
            <v>-1293.6799999736249</v>
          </cell>
          <cell r="AA839">
            <v>204.62999994680285</v>
          </cell>
          <cell r="AB839">
            <v>-37310.250000026077</v>
          </cell>
          <cell r="AC839">
            <v>172.07000000402331</v>
          </cell>
          <cell r="AD839">
            <v>-36933.550000075251</v>
          </cell>
          <cell r="AE839">
            <v>-750</v>
          </cell>
          <cell r="AF839">
            <v>3100.5500000491738</v>
          </cell>
          <cell r="AG839">
            <v>-22334.159999970347</v>
          </cell>
          <cell r="AH839">
            <v>-19983.609999921173</v>
          </cell>
          <cell r="AI839">
            <v>-58252.839999975637</v>
          </cell>
          <cell r="AJ839">
            <v>0</v>
          </cell>
        </row>
        <row r="840">
          <cell r="V840">
            <v>0</v>
          </cell>
          <cell r="AD840">
            <v>0</v>
          </cell>
          <cell r="AH840">
            <v>0</v>
          </cell>
        </row>
        <row r="841">
          <cell r="E841" t="str">
            <v>Reconcilling Items:</v>
          </cell>
          <cell r="V841">
            <v>0</v>
          </cell>
          <cell r="AD841">
            <v>0</v>
          </cell>
          <cell r="AH841">
            <v>0</v>
          </cell>
        </row>
        <row r="842"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Z842">
            <v>0</v>
          </cell>
          <cell r="AD842">
            <v>0</v>
          </cell>
          <cell r="AH842">
            <v>0</v>
          </cell>
          <cell r="AI842">
            <v>0</v>
          </cell>
          <cell r="AJ842">
            <v>0</v>
          </cell>
        </row>
        <row r="843">
          <cell r="F843" t="str">
            <v>Capitalized Donations - 921.01C to 426.1</v>
          </cell>
          <cell r="J843">
            <v>7502.62</v>
          </cell>
          <cell r="S843">
            <v>1000</v>
          </cell>
          <cell r="T843">
            <v>2500</v>
          </cell>
          <cell r="U843">
            <v>0</v>
          </cell>
          <cell r="V843">
            <v>3500</v>
          </cell>
          <cell r="W843">
            <v>0</v>
          </cell>
          <cell r="X843">
            <v>0</v>
          </cell>
          <cell r="Y843">
            <v>500</v>
          </cell>
          <cell r="Z843">
            <v>500</v>
          </cell>
          <cell r="AA843">
            <v>230</v>
          </cell>
          <cell r="AB843">
            <v>-750</v>
          </cell>
          <cell r="AC843">
            <v>172.07</v>
          </cell>
          <cell r="AD843">
            <v>-347.93</v>
          </cell>
          <cell r="AE843">
            <v>0</v>
          </cell>
          <cell r="AF843">
            <v>3100.55</v>
          </cell>
          <cell r="AG843">
            <v>750</v>
          </cell>
          <cell r="AH843">
            <v>3850.55</v>
          </cell>
          <cell r="AI843">
            <v>7502.6200000000008</v>
          </cell>
          <cell r="AJ843">
            <v>0</v>
          </cell>
        </row>
        <row r="844">
          <cell r="E844" t="str">
            <v>NonOperating items in Operating Natural Accounts</v>
          </cell>
          <cell r="V844">
            <v>0</v>
          </cell>
          <cell r="Z844">
            <v>0</v>
          </cell>
          <cell r="AD844">
            <v>0</v>
          </cell>
          <cell r="AH844">
            <v>0</v>
          </cell>
          <cell r="AI844">
            <v>0</v>
          </cell>
          <cell r="AJ844">
            <v>0</v>
          </cell>
        </row>
        <row r="845">
          <cell r="D845" t="str">
            <v>N</v>
          </cell>
          <cell r="F845" t="str">
            <v>F40820C</v>
          </cell>
          <cell r="J845">
            <v>0</v>
          </cell>
          <cell r="V845">
            <v>0</v>
          </cell>
          <cell r="Z845">
            <v>0</v>
          </cell>
          <cell r="AD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D846" t="str">
            <v>N</v>
          </cell>
          <cell r="F846" t="str">
            <v>F41700C</v>
          </cell>
          <cell r="J846">
            <v>-19607.310000000001</v>
          </cell>
          <cell r="S846">
            <v>155</v>
          </cell>
          <cell r="V846">
            <v>155</v>
          </cell>
          <cell r="X846">
            <v>-440.7</v>
          </cell>
          <cell r="Z846">
            <v>-440.7</v>
          </cell>
          <cell r="AB846">
            <v>-19166.61</v>
          </cell>
          <cell r="AD846">
            <v>-19166.61</v>
          </cell>
          <cell r="AG846">
            <v>-155</v>
          </cell>
          <cell r="AH846">
            <v>-155</v>
          </cell>
          <cell r="AI846">
            <v>-19607.310000000001</v>
          </cell>
          <cell r="AJ846">
            <v>0</v>
          </cell>
        </row>
        <row r="847">
          <cell r="D847" t="str">
            <v>N</v>
          </cell>
          <cell r="F847" t="str">
            <v>F41800C</v>
          </cell>
          <cell r="J847">
            <v>-111.62</v>
          </cell>
          <cell r="S847">
            <v>-80</v>
          </cell>
          <cell r="V847">
            <v>-80</v>
          </cell>
          <cell r="Z847">
            <v>0</v>
          </cell>
          <cell r="AA847">
            <v>-31.62</v>
          </cell>
          <cell r="AD847">
            <v>-31.62</v>
          </cell>
          <cell r="AH847">
            <v>0</v>
          </cell>
          <cell r="AI847">
            <v>-111.62</v>
          </cell>
          <cell r="AJ847">
            <v>0</v>
          </cell>
        </row>
        <row r="848">
          <cell r="D848" t="str">
            <v>N</v>
          </cell>
          <cell r="F848" t="str">
            <v>F42610C</v>
          </cell>
          <cell r="J848">
            <v>-4888.49</v>
          </cell>
          <cell r="T848">
            <v>-974.65</v>
          </cell>
          <cell r="U848">
            <v>-2625.57</v>
          </cell>
          <cell r="V848">
            <v>-3600.2200000000003</v>
          </cell>
          <cell r="W848">
            <v>-812.55</v>
          </cell>
          <cell r="X848">
            <v>-364.06</v>
          </cell>
          <cell r="Y848">
            <v>-192.90999999999997</v>
          </cell>
          <cell r="Z848">
            <v>-1369.52</v>
          </cell>
          <cell r="AA848">
            <v>6.25</v>
          </cell>
          <cell r="AB848">
            <v>825</v>
          </cell>
          <cell r="AD848">
            <v>831.25</v>
          </cell>
          <cell r="AE848">
            <v>-750</v>
          </cell>
          <cell r="AH848">
            <v>-750</v>
          </cell>
          <cell r="AI848">
            <v>-4888.4900000000007</v>
          </cell>
          <cell r="AJ848">
            <v>0</v>
          </cell>
        </row>
        <row r="849">
          <cell r="D849" t="str">
            <v>N</v>
          </cell>
          <cell r="F849" t="str">
            <v>F42630C</v>
          </cell>
          <cell r="J849">
            <v>-18842.25</v>
          </cell>
          <cell r="V849">
            <v>0</v>
          </cell>
          <cell r="W849">
            <v>-226.13</v>
          </cell>
          <cell r="Y849">
            <v>226.13</v>
          </cell>
          <cell r="Z849">
            <v>0</v>
          </cell>
          <cell r="AB849">
            <v>-18218.64</v>
          </cell>
          <cell r="AD849">
            <v>-18218.64</v>
          </cell>
          <cell r="AG849">
            <v>-623.61</v>
          </cell>
          <cell r="AH849">
            <v>-623.61</v>
          </cell>
          <cell r="AI849">
            <v>-18842.25</v>
          </cell>
          <cell r="AJ849">
            <v>0</v>
          </cell>
        </row>
        <row r="850">
          <cell r="D850" t="str">
            <v>N</v>
          </cell>
          <cell r="F850" t="str">
            <v>F42110C</v>
          </cell>
          <cell r="J850">
            <v>0</v>
          </cell>
          <cell r="V850">
            <v>0</v>
          </cell>
          <cell r="Z850">
            <v>0</v>
          </cell>
          <cell r="AD850">
            <v>0</v>
          </cell>
          <cell r="AH850">
            <v>0</v>
          </cell>
          <cell r="AI850">
            <v>0</v>
          </cell>
          <cell r="AJ850">
            <v>0</v>
          </cell>
        </row>
        <row r="851">
          <cell r="D851" t="str">
            <v>N</v>
          </cell>
          <cell r="F851" t="str">
            <v>F42640C</v>
          </cell>
          <cell r="J851">
            <v>-22305.79</v>
          </cell>
          <cell r="U851">
            <v>-16.779999999999998</v>
          </cell>
          <cell r="V851">
            <v>-16.779999999999998</v>
          </cell>
          <cell r="Y851">
            <v>16.54</v>
          </cell>
          <cell r="Z851">
            <v>16.54</v>
          </cell>
          <cell r="AD851">
            <v>0</v>
          </cell>
          <cell r="AG851">
            <v>-22305.55</v>
          </cell>
          <cell r="AH851">
            <v>-22305.55</v>
          </cell>
          <cell r="AI851">
            <v>-22305.79</v>
          </cell>
          <cell r="AJ851">
            <v>0</v>
          </cell>
        </row>
        <row r="852">
          <cell r="D852" t="str">
            <v>N</v>
          </cell>
          <cell r="F852" t="str">
            <v>F42650C</v>
          </cell>
          <cell r="J852">
            <v>0</v>
          </cell>
          <cell r="V852">
            <v>0</v>
          </cell>
          <cell r="Z852">
            <v>0</v>
          </cell>
          <cell r="AD852">
            <v>0</v>
          </cell>
          <cell r="AH852">
            <v>0</v>
          </cell>
          <cell r="AI852">
            <v>0</v>
          </cell>
          <cell r="AJ852">
            <v>0</v>
          </cell>
        </row>
        <row r="853">
          <cell r="J853">
            <v>-58252.840000000004</v>
          </cell>
          <cell r="S853">
            <v>1075</v>
          </cell>
          <cell r="T853">
            <v>1525.35</v>
          </cell>
          <cell r="U853">
            <v>-2642.3500000000004</v>
          </cell>
          <cell r="V853">
            <v>-42.000000000000455</v>
          </cell>
          <cell r="W853">
            <v>-1038.6799999999998</v>
          </cell>
          <cell r="X853">
            <v>-804.76</v>
          </cell>
          <cell r="Y853">
            <v>549.76</v>
          </cell>
          <cell r="Z853">
            <v>-1293.6799999999998</v>
          </cell>
          <cell r="AA853">
            <v>204.63</v>
          </cell>
          <cell r="AB853">
            <v>-37310.25</v>
          </cell>
          <cell r="AC853">
            <v>172.07</v>
          </cell>
          <cell r="AD853">
            <v>-36933.550000000003</v>
          </cell>
          <cell r="AE853">
            <v>-750</v>
          </cell>
          <cell r="AF853">
            <v>3100.55</v>
          </cell>
          <cell r="AG853">
            <v>-22334.16</v>
          </cell>
          <cell r="AH853">
            <v>-19983.61</v>
          </cell>
          <cell r="AI853">
            <v>-58252.84</v>
          </cell>
          <cell r="AJ853">
            <v>0</v>
          </cell>
        </row>
        <row r="855">
          <cell r="E855" t="str">
            <v>Net Difference</v>
          </cell>
          <cell r="J855">
            <v>-3.5724951885640621E-9</v>
          </cell>
          <cell r="S855">
            <v>2.2351741790771484E-8</v>
          </cell>
          <cell r="T855">
            <v>-2.831211531884037E-8</v>
          </cell>
          <cell r="U855">
            <v>3.7289282772690058E-10</v>
          </cell>
          <cell r="V855">
            <v>-5.5874807003419846E-9</v>
          </cell>
          <cell r="W855">
            <v>2.0786956156371161E-8</v>
          </cell>
          <cell r="X855">
            <v>-1.4677652870886959E-8</v>
          </cell>
          <cell r="Y855">
            <v>2.026558831857983E-8</v>
          </cell>
          <cell r="Z855">
            <v>2.6374891604064032E-8</v>
          </cell>
          <cell r="AA855">
            <v>-5.3197140914562624E-8</v>
          </cell>
          <cell r="AB855">
            <v>-2.6077032089233398E-8</v>
          </cell>
          <cell r="AC855">
            <v>4.0233203435491305E-9</v>
          </cell>
          <cell r="AD855">
            <v>-7.5250852660246892E-8</v>
          </cell>
          <cell r="AE855">
            <v>0</v>
          </cell>
          <cell r="AF855">
            <v>4.9173650040756911E-8</v>
          </cell>
          <cell r="AG855">
            <v>2.9653165256604552E-8</v>
          </cell>
          <cell r="AH855">
            <v>7.8826815297361463E-8</v>
          </cell>
          <cell r="AI855">
            <v>2.4363373540836619E-8</v>
          </cell>
          <cell r="AJ855">
            <v>2.7935868729400681E-8</v>
          </cell>
        </row>
        <row r="857">
          <cell r="J857">
            <v>-263901.62000000715</v>
          </cell>
          <cell r="S857">
            <v>116.8</v>
          </cell>
          <cell r="T857">
            <v>-30050.78</v>
          </cell>
          <cell r="U857">
            <v>-8337.07</v>
          </cell>
          <cell r="W857">
            <v>-421608.56</v>
          </cell>
          <cell r="X857">
            <v>83402.649999999994</v>
          </cell>
          <cell r="Y857">
            <v>-78960.639999999999</v>
          </cell>
          <cell r="AA857">
            <v>-45684.990000032929</v>
          </cell>
          <cell r="AB857">
            <v>-46485.900000032037</v>
          </cell>
          <cell r="AC857">
            <v>-41651.849999963939</v>
          </cell>
          <cell r="AE857">
            <v>-42011.40000000596</v>
          </cell>
          <cell r="AF857">
            <v>-29685.289999972283</v>
          </cell>
          <cell r="AG857">
            <v>397055.41</v>
          </cell>
        </row>
        <row r="860">
          <cell r="E860" t="str">
            <v>Other Income Credits:</v>
          </cell>
        </row>
        <row r="861">
          <cell r="C861">
            <v>2100</v>
          </cell>
          <cell r="D861" t="str">
            <v>****</v>
          </cell>
          <cell r="E861" t="str">
            <v>F41910C</v>
          </cell>
          <cell r="F861" t="str">
            <v>ALLOWANCE FOR OTHER FUNDS USED DURING C</v>
          </cell>
          <cell r="G861">
            <v>-8878034.5899999999</v>
          </cell>
          <cell r="H861">
            <v>7396.9900000000007</v>
          </cell>
          <cell r="J861">
            <v>-8870637.5999999996</v>
          </cell>
          <cell r="L861">
            <v>-645506.14</v>
          </cell>
          <cell r="M861">
            <v>86146.77</v>
          </cell>
          <cell r="N861">
            <v>-559359.37</v>
          </cell>
          <cell r="P861">
            <v>-9429996.9699999988</v>
          </cell>
          <cell r="S861">
            <v>-645506.14</v>
          </cell>
          <cell r="T861">
            <v>-760065.82</v>
          </cell>
          <cell r="U861">
            <v>-700394.49</v>
          </cell>
          <cell r="V861">
            <v>-2105966.4500000002</v>
          </cell>
          <cell r="W861">
            <v>-775414.04</v>
          </cell>
          <cell r="X861">
            <v>-1071137.1499999999</v>
          </cell>
          <cell r="Y861">
            <v>-1094149.1100000001</v>
          </cell>
          <cell r="Z861">
            <v>-2940700.3</v>
          </cell>
          <cell r="AA861">
            <v>-614436.31999999995</v>
          </cell>
          <cell r="AB861">
            <v>-637927.13</v>
          </cell>
          <cell r="AC861">
            <v>-606674.64</v>
          </cell>
          <cell r="AD861">
            <v>-1859038.0899999999</v>
          </cell>
          <cell r="AE861">
            <v>-682010.36</v>
          </cell>
          <cell r="AF861">
            <v>-713615.7</v>
          </cell>
          <cell r="AG861">
            <v>-576703.68999999994</v>
          </cell>
          <cell r="AH861">
            <v>-1972329.75</v>
          </cell>
          <cell r="AI861">
            <v>-8878034.5899999999</v>
          </cell>
          <cell r="AJ861">
            <v>0</v>
          </cell>
        </row>
        <row r="862">
          <cell r="D862" t="str">
            <v>M</v>
          </cell>
          <cell r="S862">
            <v>-209.69</v>
          </cell>
          <cell r="T862">
            <v>0</v>
          </cell>
          <cell r="U862">
            <v>20.55</v>
          </cell>
          <cell r="V862">
            <v>-189.14</v>
          </cell>
          <cell r="W862">
            <v>594.03</v>
          </cell>
          <cell r="Z862">
            <v>594.03</v>
          </cell>
          <cell r="AA862">
            <v>54.37</v>
          </cell>
          <cell r="AB862">
            <v>-3267.7</v>
          </cell>
          <cell r="AC862">
            <v>0</v>
          </cell>
          <cell r="AD862">
            <v>-3213.33</v>
          </cell>
          <cell r="AE862">
            <v>45.72</v>
          </cell>
          <cell r="AF862">
            <v>8311.74</v>
          </cell>
          <cell r="AG862">
            <v>1847.97</v>
          </cell>
          <cell r="AH862">
            <v>10205.429999999998</v>
          </cell>
          <cell r="AI862">
            <v>7396.9900000000007</v>
          </cell>
          <cell r="AJ862">
            <v>0</v>
          </cell>
        </row>
        <row r="863">
          <cell r="E863" t="str">
            <v xml:space="preserve">  Allowance for Other Funds Used During Const</v>
          </cell>
          <cell r="G863">
            <v>-8878034.5899999999</v>
          </cell>
          <cell r="H863">
            <v>7396.9900000000007</v>
          </cell>
          <cell r="J863">
            <v>-8870637.5999999996</v>
          </cell>
          <cell r="L863">
            <v>-645506.14</v>
          </cell>
          <cell r="M863">
            <v>86146.77</v>
          </cell>
          <cell r="N863">
            <v>-559359.37</v>
          </cell>
          <cell r="P863">
            <v>-9429996.9699999988</v>
          </cell>
          <cell r="S863">
            <v>-645715.82999999996</v>
          </cell>
          <cell r="T863">
            <v>-760065.82</v>
          </cell>
          <cell r="U863">
            <v>-700373.94</v>
          </cell>
          <cell r="V863">
            <v>-2106155.59</v>
          </cell>
          <cell r="W863">
            <v>-774820.01</v>
          </cell>
          <cell r="X863">
            <v>-1071137.1499999999</v>
          </cell>
          <cell r="Y863">
            <v>-1094149.1100000001</v>
          </cell>
          <cell r="Z863">
            <v>-2940106.27</v>
          </cell>
          <cell r="AA863">
            <v>-614381.94999999995</v>
          </cell>
          <cell r="AB863">
            <v>-641194.82999999996</v>
          </cell>
          <cell r="AC863">
            <v>-606674.64</v>
          </cell>
          <cell r="AD863">
            <v>-1862251.42</v>
          </cell>
          <cell r="AE863">
            <v>-681964.64</v>
          </cell>
          <cell r="AF863">
            <v>-705303.96</v>
          </cell>
          <cell r="AG863">
            <v>-574855.72</v>
          </cell>
          <cell r="AH863">
            <v>-1962124.32</v>
          </cell>
          <cell r="AI863">
            <v>-8870637.5999999996</v>
          </cell>
          <cell r="AJ863">
            <v>0</v>
          </cell>
        </row>
        <row r="864">
          <cell r="V864">
            <v>0</v>
          </cell>
        </row>
        <row r="865">
          <cell r="C865">
            <v>2100</v>
          </cell>
          <cell r="D865" t="str">
            <v>****</v>
          </cell>
          <cell r="E865" t="str">
            <v>F40820C</v>
          </cell>
          <cell r="F865" t="str">
            <v>TAXES OTHER THAN INCOME TAXES</v>
          </cell>
          <cell r="G865">
            <v>0</v>
          </cell>
          <cell r="J865">
            <v>0</v>
          </cell>
          <cell r="L865">
            <v>0</v>
          </cell>
          <cell r="M865">
            <v>-100630.42</v>
          </cell>
          <cell r="N865">
            <v>-100630.42</v>
          </cell>
          <cell r="P865">
            <v>-100630.42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</row>
        <row r="866">
          <cell r="C866">
            <v>2100</v>
          </cell>
          <cell r="D866" t="str">
            <v>****</v>
          </cell>
          <cell r="E866" t="str">
            <v>F41700C</v>
          </cell>
          <cell r="F866" t="str">
            <v>REVENUES FROM NONUTILITY OPERATIONS</v>
          </cell>
          <cell r="G866">
            <v>19607.310000000001</v>
          </cell>
          <cell r="J866">
            <v>19607.310000000001</v>
          </cell>
          <cell r="L866">
            <v>-155</v>
          </cell>
          <cell r="N866">
            <v>-155</v>
          </cell>
          <cell r="P866">
            <v>19452.310000000001</v>
          </cell>
          <cell r="S866">
            <v>-155</v>
          </cell>
          <cell r="T866">
            <v>0</v>
          </cell>
          <cell r="U866">
            <v>0</v>
          </cell>
          <cell r="V866">
            <v>-155</v>
          </cell>
          <cell r="W866">
            <v>0</v>
          </cell>
          <cell r="X866">
            <v>440.7</v>
          </cell>
          <cell r="Y866">
            <v>0</v>
          </cell>
          <cell r="Z866">
            <v>440.7</v>
          </cell>
          <cell r="AA866">
            <v>0</v>
          </cell>
          <cell r="AB866">
            <v>19166.61</v>
          </cell>
          <cell r="AC866">
            <v>0</v>
          </cell>
          <cell r="AD866">
            <v>19166.61</v>
          </cell>
          <cell r="AE866">
            <v>0</v>
          </cell>
          <cell r="AF866">
            <v>0</v>
          </cell>
          <cell r="AG866">
            <v>155</v>
          </cell>
          <cell r="AH866">
            <v>155</v>
          </cell>
          <cell r="AI866">
            <v>19607.310000000001</v>
          </cell>
          <cell r="AJ866">
            <v>0</v>
          </cell>
        </row>
        <row r="867">
          <cell r="C867">
            <v>2100</v>
          </cell>
          <cell r="D867" t="str">
            <v>****</v>
          </cell>
          <cell r="E867" t="str">
            <v>F41710C</v>
          </cell>
          <cell r="F867" t="str">
            <v>EXPENSES OF NONUTILITY OPERATIONS</v>
          </cell>
          <cell r="G867">
            <v>284358.28999999998</v>
          </cell>
          <cell r="J867">
            <v>284358.28999999998</v>
          </cell>
          <cell r="L867">
            <v>34002.68</v>
          </cell>
          <cell r="N867">
            <v>34002.68</v>
          </cell>
          <cell r="P867">
            <v>318360.96999999997</v>
          </cell>
          <cell r="S867">
            <v>34002.68</v>
          </cell>
          <cell r="T867">
            <v>39763.57</v>
          </cell>
          <cell r="U867">
            <v>-135752.07999999999</v>
          </cell>
          <cell r="V867">
            <v>-61985.829999999987</v>
          </cell>
          <cell r="W867">
            <v>39763.57</v>
          </cell>
          <cell r="X867">
            <v>34002.68</v>
          </cell>
          <cell r="Y867">
            <v>39763.57</v>
          </cell>
          <cell r="Z867">
            <v>113529.82</v>
          </cell>
          <cell r="AA867">
            <v>34475.79</v>
          </cell>
          <cell r="AB867">
            <v>40243.730000000003</v>
          </cell>
          <cell r="AC867">
            <v>40243.74</v>
          </cell>
          <cell r="AD867">
            <v>114963.26000000001</v>
          </cell>
          <cell r="AE867">
            <v>40243.730000000003</v>
          </cell>
          <cell r="AF867">
            <v>40243.74</v>
          </cell>
          <cell r="AG867">
            <v>37363.57</v>
          </cell>
          <cell r="AH867">
            <v>117851.04000000001</v>
          </cell>
          <cell r="AI867">
            <v>284358.28999999998</v>
          </cell>
          <cell r="AJ867">
            <v>0</v>
          </cell>
        </row>
        <row r="868">
          <cell r="C868">
            <v>2100</v>
          </cell>
          <cell r="D868" t="str">
            <v>****</v>
          </cell>
          <cell r="E868" t="str">
            <v>F41800C</v>
          </cell>
          <cell r="F868" t="str">
            <v>NONOPERATING RENTAL INCOME</v>
          </cell>
          <cell r="G868">
            <v>-330302.26999999996</v>
          </cell>
          <cell r="J868">
            <v>-330302.26999999996</v>
          </cell>
          <cell r="L868">
            <v>-17001.990000000002</v>
          </cell>
          <cell r="M868">
            <v>-2217.7600000000002</v>
          </cell>
          <cell r="N868">
            <v>-19219.75</v>
          </cell>
          <cell r="P868">
            <v>-349522.01999999996</v>
          </cell>
          <cell r="S868">
            <v>-17001.990000000002</v>
          </cell>
          <cell r="T868">
            <v>-22625.99</v>
          </cell>
          <cell r="U868">
            <v>-17081.990000000002</v>
          </cell>
          <cell r="V868">
            <v>-56709.97</v>
          </cell>
          <cell r="W868">
            <v>-17683.810000000001</v>
          </cell>
          <cell r="X868">
            <v>-17382.900000000001</v>
          </cell>
          <cell r="Y868">
            <v>-17382.900000000001</v>
          </cell>
          <cell r="Z868">
            <v>-52449.610000000008</v>
          </cell>
          <cell r="AA868">
            <v>-335774.79</v>
          </cell>
          <cell r="AB868">
            <v>-17781.990000000002</v>
          </cell>
          <cell r="AC868">
            <v>-19181.990000000002</v>
          </cell>
          <cell r="AD868">
            <v>-372738.76999999996</v>
          </cell>
          <cell r="AE868">
            <v>39274.74</v>
          </cell>
          <cell r="AF868">
            <v>129403.33</v>
          </cell>
          <cell r="AG868">
            <v>-17081.990000000002</v>
          </cell>
          <cell r="AH868">
            <v>151596.08000000002</v>
          </cell>
          <cell r="AI868">
            <v>-330302.26999999996</v>
          </cell>
          <cell r="AJ868">
            <v>0</v>
          </cell>
        </row>
        <row r="869">
          <cell r="C869">
            <v>2100</v>
          </cell>
          <cell r="D869" t="str">
            <v>****</v>
          </cell>
          <cell r="E869" t="str">
            <v>F41900C</v>
          </cell>
          <cell r="F869" t="str">
            <v>INTEREST AND DIVIDEND INCOME</v>
          </cell>
          <cell r="G869">
            <v>-25649632.710000001</v>
          </cell>
          <cell r="J869">
            <v>-25649632.710000001</v>
          </cell>
          <cell r="L869">
            <v>-1401813.07</v>
          </cell>
          <cell r="N869">
            <v>-1401813.07</v>
          </cell>
          <cell r="P869">
            <v>-27051445.780000001</v>
          </cell>
          <cell r="S869">
            <v>-1401813.07</v>
          </cell>
          <cell r="T869">
            <v>-1283190.23</v>
          </cell>
          <cell r="U869">
            <v>-1456315.8</v>
          </cell>
          <cell r="V869">
            <v>-4141319.0999999996</v>
          </cell>
          <cell r="W869">
            <v>-1374488.4</v>
          </cell>
          <cell r="X869">
            <v>-1434604.14</v>
          </cell>
          <cell r="Y869">
            <v>-1470165.77</v>
          </cell>
          <cell r="Z869">
            <v>-4279258.3100000005</v>
          </cell>
          <cell r="AA869">
            <v>-3283195.11</v>
          </cell>
          <cell r="AB869">
            <v>-3336708.96</v>
          </cell>
          <cell r="AC869">
            <v>-3348927.22</v>
          </cell>
          <cell r="AD869">
            <v>-9968831.290000001</v>
          </cell>
          <cell r="AE869">
            <v>-2788382.15</v>
          </cell>
          <cell r="AF869">
            <v>-2723470.78</v>
          </cell>
          <cell r="AG869">
            <v>-1748371.08</v>
          </cell>
          <cell r="AH869">
            <v>-7260224.0099999998</v>
          </cell>
          <cell r="AI869">
            <v>-25649632.710000001</v>
          </cell>
          <cell r="AJ869">
            <v>0</v>
          </cell>
        </row>
        <row r="870">
          <cell r="C870">
            <v>2100</v>
          </cell>
          <cell r="D870" t="str">
            <v>****</v>
          </cell>
          <cell r="E870" t="str">
            <v>F42100C</v>
          </cell>
          <cell r="F870" t="str">
            <v>MISCELLANEOUS NONOPERATING INCOME</v>
          </cell>
          <cell r="G870">
            <v>-7675504.6600000001</v>
          </cell>
          <cell r="H870">
            <v>219197.89</v>
          </cell>
          <cell r="J870">
            <v>-7456306.7700000005</v>
          </cell>
          <cell r="L870">
            <v>-122841.84</v>
          </cell>
          <cell r="M870">
            <v>2792107.29</v>
          </cell>
          <cell r="N870">
            <v>2669265.4500000002</v>
          </cell>
          <cell r="P870">
            <v>-4787041.32</v>
          </cell>
          <cell r="S870">
            <v>-122841.84</v>
          </cell>
          <cell r="T870">
            <v>-175005.3</v>
          </cell>
          <cell r="U870">
            <v>-388810.38</v>
          </cell>
          <cell r="V870">
            <v>-686657.52</v>
          </cell>
          <cell r="W870">
            <v>-427637.93</v>
          </cell>
          <cell r="X870">
            <v>-227773.76</v>
          </cell>
          <cell r="Y870">
            <v>-195128.64</v>
          </cell>
          <cell r="Z870">
            <v>-850540.33</v>
          </cell>
          <cell r="AA870">
            <v>-17121.8</v>
          </cell>
          <cell r="AB870">
            <v>-55079.4</v>
          </cell>
          <cell r="AC870">
            <v>83242.600000000006</v>
          </cell>
          <cell r="AD870">
            <v>11041.400000000009</v>
          </cell>
          <cell r="AE870">
            <v>-389693.05</v>
          </cell>
          <cell r="AF870">
            <v>-133399.87</v>
          </cell>
          <cell r="AG870">
            <v>-5626255.29</v>
          </cell>
          <cell r="AH870">
            <v>-6149348.21</v>
          </cell>
          <cell r="AI870">
            <v>-7675504.6600000001</v>
          </cell>
          <cell r="AJ870">
            <v>0</v>
          </cell>
        </row>
        <row r="871">
          <cell r="D871" t="str">
            <v>B</v>
          </cell>
          <cell r="E871" t="str">
            <v>F42100C</v>
          </cell>
          <cell r="V871">
            <v>0</v>
          </cell>
          <cell r="Z871">
            <v>0</v>
          </cell>
          <cell r="AD871">
            <v>0</v>
          </cell>
          <cell r="AE871">
            <v>219197.89</v>
          </cell>
          <cell r="AH871">
            <v>219197.89</v>
          </cell>
          <cell r="AI871">
            <v>219197.89</v>
          </cell>
          <cell r="AJ871">
            <v>0</v>
          </cell>
        </row>
        <row r="872">
          <cell r="E872" t="str">
            <v>F42110C</v>
          </cell>
          <cell r="F872" t="str">
            <v>GAIN ON DISPOSITION OF PROPERTY</v>
          </cell>
          <cell r="G872">
            <v>-18844693.940000001</v>
          </cell>
          <cell r="H872">
            <v>-219197.89</v>
          </cell>
          <cell r="J872">
            <v>-19063891.830000002</v>
          </cell>
          <cell r="M872">
            <v>-2827181.92</v>
          </cell>
          <cell r="N872">
            <v>-2827181.92</v>
          </cell>
          <cell r="P872">
            <v>-21891073.75</v>
          </cell>
          <cell r="S872">
            <v>941.35</v>
          </cell>
          <cell r="T872">
            <v>0</v>
          </cell>
          <cell r="U872">
            <v>2751.62</v>
          </cell>
          <cell r="V872">
            <v>3692.97</v>
          </cell>
          <cell r="W872">
            <v>0</v>
          </cell>
          <cell r="X872">
            <v>-15615.97</v>
          </cell>
          <cell r="Y872">
            <v>0</v>
          </cell>
          <cell r="Z872">
            <v>-15615.97</v>
          </cell>
          <cell r="AA872">
            <v>3304.4</v>
          </cell>
          <cell r="AB872">
            <v>0</v>
          </cell>
          <cell r="AC872">
            <v>0</v>
          </cell>
          <cell r="AD872">
            <v>3304.4</v>
          </cell>
          <cell r="AE872">
            <v>0</v>
          </cell>
          <cell r="AF872">
            <v>-18803398.059999999</v>
          </cell>
          <cell r="AG872">
            <v>-32677.279999999999</v>
          </cell>
          <cell r="AH872">
            <v>-18836075.34</v>
          </cell>
          <cell r="AI872">
            <v>-18844693.940000001</v>
          </cell>
          <cell r="AJ872">
            <v>0</v>
          </cell>
        </row>
        <row r="873">
          <cell r="D873" t="str">
            <v>B</v>
          </cell>
          <cell r="E873" t="str">
            <v>F42110C</v>
          </cell>
          <cell r="V873">
            <v>0</v>
          </cell>
          <cell r="Z873">
            <v>0</v>
          </cell>
          <cell r="AD873">
            <v>0</v>
          </cell>
          <cell r="AE873">
            <v>-219197.89</v>
          </cell>
          <cell r="AH873">
            <v>-219197.89</v>
          </cell>
          <cell r="AI873">
            <v>-219197.89</v>
          </cell>
          <cell r="AJ873">
            <v>0</v>
          </cell>
        </row>
        <row r="874">
          <cell r="C874">
            <v>2100</v>
          </cell>
          <cell r="D874" t="str">
            <v>****</v>
          </cell>
          <cell r="E874" t="str">
            <v>F42120C</v>
          </cell>
          <cell r="F874" t="str">
            <v>LOSS ON DISPOSITION OF PROPERTY</v>
          </cell>
          <cell r="G874">
            <v>16966.900000000001</v>
          </cell>
          <cell r="J874">
            <v>16966.900000000001</v>
          </cell>
          <cell r="M874">
            <v>35074.629999999997</v>
          </cell>
          <cell r="N874">
            <v>35074.629999999997</v>
          </cell>
          <cell r="P874">
            <v>52041.53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16966.900000000001</v>
          </cell>
          <cell r="AH874">
            <v>16966.900000000001</v>
          </cell>
          <cell r="AI874">
            <v>16966.900000000001</v>
          </cell>
          <cell r="AJ874">
            <v>0</v>
          </cell>
        </row>
        <row r="875">
          <cell r="C875">
            <v>2100</v>
          </cell>
          <cell r="D875" t="str">
            <v>****</v>
          </cell>
          <cell r="E875" t="str">
            <v>F42610C</v>
          </cell>
          <cell r="F875" t="str">
            <v>DONATIONS</v>
          </cell>
          <cell r="G875">
            <v>2422943.4800000004</v>
          </cell>
          <cell r="J875">
            <v>2422943.4800000004</v>
          </cell>
          <cell r="L875">
            <v>258951.5</v>
          </cell>
          <cell r="M875">
            <v>-276802.44</v>
          </cell>
          <cell r="N875">
            <v>-17850.940000000002</v>
          </cell>
          <cell r="P875">
            <v>2405092.5400000005</v>
          </cell>
          <cell r="S875">
            <v>258951.5</v>
          </cell>
          <cell r="T875">
            <v>115353.65</v>
          </cell>
          <cell r="U875">
            <v>269401.45</v>
          </cell>
          <cell r="V875">
            <v>643706.60000000009</v>
          </cell>
          <cell r="W875">
            <v>149404.79999999999</v>
          </cell>
          <cell r="X875">
            <v>164772.06</v>
          </cell>
          <cell r="Y875">
            <v>102153.91</v>
          </cell>
          <cell r="Z875">
            <v>416330.77</v>
          </cell>
          <cell r="AA875">
            <v>17522.39</v>
          </cell>
          <cell r="AB875">
            <v>17901.37</v>
          </cell>
          <cell r="AC875">
            <v>146070.35999999999</v>
          </cell>
          <cell r="AD875">
            <v>181494.12</v>
          </cell>
          <cell r="AE875">
            <v>17169.98</v>
          </cell>
          <cell r="AF875">
            <v>573592</v>
          </cell>
          <cell r="AG875">
            <v>590650.01</v>
          </cell>
          <cell r="AH875">
            <v>1181411.99</v>
          </cell>
          <cell r="AI875">
            <v>2422943.4800000004</v>
          </cell>
          <cell r="AJ875">
            <v>0</v>
          </cell>
        </row>
        <row r="876">
          <cell r="D876" t="str">
            <v>C</v>
          </cell>
          <cell r="E876" t="str">
            <v>F4261ZC</v>
          </cell>
          <cell r="F876" t="str">
            <v>DONATIONS</v>
          </cell>
          <cell r="J876">
            <v>0</v>
          </cell>
          <cell r="V876">
            <v>0</v>
          </cell>
          <cell r="Z876">
            <v>0</v>
          </cell>
          <cell r="AD876">
            <v>0</v>
          </cell>
          <cell r="AH876">
            <v>0</v>
          </cell>
          <cell r="AI876">
            <v>0</v>
          </cell>
          <cell r="AJ876">
            <v>0</v>
          </cell>
        </row>
        <row r="877">
          <cell r="C877">
            <v>2100</v>
          </cell>
          <cell r="D877" t="str">
            <v>****</v>
          </cell>
          <cell r="E877" t="str">
            <v>F42620C</v>
          </cell>
          <cell r="F877" t="str">
            <v>LIFE INSURANCE</v>
          </cell>
          <cell r="G877">
            <v>-1570341</v>
          </cell>
          <cell r="J877">
            <v>-1570341</v>
          </cell>
          <cell r="L877">
            <v>-129031</v>
          </cell>
          <cell r="N877">
            <v>-129031</v>
          </cell>
          <cell r="P877">
            <v>-1699372</v>
          </cell>
          <cell r="S877">
            <v>-129031</v>
          </cell>
          <cell r="T877">
            <v>-129031</v>
          </cell>
          <cell r="U877">
            <v>-129031</v>
          </cell>
          <cell r="V877">
            <v>-387093</v>
          </cell>
          <cell r="W877">
            <v>-129031</v>
          </cell>
          <cell r="X877">
            <v>-129031</v>
          </cell>
          <cell r="Y877">
            <v>-151000</v>
          </cell>
          <cell r="Z877">
            <v>-409062</v>
          </cell>
          <cell r="AA877">
            <v>-129031</v>
          </cell>
          <cell r="AB877">
            <v>-129031</v>
          </cell>
          <cell r="AC877">
            <v>-129031</v>
          </cell>
          <cell r="AD877">
            <v>-387093</v>
          </cell>
          <cell r="AE877">
            <v>-129031</v>
          </cell>
          <cell r="AF877">
            <v>-129031</v>
          </cell>
          <cell r="AG877">
            <v>-129031</v>
          </cell>
          <cell r="AH877">
            <v>-387093</v>
          </cell>
          <cell r="AI877">
            <v>-1570341</v>
          </cell>
          <cell r="AJ877">
            <v>0</v>
          </cell>
        </row>
        <row r="878">
          <cell r="C878">
            <v>2100</v>
          </cell>
          <cell r="D878" t="str">
            <v>****</v>
          </cell>
          <cell r="E878" t="str">
            <v>F42630C</v>
          </cell>
          <cell r="F878" t="str">
            <v>PENALTIES</v>
          </cell>
          <cell r="G878">
            <v>32107.620000000003</v>
          </cell>
          <cell r="J878">
            <v>32107.620000000003</v>
          </cell>
          <cell r="L878">
            <v>0</v>
          </cell>
          <cell r="M878">
            <v>-9357.5499999999993</v>
          </cell>
          <cell r="N878">
            <v>-9357.5499999999993</v>
          </cell>
          <cell r="P878">
            <v>22750.070000000003</v>
          </cell>
          <cell r="S878">
            <v>0</v>
          </cell>
          <cell r="T878">
            <v>0</v>
          </cell>
          <cell r="U878">
            <v>12930.37</v>
          </cell>
          <cell r="V878">
            <v>12930.37</v>
          </cell>
          <cell r="W878">
            <v>226.13</v>
          </cell>
          <cell r="X878">
            <v>0</v>
          </cell>
          <cell r="Y878">
            <v>108.87</v>
          </cell>
          <cell r="Z878">
            <v>335</v>
          </cell>
          <cell r="AA878">
            <v>0</v>
          </cell>
          <cell r="AB878">
            <v>18218.64</v>
          </cell>
          <cell r="AC878">
            <v>0</v>
          </cell>
          <cell r="AD878">
            <v>18218.64</v>
          </cell>
          <cell r="AE878">
            <v>0</v>
          </cell>
          <cell r="AF878">
            <v>0</v>
          </cell>
          <cell r="AG878">
            <v>623.61</v>
          </cell>
          <cell r="AH878">
            <v>623.61</v>
          </cell>
          <cell r="AI878">
            <v>32107.620000000003</v>
          </cell>
          <cell r="AJ878">
            <v>0</v>
          </cell>
        </row>
        <row r="879">
          <cell r="C879">
            <v>2100</v>
          </cell>
          <cell r="D879" t="str">
            <v>****</v>
          </cell>
          <cell r="E879" t="str">
            <v>F42640C</v>
          </cell>
          <cell r="F879" t="str">
            <v>EXPENDITURES FOR CIVIC  POLITICAL AND R</v>
          </cell>
          <cell r="G879">
            <v>257175.7</v>
          </cell>
          <cell r="J879">
            <v>257175.7</v>
          </cell>
          <cell r="L879">
            <v>67101.100000000006</v>
          </cell>
          <cell r="N879">
            <v>67101.100000000006</v>
          </cell>
          <cell r="P879">
            <v>324276.80000000005</v>
          </cell>
          <cell r="S879">
            <v>67101.100000000006</v>
          </cell>
          <cell r="T879">
            <v>55414.31</v>
          </cell>
          <cell r="U879">
            <v>61581.53</v>
          </cell>
          <cell r="V879">
            <v>184096.94</v>
          </cell>
          <cell r="W879">
            <v>13763.45</v>
          </cell>
          <cell r="X879">
            <v>12026.3</v>
          </cell>
          <cell r="Y879">
            <v>-16.54</v>
          </cell>
          <cell r="Z879">
            <v>25773.21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47305.55</v>
          </cell>
          <cell r="AH879">
            <v>47305.55</v>
          </cell>
          <cell r="AI879">
            <v>257175.7</v>
          </cell>
          <cell r="AJ879">
            <v>0</v>
          </cell>
        </row>
        <row r="880">
          <cell r="C880">
            <v>2100</v>
          </cell>
          <cell r="D880" t="str">
            <v>****</v>
          </cell>
          <cell r="E880" t="str">
            <v>F42650C</v>
          </cell>
          <cell r="F880" t="str">
            <v>OTHER DEDUCTIONS</v>
          </cell>
          <cell r="G880">
            <v>-22720339</v>
          </cell>
          <cell r="J880">
            <v>-22720339</v>
          </cell>
          <cell r="L880">
            <v>0</v>
          </cell>
          <cell r="M880">
            <v>7132.59</v>
          </cell>
          <cell r="N880">
            <v>7132.59</v>
          </cell>
          <cell r="P880">
            <v>-22713206.41</v>
          </cell>
          <cell r="S880">
            <v>0</v>
          </cell>
          <cell r="T880">
            <v>0</v>
          </cell>
          <cell r="U880">
            <v>-103290</v>
          </cell>
          <cell r="V880">
            <v>-103290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-109300</v>
          </cell>
          <cell r="AD880">
            <v>-109300</v>
          </cell>
          <cell r="AE880">
            <v>2300</v>
          </cell>
          <cell r="AF880">
            <v>1651951</v>
          </cell>
          <cell r="AG880">
            <v>-24162000</v>
          </cell>
          <cell r="AH880">
            <v>-22507749</v>
          </cell>
          <cell r="AI880">
            <v>-22720339</v>
          </cell>
          <cell r="AJ880">
            <v>0</v>
          </cell>
        </row>
        <row r="881">
          <cell r="E881" t="str">
            <v xml:space="preserve">  Other-Net</v>
          </cell>
          <cell r="G881">
            <v>-73757654.280000001</v>
          </cell>
          <cell r="H881">
            <v>0</v>
          </cell>
          <cell r="J881">
            <v>-73757654.280000001</v>
          </cell>
          <cell r="L881">
            <v>-1310787.6200000001</v>
          </cell>
          <cell r="M881">
            <v>-381875.58</v>
          </cell>
          <cell r="N881">
            <v>-1692663.2000000002</v>
          </cell>
          <cell r="P881">
            <v>-75450317.480000004</v>
          </cell>
          <cell r="S881">
            <v>-1309846.27</v>
          </cell>
          <cell r="T881">
            <v>-1399320.99</v>
          </cell>
          <cell r="U881">
            <v>-1883616.2799999998</v>
          </cell>
          <cell r="V881">
            <v>-4592783.5399999991</v>
          </cell>
          <cell r="W881">
            <v>-1745683.19</v>
          </cell>
          <cell r="X881">
            <v>-1613166.0299999998</v>
          </cell>
          <cell r="Y881">
            <v>-1691667.5000000002</v>
          </cell>
          <cell r="Z881">
            <v>-5050516.72</v>
          </cell>
          <cell r="AA881">
            <v>-3709820.1199999996</v>
          </cell>
          <cell r="AB881">
            <v>-3443070.9999999995</v>
          </cell>
          <cell r="AC881">
            <v>-3336883.5100000002</v>
          </cell>
          <cell r="AD881">
            <v>-10489774.630000001</v>
          </cell>
          <cell r="AE881">
            <v>-3208117.7499999995</v>
          </cell>
          <cell r="AF881">
            <v>-19394109.640000001</v>
          </cell>
          <cell r="AG881">
            <v>-31022352</v>
          </cell>
          <cell r="AH881">
            <v>-53624579.390000001</v>
          </cell>
          <cell r="AI881">
            <v>-73757654.280000001</v>
          </cell>
          <cell r="AJ881">
            <v>0</v>
          </cell>
        </row>
        <row r="883">
          <cell r="C883">
            <v>2100</v>
          </cell>
          <cell r="D883" t="str">
            <v>****</v>
          </cell>
          <cell r="E883" t="str">
            <v>F40920C</v>
          </cell>
          <cell r="F883" t="str">
            <v>TAXES ON NON OPERATING INCOME</v>
          </cell>
          <cell r="G883">
            <v>12701000</v>
          </cell>
          <cell r="J883">
            <v>12701000</v>
          </cell>
          <cell r="L883">
            <v>24000</v>
          </cell>
          <cell r="N883">
            <v>24000</v>
          </cell>
          <cell r="P883">
            <v>12725000</v>
          </cell>
          <cell r="S883">
            <v>24000</v>
          </cell>
          <cell r="T883">
            <v>34000</v>
          </cell>
          <cell r="U883">
            <v>-3406000</v>
          </cell>
          <cell r="V883">
            <v>-3348000</v>
          </cell>
          <cell r="W883">
            <v>943000</v>
          </cell>
          <cell r="X883">
            <v>-1617000</v>
          </cell>
          <cell r="Y883">
            <v>1302000</v>
          </cell>
          <cell r="Z883">
            <v>628000</v>
          </cell>
          <cell r="AA883">
            <v>1053000</v>
          </cell>
          <cell r="AB883">
            <v>784000</v>
          </cell>
          <cell r="AC883">
            <v>991000</v>
          </cell>
          <cell r="AD883">
            <v>2828000</v>
          </cell>
          <cell r="AE883">
            <v>587000</v>
          </cell>
          <cell r="AF883">
            <v>7597000</v>
          </cell>
          <cell r="AG883">
            <v>4409000</v>
          </cell>
          <cell r="AH883">
            <v>12593000</v>
          </cell>
          <cell r="AI883">
            <v>12701000</v>
          </cell>
          <cell r="AJ883">
            <v>0</v>
          </cell>
        </row>
        <row r="884">
          <cell r="C884">
            <v>2100</v>
          </cell>
          <cell r="D884" t="str">
            <v>****</v>
          </cell>
          <cell r="E884" t="str">
            <v>F41020C</v>
          </cell>
          <cell r="F884" t="str">
            <v>PROVISION FOR DEFERRED INC. TAXES NON O</v>
          </cell>
          <cell r="G884">
            <v>17203000</v>
          </cell>
          <cell r="J884">
            <v>17203000</v>
          </cell>
          <cell r="L884">
            <v>326000</v>
          </cell>
          <cell r="N884">
            <v>326000</v>
          </cell>
          <cell r="P884">
            <v>17529000</v>
          </cell>
          <cell r="S884">
            <v>326000</v>
          </cell>
          <cell r="T884">
            <v>342000</v>
          </cell>
          <cell r="U884">
            <v>345000</v>
          </cell>
          <cell r="V884">
            <v>1013000</v>
          </cell>
          <cell r="W884">
            <v>142000</v>
          </cell>
          <cell r="X884">
            <v>148000</v>
          </cell>
          <cell r="Y884">
            <v>1113000</v>
          </cell>
          <cell r="Z884">
            <v>1403000</v>
          </cell>
          <cell r="AA884">
            <v>105000</v>
          </cell>
          <cell r="AB884">
            <v>53000</v>
          </cell>
          <cell r="AC884">
            <v>66000</v>
          </cell>
          <cell r="AD884">
            <v>224000</v>
          </cell>
          <cell r="AE884">
            <v>49000</v>
          </cell>
          <cell r="AF884">
            <v>33000</v>
          </cell>
          <cell r="AG884">
            <v>14481000</v>
          </cell>
          <cell r="AH884">
            <v>14563000</v>
          </cell>
          <cell r="AI884">
            <v>17203000</v>
          </cell>
          <cell r="AJ884">
            <v>0</v>
          </cell>
        </row>
        <row r="885">
          <cell r="C885">
            <v>2100</v>
          </cell>
          <cell r="D885" t="str">
            <v>****</v>
          </cell>
          <cell r="E885" t="str">
            <v>F41120C</v>
          </cell>
          <cell r="F885" t="str">
            <v>(LESS) PROVISION FOR DEFERRED INCOME TA</v>
          </cell>
          <cell r="G885">
            <v>-16916000</v>
          </cell>
          <cell r="J885">
            <v>-16916000</v>
          </cell>
          <cell r="L885">
            <v>0</v>
          </cell>
          <cell r="N885">
            <v>0</v>
          </cell>
          <cell r="P885">
            <v>-16916000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-351000</v>
          </cell>
          <cell r="Y885">
            <v>0</v>
          </cell>
          <cell r="Z885">
            <v>-351000</v>
          </cell>
          <cell r="AA885">
            <v>-161000</v>
          </cell>
          <cell r="AB885">
            <v>-82000</v>
          </cell>
          <cell r="AC885">
            <v>-102000</v>
          </cell>
          <cell r="AD885">
            <v>-345000</v>
          </cell>
          <cell r="AE885">
            <v>-77000</v>
          </cell>
          <cell r="AF885">
            <v>-10466000</v>
          </cell>
          <cell r="AG885">
            <v>-5677000</v>
          </cell>
          <cell r="AH885">
            <v>-16220000</v>
          </cell>
          <cell r="AI885">
            <v>-16916000</v>
          </cell>
          <cell r="AJ885">
            <v>0</v>
          </cell>
        </row>
        <row r="886">
          <cell r="E886" t="str">
            <v xml:space="preserve">  Taxes on Non-Operating Income</v>
          </cell>
          <cell r="G886">
            <v>12988000</v>
          </cell>
          <cell r="H886">
            <v>0</v>
          </cell>
          <cell r="J886">
            <v>12988000</v>
          </cell>
          <cell r="L886">
            <v>350000</v>
          </cell>
          <cell r="M886">
            <v>0</v>
          </cell>
          <cell r="N886">
            <v>350000</v>
          </cell>
          <cell r="P886">
            <v>13338000</v>
          </cell>
          <cell r="S886">
            <v>350000</v>
          </cell>
          <cell r="T886">
            <v>376000</v>
          </cell>
          <cell r="U886">
            <v>-3061000</v>
          </cell>
          <cell r="V886">
            <v>-2335000</v>
          </cell>
          <cell r="W886">
            <v>1085000</v>
          </cell>
          <cell r="X886">
            <v>-1820000</v>
          </cell>
          <cell r="Y886">
            <v>2415000</v>
          </cell>
          <cell r="Z886">
            <v>1680000</v>
          </cell>
          <cell r="AA886">
            <v>997000</v>
          </cell>
          <cell r="AB886">
            <v>755000</v>
          </cell>
          <cell r="AC886">
            <v>955000</v>
          </cell>
          <cell r="AD886">
            <v>2707000</v>
          </cell>
          <cell r="AE886">
            <v>559000</v>
          </cell>
          <cell r="AF886">
            <v>-2836000</v>
          </cell>
          <cell r="AG886">
            <v>13213000</v>
          </cell>
          <cell r="AH886">
            <v>10936000</v>
          </cell>
          <cell r="AI886">
            <v>12988000</v>
          </cell>
          <cell r="AJ886">
            <v>0</v>
          </cell>
        </row>
        <row r="888">
          <cell r="E888" t="str">
            <v xml:space="preserve">    Total Other Income Credits</v>
          </cell>
          <cell r="G888">
            <v>-69647688.870000005</v>
          </cell>
          <cell r="H888">
            <v>7396.9900000000007</v>
          </cell>
          <cell r="J888">
            <v>-69640291.879999995</v>
          </cell>
          <cell r="L888">
            <v>-1606293.7600000002</v>
          </cell>
          <cell r="M888">
            <v>-295728.81</v>
          </cell>
          <cell r="N888">
            <v>-1902022.5700000003</v>
          </cell>
          <cell r="P888">
            <v>-71542314.449999988</v>
          </cell>
          <cell r="S888">
            <v>-1605562.1</v>
          </cell>
          <cell r="T888">
            <v>-1783386.81</v>
          </cell>
          <cell r="U888">
            <v>-5644990.2199999997</v>
          </cell>
          <cell r="V888">
            <v>-9033939.129999999</v>
          </cell>
          <cell r="W888">
            <v>-1435503.2000000002</v>
          </cell>
          <cell r="X888">
            <v>-4504303.18</v>
          </cell>
          <cell r="Y888">
            <v>-370816.61000000034</v>
          </cell>
          <cell r="Z888">
            <v>-6310622.9900000002</v>
          </cell>
          <cell r="AA888">
            <v>-3327202.0699999994</v>
          </cell>
          <cell r="AB888">
            <v>-3329265.8299999996</v>
          </cell>
          <cell r="AC888">
            <v>-2988558.1500000004</v>
          </cell>
          <cell r="AD888">
            <v>-9645026.0500000007</v>
          </cell>
          <cell r="AE888">
            <v>-3331082.3899999997</v>
          </cell>
          <cell r="AF888">
            <v>-22935413.600000001</v>
          </cell>
          <cell r="AG888">
            <v>-18384207.719999999</v>
          </cell>
          <cell r="AH888">
            <v>-44650703.710000001</v>
          </cell>
          <cell r="AI888">
            <v>-69640291.879999995</v>
          </cell>
          <cell r="AJ888">
            <v>0</v>
          </cell>
        </row>
        <row r="890">
          <cell r="E890" t="str">
            <v>Income Before Interest Charges</v>
          </cell>
          <cell r="G890">
            <v>-296276322.43000019</v>
          </cell>
          <cell r="H890">
            <v>1534191.0599999928</v>
          </cell>
          <cell r="J890">
            <v>-294742131.37</v>
          </cell>
          <cell r="L890">
            <v>-31253041.019999977</v>
          </cell>
          <cell r="M890" t="e">
            <v>#REF!</v>
          </cell>
          <cell r="N890" t="e">
            <v>#REF!</v>
          </cell>
          <cell r="P890" t="e">
            <v>#REF!</v>
          </cell>
          <cell r="S890">
            <v>-28649632.669999979</v>
          </cell>
          <cell r="T890">
            <v>-29247325.250000026</v>
          </cell>
          <cell r="U890">
            <v>-20269093.469999999</v>
          </cell>
          <cell r="V890">
            <v>-78166051.390000001</v>
          </cell>
          <cell r="W890">
            <v>-13914045.049999978</v>
          </cell>
          <cell r="X890">
            <v>-14197439.180000015</v>
          </cell>
          <cell r="Y890">
            <v>-45932442.019999981</v>
          </cell>
          <cell r="Z890">
            <v>-74043926.249999985</v>
          </cell>
          <cell r="AA890">
            <v>-21193120.390000053</v>
          </cell>
          <cell r="AB890">
            <v>-22873036.070000023</v>
          </cell>
          <cell r="AC890">
            <v>-26421527.149999999</v>
          </cell>
          <cell r="AD890">
            <v>-70487683.60999994</v>
          </cell>
          <cell r="AE890">
            <v>-19474415.890000001</v>
          </cell>
          <cell r="AF890">
            <v>-39161348.369999953</v>
          </cell>
          <cell r="AG890">
            <v>-13408705.85999997</v>
          </cell>
          <cell r="AH890">
            <v>-72044470.119999915</v>
          </cell>
          <cell r="AI890">
            <v>-294742131.37</v>
          </cell>
          <cell r="AJ890">
            <v>0</v>
          </cell>
        </row>
        <row r="892">
          <cell r="E892" t="str">
            <v>Interest Charges:</v>
          </cell>
        </row>
        <row r="893">
          <cell r="C893">
            <v>2100</v>
          </cell>
          <cell r="D893" t="str">
            <v>****</v>
          </cell>
          <cell r="E893" t="str">
            <v>F42700C</v>
          </cell>
          <cell r="F893" t="str">
            <v>INTEREST ON LONG-TERM DEBT</v>
          </cell>
          <cell r="G893">
            <v>55023756.789999992</v>
          </cell>
          <cell r="J893">
            <v>55023756.789999992</v>
          </cell>
          <cell r="L893">
            <v>4323270.25</v>
          </cell>
          <cell r="N893">
            <v>4323270.25</v>
          </cell>
          <cell r="P893">
            <v>59347027.039999992</v>
          </cell>
          <cell r="S893">
            <v>4323270.25</v>
          </cell>
          <cell r="T893">
            <v>4731833.1900000004</v>
          </cell>
          <cell r="U893">
            <v>4450273.7</v>
          </cell>
          <cell r="V893">
            <v>13505377.140000001</v>
          </cell>
          <cell r="W893">
            <v>4452923.16</v>
          </cell>
          <cell r="X893">
            <v>4709084.67</v>
          </cell>
          <cell r="Y893">
            <v>4222953.0199999996</v>
          </cell>
          <cell r="Z893">
            <v>13384960.85</v>
          </cell>
          <cell r="AA893">
            <v>4561376.0599999996</v>
          </cell>
          <cell r="AB893">
            <v>4564323.29</v>
          </cell>
          <cell r="AC893">
            <v>4779948</v>
          </cell>
          <cell r="AD893">
            <v>13905647.35</v>
          </cell>
          <cell r="AE893">
            <v>4825871.6900000004</v>
          </cell>
          <cell r="AF893">
            <v>4754688.08</v>
          </cell>
          <cell r="AG893">
            <v>4647211.68</v>
          </cell>
          <cell r="AH893">
            <v>14227771.449999999</v>
          </cell>
          <cell r="AI893">
            <v>55023756.789999992</v>
          </cell>
          <cell r="AJ893">
            <v>0</v>
          </cell>
        </row>
        <row r="894">
          <cell r="E894" t="str">
            <v xml:space="preserve">  Long-Term Debt</v>
          </cell>
          <cell r="G894">
            <v>55023756.789999992</v>
          </cell>
          <cell r="H894">
            <v>0</v>
          </cell>
          <cell r="J894">
            <v>55023756.789999992</v>
          </cell>
          <cell r="L894">
            <v>4323270.25</v>
          </cell>
          <cell r="M894">
            <v>0</v>
          </cell>
          <cell r="N894">
            <v>4323270.25</v>
          </cell>
          <cell r="P894">
            <v>59347027.039999992</v>
          </cell>
          <cell r="S894">
            <v>4323270.25</v>
          </cell>
          <cell r="T894">
            <v>4731833.1900000004</v>
          </cell>
          <cell r="U894">
            <v>4450273.7</v>
          </cell>
          <cell r="V894">
            <v>13505377.140000001</v>
          </cell>
          <cell r="W894">
            <v>4452923.16</v>
          </cell>
          <cell r="X894">
            <v>4709084.67</v>
          </cell>
          <cell r="Y894">
            <v>4222953.0199999996</v>
          </cell>
          <cell r="Z894">
            <v>13384960.85</v>
          </cell>
          <cell r="AA894">
            <v>4561376.0599999996</v>
          </cell>
          <cell r="AB894">
            <v>4564323.29</v>
          </cell>
          <cell r="AC894">
            <v>4779948</v>
          </cell>
          <cell r="AD894">
            <v>13905647.35</v>
          </cell>
          <cell r="AE894">
            <v>4825871.6900000004</v>
          </cell>
          <cell r="AF894">
            <v>4754688.08</v>
          </cell>
          <cell r="AG894">
            <v>4647211.68</v>
          </cell>
          <cell r="AH894">
            <v>14227771.449999999</v>
          </cell>
          <cell r="AI894">
            <v>55023756.789999992</v>
          </cell>
          <cell r="AJ894">
            <v>0</v>
          </cell>
        </row>
        <row r="896">
          <cell r="C896">
            <v>2100</v>
          </cell>
          <cell r="D896" t="str">
            <v>****</v>
          </cell>
          <cell r="E896" t="str">
            <v>F43000C</v>
          </cell>
          <cell r="F896" t="str">
            <v>INTEREST ON DEBT TO ASSOC. COMPANIES</v>
          </cell>
          <cell r="G896">
            <v>24854062.739999998</v>
          </cell>
          <cell r="J896">
            <v>24854062.739999998</v>
          </cell>
          <cell r="L896">
            <v>2031579.24</v>
          </cell>
          <cell r="N896">
            <v>2031579.24</v>
          </cell>
          <cell r="P896">
            <v>26885641.979999997</v>
          </cell>
          <cell r="S896">
            <v>2031579.24</v>
          </cell>
          <cell r="T896">
            <v>2031579.24</v>
          </cell>
          <cell r="U896">
            <v>2013939.77</v>
          </cell>
          <cell r="V896">
            <v>6077098.25</v>
          </cell>
          <cell r="W896">
            <v>1943692.17</v>
          </cell>
          <cell r="X896">
            <v>1943692.17</v>
          </cell>
          <cell r="Y896">
            <v>1867386.92</v>
          </cell>
          <cell r="Z896">
            <v>5754771.2599999998</v>
          </cell>
          <cell r="AA896">
            <v>2204539.1</v>
          </cell>
          <cell r="AB896">
            <v>2204539.1</v>
          </cell>
          <cell r="AC896">
            <v>2191011.6</v>
          </cell>
          <cell r="AD896">
            <v>6600089.8000000007</v>
          </cell>
          <cell r="AE896">
            <v>2123664.89</v>
          </cell>
          <cell r="AF896">
            <v>2123664.89</v>
          </cell>
          <cell r="AG896">
            <v>2174773.65</v>
          </cell>
          <cell r="AH896">
            <v>6422103.4299999997</v>
          </cell>
          <cell r="AI896">
            <v>24854062.739999998</v>
          </cell>
          <cell r="AJ896">
            <v>0</v>
          </cell>
        </row>
        <row r="897">
          <cell r="C897">
            <v>2100</v>
          </cell>
          <cell r="D897" t="str">
            <v>****</v>
          </cell>
          <cell r="E897" t="str">
            <v>F43100C</v>
          </cell>
          <cell r="F897" t="str">
            <v>OTHER INTEREST EXPENSE</v>
          </cell>
          <cell r="G897">
            <v>15930063.079999998</v>
          </cell>
          <cell r="J897">
            <v>15930063.079999998</v>
          </cell>
          <cell r="L897">
            <v>919556.13</v>
          </cell>
          <cell r="N897">
            <v>919556.13</v>
          </cell>
          <cell r="P897">
            <v>16849619.209999997</v>
          </cell>
          <cell r="S897">
            <v>919556.13</v>
          </cell>
          <cell r="T897">
            <v>1105837</v>
          </cell>
          <cell r="U897">
            <v>1088325.6399999999</v>
          </cell>
          <cell r="V897">
            <v>3113718.7699999996</v>
          </cell>
          <cell r="W897">
            <v>1064199.67</v>
          </cell>
          <cell r="X897">
            <v>1058272</v>
          </cell>
          <cell r="Y897">
            <v>848060.09</v>
          </cell>
          <cell r="Z897">
            <v>2970531.76</v>
          </cell>
          <cell r="AA897">
            <v>1724847.1</v>
          </cell>
          <cell r="AB897">
            <v>1765600</v>
          </cell>
          <cell r="AC897">
            <v>1736945</v>
          </cell>
          <cell r="AD897">
            <v>5227392.0999999996</v>
          </cell>
          <cell r="AE897">
            <v>2287400.8199999998</v>
          </cell>
          <cell r="AF897">
            <v>1220998.3400000001</v>
          </cell>
          <cell r="AG897">
            <v>1110021.29</v>
          </cell>
          <cell r="AH897">
            <v>4618420.45</v>
          </cell>
          <cell r="AI897">
            <v>15930063.079999998</v>
          </cell>
          <cell r="AJ897">
            <v>0</v>
          </cell>
        </row>
        <row r="898">
          <cell r="E898" t="str">
            <v xml:space="preserve">  Short-Term Debt and Other</v>
          </cell>
          <cell r="G898">
            <v>40784125.819999993</v>
          </cell>
          <cell r="H898">
            <v>0</v>
          </cell>
          <cell r="J898">
            <v>40784125.819999993</v>
          </cell>
          <cell r="L898">
            <v>2951135.37</v>
          </cell>
          <cell r="M898">
            <v>0</v>
          </cell>
          <cell r="N898">
            <v>2951135.37</v>
          </cell>
          <cell r="P898">
            <v>43735261.18999999</v>
          </cell>
          <cell r="S898">
            <v>2951135.37</v>
          </cell>
          <cell r="T898">
            <v>3137416.24</v>
          </cell>
          <cell r="U898">
            <v>3102265.41</v>
          </cell>
          <cell r="V898">
            <v>9190817.0199999996</v>
          </cell>
          <cell r="W898">
            <v>3007891.84</v>
          </cell>
          <cell r="X898">
            <v>3001964.17</v>
          </cell>
          <cell r="Y898">
            <v>2715447.01</v>
          </cell>
          <cell r="Z898">
            <v>8725303.0199999996</v>
          </cell>
          <cell r="AA898">
            <v>3929386.2</v>
          </cell>
          <cell r="AB898">
            <v>3970139.1</v>
          </cell>
          <cell r="AC898">
            <v>3927956.6</v>
          </cell>
          <cell r="AD898">
            <v>11827481.9</v>
          </cell>
          <cell r="AE898">
            <v>4411065.71</v>
          </cell>
          <cell r="AF898">
            <v>3344663.2300000004</v>
          </cell>
          <cell r="AG898">
            <v>3284794.94</v>
          </cell>
          <cell r="AH898">
            <v>11040523.879999999</v>
          </cell>
          <cell r="AI898">
            <v>40784125.819999993</v>
          </cell>
          <cell r="AJ898">
            <v>0</v>
          </cell>
        </row>
        <row r="900">
          <cell r="C900">
            <v>2100</v>
          </cell>
          <cell r="D900" t="str">
            <v>****</v>
          </cell>
          <cell r="E900" t="str">
            <v>F42800C</v>
          </cell>
          <cell r="F900" t="str">
            <v>AMORTIZATION OF DEBT DISC. AND EXPENSE</v>
          </cell>
          <cell r="G900">
            <v>696176.1</v>
          </cell>
          <cell r="J900">
            <v>696176.1</v>
          </cell>
          <cell r="L900">
            <v>58221.49</v>
          </cell>
          <cell r="N900">
            <v>58221.49</v>
          </cell>
          <cell r="P900">
            <v>754397.59</v>
          </cell>
          <cell r="S900">
            <v>58221.49</v>
          </cell>
          <cell r="T900">
            <v>58221.49</v>
          </cell>
          <cell r="U900">
            <v>58221.49</v>
          </cell>
          <cell r="V900">
            <v>174664.47</v>
          </cell>
          <cell r="W900">
            <v>58221.49</v>
          </cell>
          <cell r="X900">
            <v>58221.49</v>
          </cell>
          <cell r="Y900">
            <v>55739.71</v>
          </cell>
          <cell r="Z900">
            <v>172182.69</v>
          </cell>
          <cell r="AA900">
            <v>58221.49</v>
          </cell>
          <cell r="AB900">
            <v>58221.49</v>
          </cell>
          <cell r="AC900">
            <v>58221.49</v>
          </cell>
          <cell r="AD900">
            <v>174664.47</v>
          </cell>
          <cell r="AE900">
            <v>58221.49</v>
          </cell>
          <cell r="AF900">
            <v>58221.49</v>
          </cell>
          <cell r="AG900">
            <v>58221.49</v>
          </cell>
          <cell r="AH900">
            <v>174664.47</v>
          </cell>
          <cell r="AI900">
            <v>696176.1</v>
          </cell>
          <cell r="AJ900">
            <v>0</v>
          </cell>
        </row>
        <row r="901">
          <cell r="E901" t="str">
            <v>F42810C</v>
          </cell>
          <cell r="F901" t="str">
            <v>AMORTIZATION OF LOSS ON REACQUIRED DEBT</v>
          </cell>
          <cell r="G901">
            <v>4382691.9000000004</v>
          </cell>
          <cell r="J901">
            <v>4382691.9000000004</v>
          </cell>
          <cell r="L901">
            <v>363294.65</v>
          </cell>
          <cell r="N901">
            <v>363294.65</v>
          </cell>
          <cell r="P901">
            <v>4745986.5500000007</v>
          </cell>
          <cell r="S901">
            <v>363294.65</v>
          </cell>
          <cell r="T901">
            <v>363294.65</v>
          </cell>
          <cell r="U901">
            <v>363294.65</v>
          </cell>
          <cell r="V901">
            <v>1089883.9500000002</v>
          </cell>
          <cell r="W901">
            <v>363294.65</v>
          </cell>
          <cell r="X901">
            <v>363294.65</v>
          </cell>
          <cell r="Y901">
            <v>363294.64</v>
          </cell>
          <cell r="Z901">
            <v>1089883.94</v>
          </cell>
          <cell r="AA901">
            <v>374872.7</v>
          </cell>
          <cell r="AB901">
            <v>374872.71</v>
          </cell>
          <cell r="AC901">
            <v>363294.65</v>
          </cell>
          <cell r="AD901">
            <v>1113040.06</v>
          </cell>
          <cell r="AE901">
            <v>363294.65</v>
          </cell>
          <cell r="AF901">
            <v>363294.65</v>
          </cell>
          <cell r="AG901">
            <v>363294.65</v>
          </cell>
          <cell r="AH901">
            <v>1089883.9500000002</v>
          </cell>
          <cell r="AI901">
            <v>4382691.9000000004</v>
          </cell>
          <cell r="AJ901">
            <v>0</v>
          </cell>
        </row>
        <row r="902">
          <cell r="C902">
            <v>2100</v>
          </cell>
          <cell r="D902" t="str">
            <v>****</v>
          </cell>
          <cell r="E902" t="str">
            <v>F42900C</v>
          </cell>
          <cell r="F902" t="str">
            <v>(LESS) AMORT. OF PREMIUM ON DEBT - CRED</v>
          </cell>
          <cell r="G902">
            <v>-25273.08</v>
          </cell>
          <cell r="J902">
            <v>-25273.08</v>
          </cell>
          <cell r="L902">
            <v>-2106.09</v>
          </cell>
          <cell r="N902">
            <v>-2106.09</v>
          </cell>
          <cell r="P902">
            <v>-27379.170000000002</v>
          </cell>
          <cell r="S902">
            <v>-2106.09</v>
          </cell>
          <cell r="T902">
            <v>-2106.09</v>
          </cell>
          <cell r="U902">
            <v>-2106.09</v>
          </cell>
          <cell r="V902">
            <v>-6318.27</v>
          </cell>
          <cell r="W902">
            <v>-2106.09</v>
          </cell>
          <cell r="X902">
            <v>-2106.09</v>
          </cell>
          <cell r="Y902">
            <v>-2106.09</v>
          </cell>
          <cell r="Z902">
            <v>-6318.27</v>
          </cell>
          <cell r="AA902">
            <v>-2106.09</v>
          </cell>
          <cell r="AB902">
            <v>-2106.09</v>
          </cell>
          <cell r="AC902">
            <v>-2106.09</v>
          </cell>
          <cell r="AD902">
            <v>-6318.27</v>
          </cell>
          <cell r="AE902">
            <v>-2106.09</v>
          </cell>
          <cell r="AF902">
            <v>-2106.09</v>
          </cell>
          <cell r="AG902">
            <v>-2106.09</v>
          </cell>
          <cell r="AH902">
            <v>-6318.27</v>
          </cell>
          <cell r="AI902">
            <v>-25273.08</v>
          </cell>
          <cell r="AJ902">
            <v>0</v>
          </cell>
        </row>
        <row r="903">
          <cell r="E903" t="str">
            <v xml:space="preserve">  Amortization of Debt Discount and Expense</v>
          </cell>
          <cell r="G903">
            <v>5053594.92</v>
          </cell>
          <cell r="H903">
            <v>0</v>
          </cell>
          <cell r="J903">
            <v>5053594.92</v>
          </cell>
          <cell r="L903">
            <v>419410.05</v>
          </cell>
          <cell r="M903">
            <v>0</v>
          </cell>
          <cell r="N903">
            <v>419410.05</v>
          </cell>
          <cell r="P903">
            <v>5473004.9699999997</v>
          </cell>
          <cell r="S903">
            <v>419410.05</v>
          </cell>
          <cell r="T903">
            <v>419410.05</v>
          </cell>
          <cell r="U903">
            <v>419410.05</v>
          </cell>
          <cell r="V903">
            <v>1258230.1500000001</v>
          </cell>
          <cell r="W903">
            <v>419410.05</v>
          </cell>
          <cell r="X903">
            <v>419410.05</v>
          </cell>
          <cell r="Y903">
            <v>416928.26</v>
          </cell>
          <cell r="Z903">
            <v>1255748.3599999999</v>
          </cell>
          <cell r="AA903">
            <v>430988.1</v>
          </cell>
          <cell r="AB903">
            <v>430988.11</v>
          </cell>
          <cell r="AC903">
            <v>419410.05</v>
          </cell>
          <cell r="AD903">
            <v>1281386.26</v>
          </cell>
          <cell r="AE903">
            <v>419410.05</v>
          </cell>
          <cell r="AF903">
            <v>419410.05</v>
          </cell>
          <cell r="AG903">
            <v>419410.05</v>
          </cell>
          <cell r="AH903">
            <v>1258230.1500000001</v>
          </cell>
          <cell r="AI903">
            <v>5053594.92</v>
          </cell>
          <cell r="AJ903">
            <v>0</v>
          </cell>
        </row>
        <row r="905">
          <cell r="C905">
            <v>2100</v>
          </cell>
          <cell r="D905" t="str">
            <v>****</v>
          </cell>
          <cell r="E905" t="str">
            <v>F43200C</v>
          </cell>
          <cell r="F905" t="str">
            <v>(LESS) ALLOW FOR BORROWED FUNDS USED DU</v>
          </cell>
          <cell r="G905">
            <v>-3762123.05</v>
          </cell>
          <cell r="J905">
            <v>-3762123.05</v>
          </cell>
          <cell r="L905">
            <v>-288209.3</v>
          </cell>
          <cell r="N905">
            <v>-288209.3</v>
          </cell>
          <cell r="P905">
            <v>-4050332.3499999996</v>
          </cell>
          <cell r="S905">
            <v>-288209.3</v>
          </cell>
          <cell r="T905">
            <v>-331669.06</v>
          </cell>
          <cell r="U905">
            <v>-309246.84999999998</v>
          </cell>
          <cell r="V905">
            <v>-929125.21</v>
          </cell>
          <cell r="W905">
            <v>-338107.33</v>
          </cell>
          <cell r="X905">
            <v>-436020.79</v>
          </cell>
          <cell r="Y905">
            <v>-443008.96</v>
          </cell>
          <cell r="Z905">
            <v>-1217137.08</v>
          </cell>
          <cell r="AA905">
            <v>-272188.82</v>
          </cell>
          <cell r="AB905">
            <v>-277550.56</v>
          </cell>
          <cell r="AC905">
            <v>-257627.19</v>
          </cell>
          <cell r="AD905">
            <v>-807366.57000000007</v>
          </cell>
          <cell r="AE905">
            <v>-285647.67</v>
          </cell>
          <cell r="AF905">
            <v>-263973.86</v>
          </cell>
          <cell r="AG905">
            <v>-258872.66</v>
          </cell>
          <cell r="AH905">
            <v>-808494.19000000006</v>
          </cell>
          <cell r="AI905">
            <v>-3762123.05</v>
          </cell>
          <cell r="AJ905">
            <v>0</v>
          </cell>
        </row>
        <row r="906">
          <cell r="E906" t="str">
            <v xml:space="preserve">  Allowance for Borrowed Funds Used in Const</v>
          </cell>
          <cell r="G906">
            <v>-3762123.05</v>
          </cell>
          <cell r="H906">
            <v>0</v>
          </cell>
          <cell r="J906">
            <v>-3762123.05</v>
          </cell>
          <cell r="L906">
            <v>-288209.3</v>
          </cell>
          <cell r="M906">
            <v>0</v>
          </cell>
          <cell r="N906">
            <v>-288209.3</v>
          </cell>
          <cell r="P906">
            <v>-4050332.3499999996</v>
          </cell>
          <cell r="S906">
            <v>-288209.3</v>
          </cell>
          <cell r="T906">
            <v>-331669.06</v>
          </cell>
          <cell r="U906">
            <v>-309246.84999999998</v>
          </cell>
          <cell r="V906">
            <v>-929125.21</v>
          </cell>
          <cell r="W906">
            <v>-338107.33</v>
          </cell>
          <cell r="X906">
            <v>-436020.79</v>
          </cell>
          <cell r="Y906">
            <v>-443008.96</v>
          </cell>
          <cell r="Z906">
            <v>-1217137.08</v>
          </cell>
          <cell r="AA906">
            <v>-272188.82</v>
          </cell>
          <cell r="AB906">
            <v>-277550.56</v>
          </cell>
          <cell r="AC906">
            <v>-257627.19</v>
          </cell>
          <cell r="AD906">
            <v>-807366.57000000007</v>
          </cell>
          <cell r="AE906">
            <v>-285647.67</v>
          </cell>
          <cell r="AF906">
            <v>-263973.86</v>
          </cell>
          <cell r="AG906">
            <v>-258872.66</v>
          </cell>
          <cell r="AH906">
            <v>-808494.19000000006</v>
          </cell>
          <cell r="AI906">
            <v>-3762123.05</v>
          </cell>
          <cell r="AJ906">
            <v>0</v>
          </cell>
        </row>
        <row r="908">
          <cell r="E908" t="str">
            <v xml:space="preserve">    Total Interest Charges</v>
          </cell>
          <cell r="G908">
            <v>97099354.479999989</v>
          </cell>
          <cell r="H908">
            <v>0</v>
          </cell>
          <cell r="J908">
            <v>97099354.479999989</v>
          </cell>
          <cell r="L908">
            <v>7405606.3700000001</v>
          </cell>
          <cell r="M908">
            <v>0</v>
          </cell>
          <cell r="N908">
            <v>7405606.3700000001</v>
          </cell>
          <cell r="P908">
            <v>104504960.84999999</v>
          </cell>
          <cell r="S908">
            <v>7405606.3700000001</v>
          </cell>
          <cell r="T908">
            <v>7956990.4200000009</v>
          </cell>
          <cell r="U908">
            <v>7662702.3100000005</v>
          </cell>
          <cell r="V908">
            <v>23025299.099999998</v>
          </cell>
          <cell r="W908">
            <v>7542117.7199999997</v>
          </cell>
          <cell r="X908">
            <v>7694438.0999999996</v>
          </cell>
          <cell r="Y908">
            <v>6912319.3299999991</v>
          </cell>
          <cell r="Z908">
            <v>22148875.149999999</v>
          </cell>
          <cell r="AA908">
            <v>8649561.5399999991</v>
          </cell>
          <cell r="AB908">
            <v>8687899.9399999995</v>
          </cell>
          <cell r="AC908">
            <v>8869687.4600000009</v>
          </cell>
          <cell r="AD908">
            <v>26207148.940000001</v>
          </cell>
          <cell r="AE908">
            <v>9370699.7800000012</v>
          </cell>
          <cell r="AF908">
            <v>8254787.5000000009</v>
          </cell>
          <cell r="AG908">
            <v>8092544.0099999988</v>
          </cell>
          <cell r="AH908">
            <v>25718031.289999995</v>
          </cell>
          <cell r="AI908">
            <v>97099354.479999989</v>
          </cell>
          <cell r="AJ908">
            <v>0</v>
          </cell>
        </row>
        <row r="910">
          <cell r="E910" t="str">
            <v>Net Income (Before Preferred Div Requirement)</v>
          </cell>
          <cell r="G910">
            <v>-199176967.9500002</v>
          </cell>
          <cell r="H910">
            <v>1534191.0599999928</v>
          </cell>
          <cell r="J910">
            <v>-197642776.89000002</v>
          </cell>
          <cell r="L910">
            <v>-23847434.649999976</v>
          </cell>
          <cell r="M910" t="e">
            <v>#REF!</v>
          </cell>
          <cell r="N910" t="e">
            <v>#REF!</v>
          </cell>
          <cell r="P910" t="e">
            <v>#REF!</v>
          </cell>
          <cell r="S910">
            <v>-21244026.299999978</v>
          </cell>
          <cell r="T910">
            <v>-21290334.830000024</v>
          </cell>
          <cell r="U910">
            <v>-12606391.159999998</v>
          </cell>
          <cell r="V910">
            <v>-55140752.290000007</v>
          </cell>
          <cell r="W910">
            <v>-6371927.3299999787</v>
          </cell>
          <cell r="X910">
            <v>-6503001.080000015</v>
          </cell>
          <cell r="Y910">
            <v>-39020122.689999983</v>
          </cell>
          <cell r="Z910">
            <v>-51895051.099999987</v>
          </cell>
          <cell r="AA910">
            <v>-12543558.850000054</v>
          </cell>
          <cell r="AB910">
            <v>-14185136.130000023</v>
          </cell>
          <cell r="AC910">
            <v>-17551839.689999998</v>
          </cell>
          <cell r="AD910">
            <v>-44280534.669999942</v>
          </cell>
          <cell r="AE910">
            <v>-10103716.109999999</v>
          </cell>
          <cell r="AF910">
            <v>-30906560.869999953</v>
          </cell>
          <cell r="AG910">
            <v>-5316161.8499999708</v>
          </cell>
          <cell r="AH910">
            <v>-46326438.829999924</v>
          </cell>
          <cell r="AI910">
            <v>-197642776.89000002</v>
          </cell>
          <cell r="AJ910">
            <v>0</v>
          </cell>
        </row>
        <row r="912">
          <cell r="C912">
            <v>2100</v>
          </cell>
          <cell r="D912" t="str">
            <v>****</v>
          </cell>
          <cell r="E912" t="str">
            <v>F43701C</v>
          </cell>
          <cell r="F912" t="str">
            <v>DIVIDENDS DECLARED - PREFERRED STOCK (A</v>
          </cell>
          <cell r="G912">
            <v>0</v>
          </cell>
          <cell r="J912">
            <v>0</v>
          </cell>
          <cell r="L912">
            <v>0</v>
          </cell>
          <cell r="N912">
            <v>0</v>
          </cell>
          <cell r="P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E913" t="str">
            <v>F43700C</v>
          </cell>
          <cell r="F913" t="str">
            <v>DIVIDENDS DECLARED-PREFERRED STOCK (ACCOUNT 437)</v>
          </cell>
          <cell r="G913">
            <v>6582168.3600000022</v>
          </cell>
          <cell r="J913">
            <v>6582168.3600000022</v>
          </cell>
          <cell r="S913">
            <v>548514.03</v>
          </cell>
          <cell r="T913">
            <v>548514.03</v>
          </cell>
          <cell r="U913">
            <v>548514.03</v>
          </cell>
          <cell r="V913">
            <v>1645542.09</v>
          </cell>
          <cell r="W913">
            <v>548514.03</v>
          </cell>
          <cell r="X913">
            <v>548514.03</v>
          </cell>
          <cell r="Y913">
            <v>548514.03</v>
          </cell>
          <cell r="Z913">
            <v>1645542.09</v>
          </cell>
          <cell r="AA913">
            <v>548514.03</v>
          </cell>
          <cell r="AB913">
            <v>548514.03</v>
          </cell>
          <cell r="AC913">
            <v>548514.03</v>
          </cell>
          <cell r="AD913">
            <v>1645542.09</v>
          </cell>
          <cell r="AE913">
            <v>548514.03</v>
          </cell>
          <cell r="AF913">
            <v>548514.03</v>
          </cell>
          <cell r="AG913">
            <v>548514.03</v>
          </cell>
          <cell r="AH913">
            <v>1645542.09</v>
          </cell>
          <cell r="AI913">
            <v>6582168.3600000022</v>
          </cell>
          <cell r="AJ913">
            <v>0</v>
          </cell>
        </row>
        <row r="914">
          <cell r="E914" t="str">
            <v>Preferred Dividend Requirement</v>
          </cell>
          <cell r="G914">
            <v>6582168.3600000022</v>
          </cell>
          <cell r="H914">
            <v>0</v>
          </cell>
          <cell r="J914">
            <v>6582168.3600000022</v>
          </cell>
          <cell r="L914">
            <v>0</v>
          </cell>
          <cell r="M914">
            <v>0</v>
          </cell>
          <cell r="N914">
            <v>0</v>
          </cell>
          <cell r="P914">
            <v>6582168.3600000022</v>
          </cell>
          <cell r="S914">
            <v>548514.03</v>
          </cell>
          <cell r="T914">
            <v>548514.03</v>
          </cell>
          <cell r="U914">
            <v>548514.03</v>
          </cell>
          <cell r="V914">
            <v>1645542.09</v>
          </cell>
          <cell r="W914">
            <v>548514.03</v>
          </cell>
          <cell r="X914">
            <v>548514.03</v>
          </cell>
          <cell r="Y914">
            <v>548514.03</v>
          </cell>
          <cell r="Z914">
            <v>1645542.09</v>
          </cell>
          <cell r="AA914">
            <v>548514.03</v>
          </cell>
          <cell r="AB914">
            <v>548514.03</v>
          </cell>
          <cell r="AC914">
            <v>548514.03</v>
          </cell>
          <cell r="AD914">
            <v>1645542.09</v>
          </cell>
          <cell r="AE914">
            <v>548514.03</v>
          </cell>
          <cell r="AF914">
            <v>548514.03</v>
          </cell>
          <cell r="AG914">
            <v>548514.03</v>
          </cell>
          <cell r="AH914">
            <v>1645542.09</v>
          </cell>
          <cell r="AI914">
            <v>6582168.3600000022</v>
          </cell>
          <cell r="AJ914">
            <v>0</v>
          </cell>
        </row>
        <row r="916">
          <cell r="E916" t="str">
            <v>Net Income</v>
          </cell>
          <cell r="G916">
            <v>-192594799.59000018</v>
          </cell>
          <cell r="H916">
            <v>1534191.0599999928</v>
          </cell>
          <cell r="J916">
            <v>-191060608.53</v>
          </cell>
          <cell r="L916">
            <v>-23847434.649999976</v>
          </cell>
          <cell r="M916" t="e">
            <v>#REF!</v>
          </cell>
          <cell r="N916" t="e">
            <v>#REF!</v>
          </cell>
          <cell r="P916" t="e">
            <v>#REF!</v>
          </cell>
          <cell r="S916">
            <v>-20695512.269999977</v>
          </cell>
          <cell r="T916">
            <v>-20741820.800000023</v>
          </cell>
          <cell r="U916">
            <v>-12057877.129999999</v>
          </cell>
          <cell r="V916">
            <v>-53495210.200000003</v>
          </cell>
          <cell r="W916">
            <v>-5823413.2999999784</v>
          </cell>
          <cell r="X916">
            <v>-5954487.0500000147</v>
          </cell>
          <cell r="Y916">
            <v>-38471608.659999982</v>
          </cell>
          <cell r="Z916">
            <v>-50249509.009999983</v>
          </cell>
          <cell r="AA916">
            <v>-11995044.820000054</v>
          </cell>
          <cell r="AB916">
            <v>-13636622.100000024</v>
          </cell>
          <cell r="AC916">
            <v>-17003325.659999996</v>
          </cell>
          <cell r="AD916">
            <v>-42634992.579999939</v>
          </cell>
          <cell r="AE916">
            <v>-9555202.0800000001</v>
          </cell>
          <cell r="AF916">
            <v>-30358046.839999951</v>
          </cell>
          <cell r="AG916">
            <v>-4767647.8199999705</v>
          </cell>
          <cell r="AH916">
            <v>-44680896.73999992</v>
          </cell>
          <cell r="AI916">
            <v>-191060608.53</v>
          </cell>
          <cell r="AJ916">
            <v>0</v>
          </cell>
        </row>
        <row r="919">
          <cell r="E919" t="str">
            <v>Net Income Per Books</v>
          </cell>
          <cell r="G919">
            <v>-191060608.53</v>
          </cell>
          <cell r="J919">
            <v>-191060608.53</v>
          </cell>
          <cell r="L919">
            <v>-106795470.56</v>
          </cell>
          <cell r="N919">
            <v>-106795470.56</v>
          </cell>
          <cell r="S919">
            <v>-20695512.27</v>
          </cell>
          <cell r="T919">
            <v>-20741820.800000001</v>
          </cell>
          <cell r="U919">
            <v>-12057877.130000001</v>
          </cell>
          <cell r="V919">
            <v>-53495210.200000003</v>
          </cell>
          <cell r="W919">
            <v>-5823413.2999999998</v>
          </cell>
          <cell r="X919">
            <v>-5954487.0499999998</v>
          </cell>
          <cell r="Y919">
            <v>-38471608.659999996</v>
          </cell>
          <cell r="Z919">
            <v>-50249509.009999998</v>
          </cell>
          <cell r="AA919">
            <v>-11995044.82</v>
          </cell>
          <cell r="AB919">
            <v>-13636622.1</v>
          </cell>
          <cell r="AC919">
            <v>-17003325.66</v>
          </cell>
          <cell r="AD919">
            <v>-42634992.579999998</v>
          </cell>
          <cell r="AE919">
            <v>-9555202.0800000001</v>
          </cell>
          <cell r="AF919">
            <v>-30358046.84</v>
          </cell>
          <cell r="AG919">
            <v>-4767647.82</v>
          </cell>
          <cell r="AH919">
            <v>-44680896.740000002</v>
          </cell>
          <cell r="AI919">
            <v>-191060608.53</v>
          </cell>
          <cell r="AJ919">
            <v>0</v>
          </cell>
        </row>
        <row r="921">
          <cell r="E921" t="str">
            <v>Difference</v>
          </cell>
          <cell r="G921">
            <v>-1534191.0600001812</v>
          </cell>
          <cell r="H921">
            <v>-1534191.0600001812</v>
          </cell>
          <cell r="J921">
            <v>0</v>
          </cell>
          <cell r="L921">
            <v>82948035.910000026</v>
          </cell>
          <cell r="M921" t="e">
            <v>#REF!</v>
          </cell>
          <cell r="N921" t="e">
            <v>#REF!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2.1420419216156006E-8</v>
          </cell>
          <cell r="X921">
            <v>-1.4901161193847656E-8</v>
          </cell>
          <cell r="Y921">
            <v>0</v>
          </cell>
          <cell r="Z921">
            <v>6.5192580223083496E-9</v>
          </cell>
          <cell r="AA921">
            <v>-5.4016709327697754E-8</v>
          </cell>
          <cell r="AB921">
            <v>-2.4214386940002441E-8</v>
          </cell>
          <cell r="AC921">
            <v>0</v>
          </cell>
          <cell r="AD921">
            <v>-7.8231096267700195E-8</v>
          </cell>
          <cell r="AE921">
            <v>0</v>
          </cell>
          <cell r="AF921">
            <v>4.8428773880004883E-8</v>
          </cell>
          <cell r="AG921">
            <v>2.9802322387695313E-8</v>
          </cell>
          <cell r="AH921">
            <v>7.8231096267700195E-8</v>
          </cell>
          <cell r="AI921">
            <v>6.5192580223083496E-9</v>
          </cell>
          <cell r="AJ921">
            <v>0</v>
          </cell>
        </row>
        <row r="927">
          <cell r="J927">
            <v>-3.5724951885640621E-9</v>
          </cell>
          <cell r="S927">
            <v>2.2351741790771484E-8</v>
          </cell>
          <cell r="T927">
            <v>-2.831211531884037E-8</v>
          </cell>
          <cell r="U927">
            <v>3.7289282772690058E-10</v>
          </cell>
          <cell r="W927">
            <v>-6.3346305978484452E-10</v>
          </cell>
          <cell r="X927">
            <v>2.2350832296069711E-10</v>
          </cell>
          <cell r="Y927">
            <v>2.026558831857983E-8</v>
          </cell>
          <cell r="AA927">
            <v>8.1956841313512996E-10</v>
          </cell>
          <cell r="AB927">
            <v>-1.862645149230957E-9</v>
          </cell>
          <cell r="AC927">
            <v>4.0233203435491305E-9</v>
          </cell>
          <cell r="AE927">
            <v>0</v>
          </cell>
          <cell r="AF927">
            <v>7.4487616075202823E-10</v>
          </cell>
          <cell r="AG927">
            <v>-1.4915713109076023E-10</v>
          </cell>
        </row>
        <row r="930">
          <cell r="A930" t="str">
            <v>San Diego Gas &amp; Electric                 FERC - SDG&amp;E Balance Sheet &amp; Income Statement              Time 09.19.48     Date  03/06/00</v>
          </cell>
        </row>
        <row r="931">
          <cell r="A931" t="str">
            <v>San Diego                                                                                           RFBILA00/PMALIN   Page         4</v>
          </cell>
        </row>
        <row r="933">
          <cell r="A933" t="str">
            <v>Company code</v>
          </cell>
          <cell r="E933">
            <v>2100</v>
          </cell>
          <cell r="F933" t="str">
            <v>Business area</v>
          </cell>
          <cell r="G933" t="str">
            <v>****</v>
          </cell>
        </row>
        <row r="935">
          <cell r="B935" t="str">
            <v>C</v>
          </cell>
          <cell r="C935" t="str">
            <v>Comp</v>
          </cell>
          <cell r="D935" t="str">
            <v>Bus.</v>
          </cell>
          <cell r="E935" t="str">
            <v>Texts</v>
          </cell>
          <cell r="G935" t="str">
            <v>Reporting period</v>
          </cell>
        </row>
        <row r="936">
          <cell r="B936" t="str">
            <v>F</v>
          </cell>
          <cell r="C936" t="str">
            <v>code</v>
          </cell>
          <cell r="D936" t="str">
            <v>area</v>
          </cell>
          <cell r="G936" t="str">
            <v>(07.2001-06.2002)</v>
          </cell>
        </row>
        <row r="938">
          <cell r="E938" t="str">
            <v>Profit (Loss)</v>
          </cell>
          <cell r="J938">
            <v>0</v>
          </cell>
        </row>
        <row r="942">
          <cell r="A942" t="str">
            <v>San Diego Gas &amp; Electric                 FERC - SDG&amp;E Balance Sheet &amp; Income Statement              Time 09.19.48     Date  03/06/00</v>
          </cell>
        </row>
        <row r="943">
          <cell r="A943" t="str">
            <v>San Diego                                                                                           RFBILA00/PMALIN   Page         5</v>
          </cell>
        </row>
        <row r="945">
          <cell r="A945" t="str">
            <v>Company code</v>
          </cell>
          <cell r="E945">
            <v>2100</v>
          </cell>
          <cell r="F945" t="str">
            <v>Business area</v>
          </cell>
          <cell r="G945" t="str">
            <v>****</v>
          </cell>
        </row>
        <row r="947">
          <cell r="B947" t="str">
            <v>C</v>
          </cell>
          <cell r="C947" t="str">
            <v>Comp</v>
          </cell>
          <cell r="D947" t="str">
            <v>Bus.</v>
          </cell>
          <cell r="E947" t="str">
            <v>Texts</v>
          </cell>
          <cell r="G947" t="str">
            <v>Reporting period</v>
          </cell>
        </row>
        <row r="948">
          <cell r="B948" t="str">
            <v>F</v>
          </cell>
          <cell r="C948" t="str">
            <v>code</v>
          </cell>
          <cell r="D948" t="str">
            <v>area</v>
          </cell>
          <cell r="G948" t="str">
            <v>(04.2001-03.2002)</v>
          </cell>
        </row>
        <row r="950">
          <cell r="E950" t="str">
            <v>F29900C</v>
          </cell>
          <cell r="F950" t="str">
            <v>CLEARING ACCOUNT-ACCOUNTS PAYABLE</v>
          </cell>
          <cell r="G950">
            <v>-127245730.51000001</v>
          </cell>
          <cell r="J950">
            <v>-127245730.51000001</v>
          </cell>
          <cell r="L950">
            <v>-6552515.5300000003</v>
          </cell>
          <cell r="M950">
            <v>6552515.5300000003</v>
          </cell>
          <cell r="N950">
            <v>0</v>
          </cell>
          <cell r="P950">
            <v>-127245730.51000001</v>
          </cell>
          <cell r="S950">
            <v>-6552515.5300000003</v>
          </cell>
          <cell r="T950">
            <v>-7177169.79</v>
          </cell>
          <cell r="U950">
            <v>-12885052.300000001</v>
          </cell>
          <cell r="V950">
            <v>-26614737.620000001</v>
          </cell>
          <cell r="W950">
            <v>-23103397.059999999</v>
          </cell>
          <cell r="X950">
            <v>-6671205.9299999997</v>
          </cell>
          <cell r="Y950">
            <v>-6067574.21</v>
          </cell>
          <cell r="Z950">
            <v>-35842177.199999996</v>
          </cell>
          <cell r="AA950">
            <v>-10757391.289999999</v>
          </cell>
          <cell r="AB950">
            <v>-7828524.5099999998</v>
          </cell>
          <cell r="AC950">
            <v>-7252417.5</v>
          </cell>
          <cell r="AD950">
            <v>-25838333.299999997</v>
          </cell>
          <cell r="AE950">
            <v>-11399993.949999999</v>
          </cell>
          <cell r="AF950">
            <v>-10083357.130000001</v>
          </cell>
          <cell r="AG950">
            <v>-17467131.309999999</v>
          </cell>
          <cell r="AH950">
            <v>-38950482.390000001</v>
          </cell>
          <cell r="AI950">
            <v>-127245730.51000001</v>
          </cell>
          <cell r="AJ950">
            <v>0</v>
          </cell>
        </row>
        <row r="951">
          <cell r="E951" t="str">
            <v>F29910C</v>
          </cell>
          <cell r="F951" t="str">
            <v>CLEARING ACCOUNT-ACCOUNTS RECEIVABLE</v>
          </cell>
          <cell r="G951">
            <v>30266775.969999999</v>
          </cell>
          <cell r="J951">
            <v>30266775.969999999</v>
          </cell>
          <cell r="L951">
            <v>-752.22</v>
          </cell>
          <cell r="M951">
            <v>752.22</v>
          </cell>
          <cell r="N951">
            <v>0</v>
          </cell>
          <cell r="P951">
            <v>30266775.969999999</v>
          </cell>
          <cell r="S951">
            <v>-752.22</v>
          </cell>
          <cell r="T951">
            <v>299.73</v>
          </cell>
          <cell r="U951">
            <v>0</v>
          </cell>
          <cell r="V951">
            <v>-452.49</v>
          </cell>
          <cell r="W951">
            <v>8370555.5700000003</v>
          </cell>
          <cell r="X951">
            <v>9251939.0399999991</v>
          </cell>
          <cell r="Y951">
            <v>12994383.880000001</v>
          </cell>
          <cell r="Z951">
            <v>30616878.490000002</v>
          </cell>
          <cell r="AA951">
            <v>-152526.28</v>
          </cell>
          <cell r="AB951">
            <v>-269818.88</v>
          </cell>
          <cell r="AC951">
            <v>0</v>
          </cell>
          <cell r="AD951">
            <v>-422345.16000000003</v>
          </cell>
          <cell r="AE951">
            <v>0</v>
          </cell>
          <cell r="AF951">
            <v>72695.13</v>
          </cell>
          <cell r="AG951">
            <v>0</v>
          </cell>
          <cell r="AH951">
            <v>72695.13</v>
          </cell>
          <cell r="AI951">
            <v>30266775.969999999</v>
          </cell>
          <cell r="AJ951">
            <v>0</v>
          </cell>
        </row>
        <row r="952">
          <cell r="E952" t="str">
            <v>F29920C</v>
          </cell>
          <cell r="F952" t="str">
            <v>FI/CO-CLEAR ACCT</v>
          </cell>
          <cell r="G952">
            <v>125097085.32999998</v>
          </cell>
          <cell r="J952">
            <v>125097085.32999998</v>
          </cell>
          <cell r="L952">
            <v>6553941.2599999998</v>
          </cell>
          <cell r="M952">
            <v>-6553941.2599999998</v>
          </cell>
          <cell r="N952">
            <v>0</v>
          </cell>
          <cell r="P952">
            <v>125097085.32999998</v>
          </cell>
          <cell r="S952">
            <v>6553941.2599999998</v>
          </cell>
          <cell r="T952">
            <v>7209420.8399999999</v>
          </cell>
          <cell r="U952">
            <v>12893409.92</v>
          </cell>
          <cell r="V952">
            <v>26656772.02</v>
          </cell>
          <cell r="W952">
            <v>21971306.48</v>
          </cell>
          <cell r="X952">
            <v>6014718.5899999999</v>
          </cell>
          <cell r="Y952">
            <v>5104903.1500000004</v>
          </cell>
          <cell r="Z952">
            <v>33090928.219999999</v>
          </cell>
          <cell r="AA952">
            <v>10955886.710000001</v>
          </cell>
          <cell r="AB952">
            <v>8140811.6299999999</v>
          </cell>
          <cell r="AC952">
            <v>7294241.4199999999</v>
          </cell>
          <cell r="AD952">
            <v>26390939.759999998</v>
          </cell>
          <cell r="AE952">
            <v>11442051.07</v>
          </cell>
          <cell r="AF952">
            <v>10051759.58</v>
          </cell>
          <cell r="AG952">
            <v>17464634.68</v>
          </cell>
          <cell r="AH952">
            <v>38958445.329999998</v>
          </cell>
          <cell r="AI952">
            <v>125097085.32999998</v>
          </cell>
          <cell r="AJ952">
            <v>0</v>
          </cell>
        </row>
        <row r="953">
          <cell r="E953" t="str">
            <v>F29921C</v>
          </cell>
          <cell r="F953" t="str">
            <v>FI/CO-CLEAR ACCT</v>
          </cell>
          <cell r="G953">
            <v>-27447368.93</v>
          </cell>
          <cell r="J953">
            <v>-27447368.93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-6816262.4000000004</v>
          </cell>
          <cell r="X953">
            <v>-8678854.3499999996</v>
          </cell>
          <cell r="Y953">
            <v>-11952252.18</v>
          </cell>
          <cell r="Z953">
            <v>-27447368.93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-27447368.93</v>
          </cell>
          <cell r="AJ953">
            <v>0</v>
          </cell>
        </row>
        <row r="954">
          <cell r="F954" t="str">
            <v>Net total of clearing accounts</v>
          </cell>
          <cell r="G954">
            <v>670761.85999997705</v>
          </cell>
          <cell r="H954">
            <v>0</v>
          </cell>
          <cell r="J954">
            <v>670761.85999997705</v>
          </cell>
          <cell r="S954">
            <v>673.50999999977648</v>
          </cell>
          <cell r="T954">
            <v>32550.780000000261</v>
          </cell>
          <cell r="U954">
            <v>8357.6199999991804</v>
          </cell>
          <cell r="V954">
            <v>41581.910000000149</v>
          </cell>
          <cell r="W954">
            <v>422202.59000000171</v>
          </cell>
          <cell r="X954">
            <v>-83402.650000000373</v>
          </cell>
          <cell r="Y954">
            <v>79460.640000000596</v>
          </cell>
          <cell r="Z954">
            <v>418260.58000000566</v>
          </cell>
          <cell r="AA954">
            <v>45969.140000002459</v>
          </cell>
          <cell r="AB954">
            <v>42468.240000000224</v>
          </cell>
          <cell r="AC954">
            <v>41823.919999999925</v>
          </cell>
          <cell r="AD954">
            <v>130261.30000000075</v>
          </cell>
          <cell r="AE954">
            <v>42057.120000001043</v>
          </cell>
          <cell r="AF954">
            <v>41097.580000000075</v>
          </cell>
          <cell r="AG954">
            <v>-2496.6299999989569</v>
          </cell>
          <cell r="AH954">
            <v>80658.070000000298</v>
          </cell>
          <cell r="AI954">
            <v>670761.85999997705</v>
          </cell>
        </row>
        <row r="955">
          <cell r="F955" t="str">
            <v>AFUDC Adjustment</v>
          </cell>
          <cell r="J955">
            <v>-7396.9900000000007</v>
          </cell>
          <cell r="S955">
            <v>209.69</v>
          </cell>
          <cell r="T955">
            <v>0</v>
          </cell>
          <cell r="U955">
            <v>-20.55</v>
          </cell>
          <cell r="V955">
            <v>189.14</v>
          </cell>
          <cell r="W955">
            <v>-594.03</v>
          </cell>
          <cell r="X955">
            <v>0</v>
          </cell>
          <cell r="Y955">
            <v>0</v>
          </cell>
          <cell r="Z955">
            <v>-594.03</v>
          </cell>
          <cell r="AA955">
            <v>-54.37</v>
          </cell>
          <cell r="AB955">
            <v>3267.7</v>
          </cell>
          <cell r="AC955">
            <v>0</v>
          </cell>
          <cell r="AD955">
            <v>3213.33</v>
          </cell>
          <cell r="AE955">
            <v>-45.72</v>
          </cell>
          <cell r="AF955">
            <v>-8311.74</v>
          </cell>
          <cell r="AG955">
            <v>-1847.97</v>
          </cell>
          <cell r="AH955">
            <v>-10205.429999999998</v>
          </cell>
          <cell r="AI955">
            <v>-7396.9900000000007</v>
          </cell>
        </row>
        <row r="956">
          <cell r="F956" t="str">
            <v>Capitalized for FERC but O&amp;M for Natural</v>
          </cell>
          <cell r="J956">
            <v>-7502.62</v>
          </cell>
          <cell r="S956">
            <v>-1000</v>
          </cell>
          <cell r="T956">
            <v>-2500</v>
          </cell>
          <cell r="U956">
            <v>0</v>
          </cell>
          <cell r="V956">
            <v>-3500</v>
          </cell>
          <cell r="W956">
            <v>0</v>
          </cell>
          <cell r="X956">
            <v>0</v>
          </cell>
          <cell r="Y956">
            <v>-500</v>
          </cell>
          <cell r="Z956">
            <v>-500</v>
          </cell>
          <cell r="AA956">
            <v>-230</v>
          </cell>
          <cell r="AB956">
            <v>750</v>
          </cell>
          <cell r="AC956">
            <v>-172.07</v>
          </cell>
          <cell r="AD956">
            <v>347.93</v>
          </cell>
          <cell r="AE956">
            <v>0</v>
          </cell>
          <cell r="AF956">
            <v>-3100.55</v>
          </cell>
          <cell r="AG956">
            <v>-750</v>
          </cell>
          <cell r="AH956">
            <v>-3850.55</v>
          </cell>
          <cell r="AI956">
            <v>-7502.6200000000008</v>
          </cell>
        </row>
        <row r="957">
          <cell r="F957" t="str">
            <v>Net adjustment to 921</v>
          </cell>
          <cell r="J957">
            <v>-263901.62000000715</v>
          </cell>
          <cell r="S957">
            <v>116.8</v>
          </cell>
          <cell r="T957">
            <v>-30050.78</v>
          </cell>
          <cell r="U957">
            <v>-8337.07</v>
          </cell>
          <cell r="V957">
            <v>-38271.050000000003</v>
          </cell>
          <cell r="W957">
            <v>-421608.56</v>
          </cell>
          <cell r="X957">
            <v>83402.649999999994</v>
          </cell>
          <cell r="Y957">
            <v>-78960.639999999999</v>
          </cell>
          <cell r="Z957">
            <v>-417166.55000000005</v>
          </cell>
          <cell r="AA957">
            <v>-45684.990000032929</v>
          </cell>
          <cell r="AB957">
            <v>-46485.900000032037</v>
          </cell>
          <cell r="AC957">
            <v>-41651.849999963939</v>
          </cell>
          <cell r="AD957">
            <v>-133822.74000002892</v>
          </cell>
          <cell r="AE957">
            <v>-42011.40000000596</v>
          </cell>
          <cell r="AF957">
            <v>-29685.289999972283</v>
          </cell>
          <cell r="AG957">
            <v>397055.41</v>
          </cell>
          <cell r="AH957">
            <v>325358.72000002174</v>
          </cell>
          <cell r="AI957">
            <v>-263901.62000000715</v>
          </cell>
        </row>
        <row r="958">
          <cell r="F958" t="str">
            <v>Difference</v>
          </cell>
          <cell r="J958">
            <v>391960.62999996991</v>
          </cell>
          <cell r="S958">
            <v>-2.2346569039655151E-10</v>
          </cell>
          <cell r="T958">
            <v>2.6193447411060333E-10</v>
          </cell>
          <cell r="U958">
            <v>-8.1854523159563541E-10</v>
          </cell>
          <cell r="V958">
            <v>1.4551915228366852E-10</v>
          </cell>
          <cell r="W958">
            <v>1.6880221664905548E-9</v>
          </cell>
          <cell r="X958">
            <v>-3.7834979593753815E-10</v>
          </cell>
          <cell r="Y958">
            <v>5.9662852436304092E-10</v>
          </cell>
          <cell r="Z958">
            <v>5.5879354476928711E-9</v>
          </cell>
          <cell r="AA958">
            <v>-0.22000003047287464</v>
          </cell>
          <cell r="AB958">
            <v>3.9999968183110468E-2</v>
          </cell>
          <cell r="AC958">
            <v>3.5986886359751225E-8</v>
          </cell>
          <cell r="AD958">
            <v>-0.18000002819462679</v>
          </cell>
          <cell r="AE958">
            <v>-4.9185473471879959E-9</v>
          </cell>
          <cell r="AF958">
            <v>2.7794158086180687E-8</v>
          </cell>
          <cell r="AG958">
            <v>391960.81000000105</v>
          </cell>
          <cell r="AH958">
            <v>391960.81000002206</v>
          </cell>
          <cell r="AI958">
            <v>391960.62999996991</v>
          </cell>
        </row>
        <row r="964">
          <cell r="C964">
            <v>2100</v>
          </cell>
          <cell r="D964" t="str">
            <v>J</v>
          </cell>
          <cell r="E964" t="str">
            <v>F10000C</v>
          </cell>
          <cell r="F964" t="str">
            <v>PLANT IN SERVICE</v>
          </cell>
          <cell r="G964">
            <v>0</v>
          </cell>
          <cell r="H964">
            <v>0</v>
          </cell>
          <cell r="J964">
            <v>0</v>
          </cell>
          <cell r="L964">
            <v>0</v>
          </cell>
          <cell r="M964">
            <v>0</v>
          </cell>
          <cell r="N964">
            <v>0</v>
          </cell>
          <cell r="P964">
            <v>0</v>
          </cell>
          <cell r="S964">
            <v>0</v>
          </cell>
          <cell r="T964">
            <v>0</v>
          </cell>
          <cell r="U964">
            <v>0</v>
          </cell>
          <cell r="W964">
            <v>0</v>
          </cell>
          <cell r="X964">
            <v>0</v>
          </cell>
          <cell r="Y964">
            <v>0</v>
          </cell>
          <cell r="AA964">
            <v>0</v>
          </cell>
          <cell r="AB964">
            <v>0</v>
          </cell>
          <cell r="AC964">
            <v>0</v>
          </cell>
          <cell r="AE964">
            <v>0</v>
          </cell>
          <cell r="AF964">
            <v>0</v>
          </cell>
          <cell r="AG964">
            <v>0</v>
          </cell>
          <cell r="AI964">
            <v>0</v>
          </cell>
          <cell r="AJ964">
            <v>0</v>
          </cell>
        </row>
        <row r="965">
          <cell r="D965" t="str">
            <v>J</v>
          </cell>
          <cell r="E965" t="str">
            <v>FERROR1</v>
          </cell>
          <cell r="F965" t="str">
            <v>FERC FLOW OF COSTS TRACE ERRORS</v>
          </cell>
          <cell r="G965">
            <v>-0.01</v>
          </cell>
          <cell r="H965">
            <v>0.01</v>
          </cell>
          <cell r="J965">
            <v>0</v>
          </cell>
          <cell r="L965">
            <v>0</v>
          </cell>
          <cell r="M965">
            <v>0</v>
          </cell>
          <cell r="N965">
            <v>0</v>
          </cell>
          <cell r="P965">
            <v>0</v>
          </cell>
          <cell r="S965">
            <v>0</v>
          </cell>
          <cell r="T965">
            <v>0</v>
          </cell>
          <cell r="U965">
            <v>0</v>
          </cell>
          <cell r="W965">
            <v>0</v>
          </cell>
          <cell r="X965">
            <v>0</v>
          </cell>
          <cell r="Y965">
            <v>-0.01</v>
          </cell>
          <cell r="AA965">
            <v>0</v>
          </cell>
          <cell r="AB965">
            <v>0</v>
          </cell>
          <cell r="AC965">
            <v>0</v>
          </cell>
          <cell r="AE965">
            <v>0</v>
          </cell>
          <cell r="AF965">
            <v>0</v>
          </cell>
          <cell r="AG965">
            <v>0</v>
          </cell>
          <cell r="AI965">
            <v>-0.01</v>
          </cell>
          <cell r="AJ965">
            <v>0</v>
          </cell>
        </row>
        <row r="966">
          <cell r="D966" t="str">
            <v>J</v>
          </cell>
          <cell r="E966" t="str">
            <v>FERA363</v>
          </cell>
          <cell r="F966" t="str">
            <v>FERC ERRORS - INDICATOR A363</v>
          </cell>
          <cell r="G966">
            <v>0</v>
          </cell>
          <cell r="H966">
            <v>0</v>
          </cell>
          <cell r="J966">
            <v>0</v>
          </cell>
          <cell r="S966">
            <v>0</v>
          </cell>
          <cell r="T966">
            <v>0</v>
          </cell>
          <cell r="U966">
            <v>0</v>
          </cell>
          <cell r="W966">
            <v>0</v>
          </cell>
          <cell r="X966">
            <v>0</v>
          </cell>
          <cell r="Y966">
            <v>0</v>
          </cell>
          <cell r="AA966">
            <v>0</v>
          </cell>
          <cell r="AB966">
            <v>0</v>
          </cell>
          <cell r="AC966">
            <v>0</v>
          </cell>
          <cell r="AE966">
            <v>0</v>
          </cell>
          <cell r="AF966">
            <v>0</v>
          </cell>
          <cell r="AG966">
            <v>0</v>
          </cell>
          <cell r="AI966">
            <v>0</v>
          </cell>
          <cell r="AJ966">
            <v>0</v>
          </cell>
        </row>
        <row r="967">
          <cell r="D967" t="str">
            <v>J</v>
          </cell>
          <cell r="E967" t="str">
            <v>FGMLABR</v>
          </cell>
          <cell r="F967" t="str">
            <v>FERC GEN MAP LABOR COST ELEMENTS</v>
          </cell>
          <cell r="G967">
            <v>0</v>
          </cell>
          <cell r="H967">
            <v>0</v>
          </cell>
          <cell r="J967">
            <v>0</v>
          </cell>
          <cell r="S967">
            <v>0</v>
          </cell>
          <cell r="T967">
            <v>0</v>
          </cell>
          <cell r="U967">
            <v>0</v>
          </cell>
          <cell r="W967">
            <v>0</v>
          </cell>
          <cell r="X967">
            <v>0</v>
          </cell>
          <cell r="Y967">
            <v>0</v>
          </cell>
          <cell r="AA967">
            <v>0</v>
          </cell>
          <cell r="AB967">
            <v>0</v>
          </cell>
          <cell r="AC967">
            <v>0</v>
          </cell>
          <cell r="AE967">
            <v>0</v>
          </cell>
          <cell r="AF967">
            <v>0</v>
          </cell>
          <cell r="AG967">
            <v>0</v>
          </cell>
          <cell r="AI967">
            <v>0</v>
          </cell>
          <cell r="AJ967">
            <v>0</v>
          </cell>
        </row>
        <row r="968">
          <cell r="D968" t="str">
            <v>J</v>
          </cell>
          <cell r="E968" t="str">
            <v>FSCE17C</v>
          </cell>
          <cell r="F968" t="str">
            <v>FERC SEC CE 9101017 ADJUSTMENT</v>
          </cell>
          <cell r="G968">
            <v>0</v>
          </cell>
          <cell r="H968">
            <v>0</v>
          </cell>
          <cell r="J968">
            <v>0</v>
          </cell>
          <cell r="S968">
            <v>0</v>
          </cell>
          <cell r="T968">
            <v>0</v>
          </cell>
          <cell r="U968">
            <v>0</v>
          </cell>
          <cell r="W968">
            <v>0</v>
          </cell>
          <cell r="X968">
            <v>0</v>
          </cell>
          <cell r="Y968">
            <v>0</v>
          </cell>
          <cell r="AA968">
            <v>0</v>
          </cell>
          <cell r="AB968">
            <v>0</v>
          </cell>
          <cell r="AC968">
            <v>0</v>
          </cell>
          <cell r="AE968">
            <v>0</v>
          </cell>
          <cell r="AF968">
            <v>0</v>
          </cell>
          <cell r="AG968">
            <v>0</v>
          </cell>
          <cell r="AI968">
            <v>0</v>
          </cell>
          <cell r="AJ968">
            <v>0</v>
          </cell>
        </row>
        <row r="969">
          <cell r="D969" t="str">
            <v>J</v>
          </cell>
          <cell r="E969" t="str">
            <v>FSDBB01</v>
          </cell>
          <cell r="F969" t="str">
            <v>FERC FLOW OF COSTS TRACE ERRORS-EB19</v>
          </cell>
          <cell r="G969">
            <v>0</v>
          </cell>
          <cell r="H969">
            <v>0</v>
          </cell>
          <cell r="J969">
            <v>0</v>
          </cell>
          <cell r="S969">
            <v>0</v>
          </cell>
          <cell r="T969">
            <v>0</v>
          </cell>
          <cell r="U969">
            <v>0</v>
          </cell>
          <cell r="W969">
            <v>0</v>
          </cell>
          <cell r="X969">
            <v>0</v>
          </cell>
          <cell r="Y969">
            <v>0</v>
          </cell>
          <cell r="AA969">
            <v>0</v>
          </cell>
          <cell r="AB969">
            <v>0</v>
          </cell>
          <cell r="AC969">
            <v>0</v>
          </cell>
          <cell r="AE969">
            <v>0</v>
          </cell>
          <cell r="AF969">
            <v>0</v>
          </cell>
          <cell r="AG969">
            <v>0</v>
          </cell>
          <cell r="AI969">
            <v>0</v>
          </cell>
          <cell r="AJ969">
            <v>0</v>
          </cell>
        </row>
        <row r="970">
          <cell r="D970" t="str">
            <v>J</v>
          </cell>
          <cell r="E970" t="str">
            <v>FSDBB02</v>
          </cell>
          <cell r="F970" t="str">
            <v>FERC FLOW OF COSTS TRACE ERRORS-EB07</v>
          </cell>
          <cell r="G970">
            <v>0</v>
          </cell>
          <cell r="H970">
            <v>0</v>
          </cell>
          <cell r="J970">
            <v>0</v>
          </cell>
          <cell r="S970">
            <v>0</v>
          </cell>
          <cell r="T970">
            <v>0</v>
          </cell>
          <cell r="U970">
            <v>0</v>
          </cell>
          <cell r="W970">
            <v>0</v>
          </cell>
          <cell r="X970">
            <v>0</v>
          </cell>
          <cell r="Y970">
            <v>0</v>
          </cell>
          <cell r="AA970">
            <v>0</v>
          </cell>
          <cell r="AB970">
            <v>0</v>
          </cell>
          <cell r="AC970">
            <v>0</v>
          </cell>
          <cell r="AE970">
            <v>0</v>
          </cell>
          <cell r="AF970">
            <v>0</v>
          </cell>
          <cell r="AG970">
            <v>0</v>
          </cell>
          <cell r="AI970">
            <v>0</v>
          </cell>
          <cell r="AJ970">
            <v>0</v>
          </cell>
        </row>
        <row r="971">
          <cell r="D971" t="str">
            <v>J</v>
          </cell>
          <cell r="E971" t="str">
            <v>FSDBB03</v>
          </cell>
          <cell r="F971" t="str">
            <v>FERC FLOW OF COSTS TRACE ERRORS-EB14</v>
          </cell>
          <cell r="G971">
            <v>0</v>
          </cell>
          <cell r="H971">
            <v>0</v>
          </cell>
          <cell r="J971">
            <v>0</v>
          </cell>
          <cell r="S971">
            <v>0</v>
          </cell>
          <cell r="T971">
            <v>0</v>
          </cell>
          <cell r="U971">
            <v>0</v>
          </cell>
          <cell r="W971">
            <v>0</v>
          </cell>
          <cell r="X971">
            <v>0</v>
          </cell>
          <cell r="Y971">
            <v>0</v>
          </cell>
          <cell r="AA971">
            <v>0</v>
          </cell>
          <cell r="AB971">
            <v>0</v>
          </cell>
          <cell r="AC971">
            <v>0</v>
          </cell>
          <cell r="AE971">
            <v>0</v>
          </cell>
          <cell r="AF971">
            <v>0</v>
          </cell>
          <cell r="AG971">
            <v>0</v>
          </cell>
          <cell r="AI971">
            <v>0</v>
          </cell>
          <cell r="AJ971">
            <v>0</v>
          </cell>
        </row>
        <row r="972">
          <cell r="D972" t="str">
            <v>J</v>
          </cell>
          <cell r="E972" t="str">
            <v>FSDBB04</v>
          </cell>
          <cell r="F972" t="str">
            <v>FERC FLOW OF COSTS TRACE ERRORS-EB08</v>
          </cell>
          <cell r="G972">
            <v>0.02</v>
          </cell>
          <cell r="H972">
            <v>-0.02</v>
          </cell>
          <cell r="J972">
            <v>0</v>
          </cell>
          <cell r="S972">
            <v>0</v>
          </cell>
          <cell r="T972">
            <v>0</v>
          </cell>
          <cell r="U972">
            <v>0</v>
          </cell>
          <cell r="W972">
            <v>0</v>
          </cell>
          <cell r="X972">
            <v>0.01</v>
          </cell>
          <cell r="Y972">
            <v>0.01</v>
          </cell>
          <cell r="AA972">
            <v>0</v>
          </cell>
          <cell r="AB972">
            <v>0</v>
          </cell>
          <cell r="AC972">
            <v>0</v>
          </cell>
          <cell r="AE972">
            <v>0</v>
          </cell>
          <cell r="AF972">
            <v>0</v>
          </cell>
          <cell r="AG972">
            <v>0</v>
          </cell>
          <cell r="AI972">
            <v>0.02</v>
          </cell>
          <cell r="AJ972">
            <v>0</v>
          </cell>
        </row>
        <row r="973">
          <cell r="D973" t="str">
            <v>J</v>
          </cell>
          <cell r="E973" t="str">
            <v>FSDBB05</v>
          </cell>
          <cell r="F973" t="str">
            <v>FERC FLOW OF COSTS TRACE ERRORS-EB15</v>
          </cell>
          <cell r="G973">
            <v>3.9999999999999994E-2</v>
          </cell>
          <cell r="H973">
            <v>-3.9999999999999994E-2</v>
          </cell>
          <cell r="J973">
            <v>0</v>
          </cell>
          <cell r="S973">
            <v>0.02</v>
          </cell>
          <cell r="T973">
            <v>-0.03</v>
          </cell>
          <cell r="U973">
            <v>0.02</v>
          </cell>
          <cell r="W973">
            <v>0</v>
          </cell>
          <cell r="X973">
            <v>0.03</v>
          </cell>
          <cell r="Y973">
            <v>0</v>
          </cell>
          <cell r="AA973">
            <v>0</v>
          </cell>
          <cell r="AB973">
            <v>0</v>
          </cell>
          <cell r="AC973">
            <v>-0.02</v>
          </cell>
          <cell r="AE973">
            <v>0.03</v>
          </cell>
          <cell r="AF973">
            <v>0.04</v>
          </cell>
          <cell r="AG973">
            <v>-0.05</v>
          </cell>
          <cell r="AI973">
            <v>3.9999999999999994E-2</v>
          </cell>
          <cell r="AJ973">
            <v>0</v>
          </cell>
        </row>
        <row r="974">
          <cell r="D974" t="str">
            <v>J</v>
          </cell>
          <cell r="E974" t="str">
            <v>FSDBB06</v>
          </cell>
          <cell r="F974" t="str">
            <v>FERC FLOW OF COSTS TRACE ERRORS-EB02</v>
          </cell>
          <cell r="G974">
            <v>0</v>
          </cell>
          <cell r="H974">
            <v>0</v>
          </cell>
          <cell r="J974">
            <v>0</v>
          </cell>
          <cell r="S974">
            <v>0</v>
          </cell>
          <cell r="T974">
            <v>0</v>
          </cell>
          <cell r="U974">
            <v>0</v>
          </cell>
          <cell r="W974">
            <v>0</v>
          </cell>
          <cell r="X974">
            <v>0</v>
          </cell>
          <cell r="Y974">
            <v>0</v>
          </cell>
          <cell r="AA974">
            <v>0</v>
          </cell>
          <cell r="AB974">
            <v>0</v>
          </cell>
          <cell r="AC974">
            <v>0</v>
          </cell>
          <cell r="AE974">
            <v>0</v>
          </cell>
          <cell r="AF974">
            <v>0</v>
          </cell>
          <cell r="AG974">
            <v>0</v>
          </cell>
          <cell r="AI974">
            <v>0</v>
          </cell>
          <cell r="AJ974">
            <v>0</v>
          </cell>
        </row>
        <row r="975">
          <cell r="D975" t="str">
            <v>J</v>
          </cell>
          <cell r="E975" t="str">
            <v>FSDBB07</v>
          </cell>
          <cell r="F975" t="str">
            <v>FERC FLOW OF COSTS TRACE ERRORS-EB17</v>
          </cell>
          <cell r="G975">
            <v>-0.01</v>
          </cell>
          <cell r="H975">
            <v>0.01</v>
          </cell>
          <cell r="J975">
            <v>0</v>
          </cell>
          <cell r="S975">
            <v>0</v>
          </cell>
          <cell r="T975">
            <v>0</v>
          </cell>
          <cell r="U975">
            <v>0</v>
          </cell>
          <cell r="W975">
            <v>-0.01</v>
          </cell>
          <cell r="X975">
            <v>0</v>
          </cell>
          <cell r="Y975">
            <v>0</v>
          </cell>
          <cell r="AA975">
            <v>0</v>
          </cell>
          <cell r="AB975">
            <v>0</v>
          </cell>
          <cell r="AC975">
            <v>0</v>
          </cell>
          <cell r="AE975">
            <v>0</v>
          </cell>
          <cell r="AF975">
            <v>0</v>
          </cell>
          <cell r="AG975">
            <v>0</v>
          </cell>
          <cell r="AI975">
            <v>-0.01</v>
          </cell>
          <cell r="AJ975">
            <v>0</v>
          </cell>
        </row>
        <row r="976">
          <cell r="D976" t="str">
            <v>J</v>
          </cell>
          <cell r="E976" t="str">
            <v>FSDBB08</v>
          </cell>
          <cell r="F976" t="str">
            <v>FERC FLOW OF COSTS TRACE ERRORS-EB18</v>
          </cell>
          <cell r="G976">
            <v>0.02</v>
          </cell>
          <cell r="H976">
            <v>-0.02</v>
          </cell>
          <cell r="J976">
            <v>0</v>
          </cell>
          <cell r="S976">
            <v>0</v>
          </cell>
          <cell r="T976">
            <v>0</v>
          </cell>
          <cell r="U976">
            <v>0</v>
          </cell>
          <cell r="W976">
            <v>0</v>
          </cell>
          <cell r="X976">
            <v>-0.01</v>
          </cell>
          <cell r="Y976">
            <v>0.01</v>
          </cell>
          <cell r="AA976">
            <v>0</v>
          </cell>
          <cell r="AB976">
            <v>0</v>
          </cell>
          <cell r="AC976">
            <v>0.01</v>
          </cell>
          <cell r="AE976">
            <v>0</v>
          </cell>
          <cell r="AF976">
            <v>0.01</v>
          </cell>
          <cell r="AG976">
            <v>0</v>
          </cell>
          <cell r="AI976">
            <v>0.02</v>
          </cell>
          <cell r="AJ976">
            <v>0</v>
          </cell>
        </row>
        <row r="977">
          <cell r="D977" t="str">
            <v>J</v>
          </cell>
          <cell r="E977" t="str">
            <v>FSDBB11</v>
          </cell>
          <cell r="F977" t="str">
            <v>FERC FLOW OF COSTS TRACE ERRORS-EB09</v>
          </cell>
          <cell r="G977">
            <v>0</v>
          </cell>
          <cell r="H977">
            <v>0</v>
          </cell>
          <cell r="J977">
            <v>0</v>
          </cell>
          <cell r="S977">
            <v>0</v>
          </cell>
          <cell r="T977">
            <v>0</v>
          </cell>
          <cell r="U977">
            <v>0</v>
          </cell>
          <cell r="W977">
            <v>0</v>
          </cell>
          <cell r="X977">
            <v>0</v>
          </cell>
          <cell r="Y977">
            <v>0</v>
          </cell>
          <cell r="AA977">
            <v>0</v>
          </cell>
          <cell r="AB977">
            <v>0</v>
          </cell>
          <cell r="AC977">
            <v>0</v>
          </cell>
          <cell r="AE977">
            <v>0</v>
          </cell>
          <cell r="AF977">
            <v>0</v>
          </cell>
          <cell r="AG977">
            <v>0</v>
          </cell>
          <cell r="AI977">
            <v>0</v>
          </cell>
          <cell r="AJ977">
            <v>0</v>
          </cell>
        </row>
        <row r="978">
          <cell r="D978" t="str">
            <v>J</v>
          </cell>
          <cell r="E978" t="str">
            <v>FSDBB12</v>
          </cell>
          <cell r="F978" t="str">
            <v>FERC FLOW OF COSTS TRACE ERRORS-EB10</v>
          </cell>
          <cell r="G978">
            <v>0</v>
          </cell>
          <cell r="H978">
            <v>0</v>
          </cell>
          <cell r="J978">
            <v>0</v>
          </cell>
          <cell r="S978">
            <v>0</v>
          </cell>
          <cell r="T978">
            <v>0</v>
          </cell>
          <cell r="U978">
            <v>0</v>
          </cell>
          <cell r="W978">
            <v>0</v>
          </cell>
          <cell r="X978">
            <v>0</v>
          </cell>
          <cell r="Y978">
            <v>0</v>
          </cell>
          <cell r="AA978">
            <v>0</v>
          </cell>
          <cell r="AB978">
            <v>0</v>
          </cell>
          <cell r="AC978">
            <v>0</v>
          </cell>
          <cell r="AE978">
            <v>0</v>
          </cell>
          <cell r="AF978">
            <v>0</v>
          </cell>
          <cell r="AG978">
            <v>0</v>
          </cell>
          <cell r="AI978">
            <v>0</v>
          </cell>
          <cell r="AJ978">
            <v>0</v>
          </cell>
        </row>
        <row r="979">
          <cell r="D979" t="str">
            <v>J</v>
          </cell>
          <cell r="E979" t="str">
            <v>FSDBB13</v>
          </cell>
          <cell r="F979" t="str">
            <v>FERC FLOW OF COSTS TRACE ERRORS-EB11</v>
          </cell>
          <cell r="G979">
            <v>0.05</v>
          </cell>
          <cell r="H979">
            <v>-0.05</v>
          </cell>
          <cell r="J979">
            <v>0</v>
          </cell>
          <cell r="S979">
            <v>0.04</v>
          </cell>
          <cell r="T979">
            <v>0.01</v>
          </cell>
          <cell r="U979">
            <v>-0.03</v>
          </cell>
          <cell r="W979">
            <v>0.02</v>
          </cell>
          <cell r="X979">
            <v>0.02</v>
          </cell>
          <cell r="Y979">
            <v>0.03</v>
          </cell>
          <cell r="AA979">
            <v>0</v>
          </cell>
          <cell r="AB979">
            <v>0</v>
          </cell>
          <cell r="AC979">
            <v>-0.03</v>
          </cell>
          <cell r="AE979">
            <v>0.01</v>
          </cell>
          <cell r="AF979">
            <v>0</v>
          </cell>
          <cell r="AG979">
            <v>-0.02</v>
          </cell>
          <cell r="AI979">
            <v>0.05</v>
          </cell>
          <cell r="AJ979">
            <v>0</v>
          </cell>
        </row>
        <row r="980">
          <cell r="D980" t="str">
            <v>J</v>
          </cell>
          <cell r="E980" t="str">
            <v>FSDBB14</v>
          </cell>
          <cell r="F980" t="str">
            <v>FERC FLOW OF COSTS TRACE ERRORS-EB12</v>
          </cell>
          <cell r="G980">
            <v>-6.9999999999999993E-2</v>
          </cell>
          <cell r="H980">
            <v>6.9999999999999993E-2</v>
          </cell>
          <cell r="J980">
            <v>0</v>
          </cell>
          <cell r="S980">
            <v>0</v>
          </cell>
          <cell r="T980">
            <v>0</v>
          </cell>
          <cell r="U980">
            <v>0</v>
          </cell>
          <cell r="W980">
            <v>-0.02</v>
          </cell>
          <cell r="X980">
            <v>-0.04</v>
          </cell>
          <cell r="Y980">
            <v>-0.01</v>
          </cell>
          <cell r="AA980">
            <v>0</v>
          </cell>
          <cell r="AB980">
            <v>0</v>
          </cell>
          <cell r="AC980">
            <v>0</v>
          </cell>
          <cell r="AE980">
            <v>0</v>
          </cell>
          <cell r="AF980">
            <v>0</v>
          </cell>
          <cell r="AG980">
            <v>0</v>
          </cell>
          <cell r="AI980">
            <v>-6.9999999999999993E-2</v>
          </cell>
          <cell r="AJ980">
            <v>0</v>
          </cell>
        </row>
        <row r="981">
          <cell r="D981" t="str">
            <v>J</v>
          </cell>
          <cell r="E981" t="str">
            <v>FSDBB15</v>
          </cell>
          <cell r="F981" t="str">
            <v>FERC FLOW OF COSTS TRACE ERRORS-EB13</v>
          </cell>
          <cell r="G981">
            <v>-0.13999999999999999</v>
          </cell>
          <cell r="H981">
            <v>0.13999999999999999</v>
          </cell>
          <cell r="J981">
            <v>0</v>
          </cell>
          <cell r="S981">
            <v>-0.05</v>
          </cell>
          <cell r="T981">
            <v>0.01</v>
          </cell>
          <cell r="U981">
            <v>0</v>
          </cell>
          <cell r="W981">
            <v>-0.02</v>
          </cell>
          <cell r="X981">
            <v>-0.06</v>
          </cell>
          <cell r="Y981">
            <v>-7.0000000000000007E-2</v>
          </cell>
          <cell r="AA981">
            <v>0</v>
          </cell>
          <cell r="AB981">
            <v>0</v>
          </cell>
          <cell r="AC981">
            <v>0.01</v>
          </cell>
          <cell r="AE981">
            <v>0.04</v>
          </cell>
          <cell r="AF981">
            <v>-0.01</v>
          </cell>
          <cell r="AG981">
            <v>0.01</v>
          </cell>
          <cell r="AI981">
            <v>-0.13999999999999999</v>
          </cell>
          <cell r="AJ981">
            <v>0</v>
          </cell>
        </row>
        <row r="982">
          <cell r="D982" t="str">
            <v>J</v>
          </cell>
          <cell r="E982" t="str">
            <v>FSDBB17</v>
          </cell>
          <cell r="F982" t="str">
            <v>FERC FLOW OF COSTS TRACE ERRORS-EB01</v>
          </cell>
          <cell r="G982">
            <v>610.91</v>
          </cell>
          <cell r="H982">
            <v>-610.91</v>
          </cell>
          <cell r="J982">
            <v>0</v>
          </cell>
          <cell r="S982">
            <v>18.34</v>
          </cell>
          <cell r="T982">
            <v>15.09</v>
          </cell>
          <cell r="U982">
            <v>-21.49</v>
          </cell>
          <cell r="W982">
            <v>49.1</v>
          </cell>
          <cell r="X982">
            <v>3.58</v>
          </cell>
          <cell r="Y982">
            <v>0.01</v>
          </cell>
          <cell r="AA982">
            <v>0</v>
          </cell>
          <cell r="AB982">
            <v>0</v>
          </cell>
          <cell r="AC982">
            <v>124.62</v>
          </cell>
          <cell r="AE982">
            <v>158.93</v>
          </cell>
          <cell r="AF982">
            <v>165.93</v>
          </cell>
          <cell r="AG982">
            <v>96.8</v>
          </cell>
          <cell r="AI982">
            <v>610.91</v>
          </cell>
          <cell r="AJ982">
            <v>0</v>
          </cell>
        </row>
        <row r="983">
          <cell r="D983" t="str">
            <v>J</v>
          </cell>
          <cell r="E983" t="str">
            <v>FSDBB18</v>
          </cell>
          <cell r="F983" t="str">
            <v>FERC FLOW OF COSTS TRACE ERRORS-EB20</v>
          </cell>
          <cell r="G983">
            <v>0</v>
          </cell>
          <cell r="H983">
            <v>0</v>
          </cell>
          <cell r="J983">
            <v>0</v>
          </cell>
          <cell r="S983">
            <v>0</v>
          </cell>
          <cell r="T983">
            <v>0</v>
          </cell>
          <cell r="U983">
            <v>0</v>
          </cell>
          <cell r="W983">
            <v>0</v>
          </cell>
          <cell r="X983">
            <v>0</v>
          </cell>
          <cell r="Y983">
            <v>0</v>
          </cell>
          <cell r="AA983">
            <v>0</v>
          </cell>
          <cell r="AB983">
            <v>0</v>
          </cell>
          <cell r="AC983">
            <v>0</v>
          </cell>
          <cell r="AE983">
            <v>0</v>
          </cell>
          <cell r="AF983">
            <v>0</v>
          </cell>
          <cell r="AG983">
            <v>0</v>
          </cell>
          <cell r="AI983">
            <v>0</v>
          </cell>
          <cell r="AJ983">
            <v>0</v>
          </cell>
        </row>
        <row r="984">
          <cell r="D984" t="str">
            <v>J</v>
          </cell>
          <cell r="E984" t="str">
            <v>FSDBB19</v>
          </cell>
          <cell r="F984" t="str">
            <v>FERC FLOW OF COSTS TRACE ERRORS-EB21</v>
          </cell>
          <cell r="G984">
            <v>0.05</v>
          </cell>
          <cell r="H984">
            <v>-0.05</v>
          </cell>
          <cell r="J984">
            <v>0</v>
          </cell>
          <cell r="S984">
            <v>0.01</v>
          </cell>
          <cell r="T984">
            <v>-0.01</v>
          </cell>
          <cell r="U984">
            <v>0.01</v>
          </cell>
          <cell r="W984">
            <v>0.04</v>
          </cell>
          <cell r="X984">
            <v>-0.01</v>
          </cell>
          <cell r="Y984">
            <v>-0.01</v>
          </cell>
          <cell r="AA984">
            <v>0</v>
          </cell>
          <cell r="AB984">
            <v>0</v>
          </cell>
          <cell r="AC984">
            <v>0</v>
          </cell>
          <cell r="AE984">
            <v>-0.01</v>
          </cell>
          <cell r="AF984">
            <v>0.01</v>
          </cell>
          <cell r="AG984">
            <v>0.02</v>
          </cell>
          <cell r="AI984">
            <v>0.05</v>
          </cell>
          <cell r="AJ984">
            <v>0</v>
          </cell>
        </row>
        <row r="985">
          <cell r="D985" t="str">
            <v>J</v>
          </cell>
          <cell r="E985" t="str">
            <v>FSDBB20</v>
          </cell>
          <cell r="F985" t="str">
            <v>FERC FLOW OF COSTS TRACE ERRORS-EB22</v>
          </cell>
          <cell r="G985">
            <v>0.05</v>
          </cell>
          <cell r="H985">
            <v>-0.05</v>
          </cell>
          <cell r="J985">
            <v>0</v>
          </cell>
          <cell r="S985">
            <v>0.01</v>
          </cell>
          <cell r="T985">
            <v>0.02</v>
          </cell>
          <cell r="U985">
            <v>-0.01</v>
          </cell>
          <cell r="W985">
            <v>0.01</v>
          </cell>
          <cell r="X985">
            <v>0</v>
          </cell>
          <cell r="Y985">
            <v>-0.02</v>
          </cell>
          <cell r="AA985">
            <v>0</v>
          </cell>
          <cell r="AB985">
            <v>0</v>
          </cell>
          <cell r="AC985">
            <v>0.01</v>
          </cell>
          <cell r="AE985">
            <v>-0.03</v>
          </cell>
          <cell r="AF985">
            <v>0.01</v>
          </cell>
          <cell r="AG985">
            <v>0.05</v>
          </cell>
          <cell r="AI985">
            <v>0.05</v>
          </cell>
          <cell r="AJ985">
            <v>0</v>
          </cell>
        </row>
        <row r="986">
          <cell r="D986" t="str">
            <v>J</v>
          </cell>
          <cell r="E986" t="str">
            <v>FSDBB21</v>
          </cell>
          <cell r="F986" t="str">
            <v>FERC FLOW OF COSTS TRACE ERRORS-EB23</v>
          </cell>
          <cell r="G986">
            <v>-9.9999999999999967E-3</v>
          </cell>
          <cell r="H986">
            <v>9.9999999999999967E-3</v>
          </cell>
          <cell r="J986">
            <v>0</v>
          </cell>
          <cell r="S986">
            <v>-0.03</v>
          </cell>
          <cell r="T986">
            <v>0</v>
          </cell>
          <cell r="U986">
            <v>0</v>
          </cell>
          <cell r="W986">
            <v>0.02</v>
          </cell>
          <cell r="X986">
            <v>0.02</v>
          </cell>
          <cell r="Y986">
            <v>-0.01</v>
          </cell>
          <cell r="AA986">
            <v>0</v>
          </cell>
          <cell r="AB986">
            <v>0</v>
          </cell>
          <cell r="AC986">
            <v>-0.02</v>
          </cell>
          <cell r="AE986">
            <v>0</v>
          </cell>
          <cell r="AF986">
            <v>0.01</v>
          </cell>
          <cell r="AG986">
            <v>0</v>
          </cell>
          <cell r="AI986">
            <v>-9.9999999999999967E-3</v>
          </cell>
          <cell r="AJ986">
            <v>0</v>
          </cell>
        </row>
        <row r="987">
          <cell r="D987" t="str">
            <v>J</v>
          </cell>
          <cell r="E987" t="str">
            <v>FSDBB22</v>
          </cell>
          <cell r="F987" t="str">
            <v>FERC FLOW OF COSTS TRACE ERRORS-EB24</v>
          </cell>
          <cell r="G987">
            <v>-1.7347234759768071E-18</v>
          </cell>
          <cell r="H987">
            <v>1.7347234759768071E-18</v>
          </cell>
          <cell r="J987">
            <v>0</v>
          </cell>
          <cell r="S987">
            <v>-0.01</v>
          </cell>
          <cell r="T987">
            <v>0</v>
          </cell>
          <cell r="U987">
            <v>0</v>
          </cell>
          <cell r="W987">
            <v>0.02</v>
          </cell>
          <cell r="X987">
            <v>0.01</v>
          </cell>
          <cell r="Y987">
            <v>0.01</v>
          </cell>
          <cell r="AA987">
            <v>0</v>
          </cell>
          <cell r="AB987">
            <v>0</v>
          </cell>
          <cell r="AC987">
            <v>-0.01</v>
          </cell>
          <cell r="AE987">
            <v>-0.03</v>
          </cell>
          <cell r="AF987">
            <v>0.01</v>
          </cell>
          <cell r="AG987">
            <v>0</v>
          </cell>
          <cell r="AI987">
            <v>-1.7347234759768071E-18</v>
          </cell>
          <cell r="AJ987">
            <v>0</v>
          </cell>
        </row>
        <row r="988">
          <cell r="D988" t="str">
            <v>J</v>
          </cell>
          <cell r="E988" t="str">
            <v>FSDBB23</v>
          </cell>
          <cell r="F988" t="str">
            <v>FERC FLOW OF COSTS TRACE ERRORS-EB25</v>
          </cell>
          <cell r="G988">
            <v>4.0000000000000008E-2</v>
          </cell>
          <cell r="H988">
            <v>-4.0000000000000008E-2</v>
          </cell>
          <cell r="J988">
            <v>0</v>
          </cell>
          <cell r="S988">
            <v>0.09</v>
          </cell>
          <cell r="T988">
            <v>-0.03</v>
          </cell>
          <cell r="U988">
            <v>0.02</v>
          </cell>
          <cell r="W988">
            <v>-0.15</v>
          </cell>
          <cell r="X988">
            <v>-0.05</v>
          </cell>
          <cell r="Y988">
            <v>0.08</v>
          </cell>
          <cell r="AA988">
            <v>0</v>
          </cell>
          <cell r="AB988">
            <v>0</v>
          </cell>
          <cell r="AC988">
            <v>0.08</v>
          </cell>
          <cell r="AE988">
            <v>0.15</v>
          </cell>
          <cell r="AF988">
            <v>-0.06</v>
          </cell>
          <cell r="AG988">
            <v>-0.09</v>
          </cell>
          <cell r="AI988">
            <v>4.0000000000000008E-2</v>
          </cell>
          <cell r="AJ988">
            <v>0</v>
          </cell>
        </row>
        <row r="989">
          <cell r="D989" t="str">
            <v>J</v>
          </cell>
          <cell r="E989" t="str">
            <v>FSDBB24</v>
          </cell>
          <cell r="F989" t="str">
            <v>FERC FLOW OF COSTS TRACE ERRORS-EB26</v>
          </cell>
          <cell r="G989">
            <v>-0.03</v>
          </cell>
          <cell r="H989">
            <v>0.03</v>
          </cell>
          <cell r="J989">
            <v>0</v>
          </cell>
          <cell r="S989">
            <v>-0.02</v>
          </cell>
          <cell r="T989">
            <v>0</v>
          </cell>
          <cell r="U989">
            <v>-0.01</v>
          </cell>
          <cell r="W989">
            <v>0.02</v>
          </cell>
          <cell r="X989">
            <v>0.01</v>
          </cell>
          <cell r="Y989">
            <v>-0.01</v>
          </cell>
          <cell r="AA989">
            <v>0</v>
          </cell>
          <cell r="AB989">
            <v>0</v>
          </cell>
          <cell r="AC989">
            <v>-0.01</v>
          </cell>
          <cell r="AE989">
            <v>-0.01</v>
          </cell>
          <cell r="AF989">
            <v>0</v>
          </cell>
          <cell r="AG989">
            <v>0</v>
          </cell>
          <cell r="AI989">
            <v>-0.03</v>
          </cell>
          <cell r="AJ989">
            <v>0</v>
          </cell>
        </row>
        <row r="990">
          <cell r="D990" t="str">
            <v>J</v>
          </cell>
          <cell r="E990" t="str">
            <v>FSDBB25</v>
          </cell>
          <cell r="F990" t="str">
            <v>FERC FLOW OF COSTS TRACE ERRORS-EB27</v>
          </cell>
          <cell r="G990">
            <v>-9.9999999999999985E-3</v>
          </cell>
          <cell r="H990">
            <v>9.9999999999999985E-3</v>
          </cell>
          <cell r="J990">
            <v>0</v>
          </cell>
          <cell r="S990">
            <v>-0.01</v>
          </cell>
          <cell r="T990">
            <v>0.01</v>
          </cell>
          <cell r="U990">
            <v>0</v>
          </cell>
          <cell r="W990">
            <v>0.01</v>
          </cell>
          <cell r="X990">
            <v>-0.01</v>
          </cell>
          <cell r="Y990">
            <v>0</v>
          </cell>
          <cell r="AA990">
            <v>0</v>
          </cell>
          <cell r="AB990">
            <v>0</v>
          </cell>
          <cell r="AC990">
            <v>-0.02</v>
          </cell>
          <cell r="AE990">
            <v>-0.02</v>
          </cell>
          <cell r="AF990">
            <v>0.01</v>
          </cell>
          <cell r="AG990">
            <v>0.02</v>
          </cell>
          <cell r="AI990">
            <v>-9.9999999999999985E-3</v>
          </cell>
          <cell r="AJ990">
            <v>0</v>
          </cell>
        </row>
        <row r="991">
          <cell r="D991" t="str">
            <v>J</v>
          </cell>
          <cell r="E991" t="str">
            <v>FSDBB26</v>
          </cell>
          <cell r="F991" t="str">
            <v>FERC FLOW OF COSTS TRACE ERRORS-EB28</v>
          </cell>
          <cell r="G991">
            <v>-0.01</v>
          </cell>
          <cell r="H991">
            <v>0.01</v>
          </cell>
          <cell r="J991">
            <v>0</v>
          </cell>
          <cell r="S991">
            <v>-0.01</v>
          </cell>
          <cell r="T991">
            <v>0</v>
          </cell>
          <cell r="U991">
            <v>0.01</v>
          </cell>
          <cell r="W991">
            <v>0.02</v>
          </cell>
          <cell r="X991">
            <v>0.02</v>
          </cell>
          <cell r="Y991">
            <v>-0.02</v>
          </cell>
          <cell r="AA991">
            <v>0</v>
          </cell>
          <cell r="AB991">
            <v>0</v>
          </cell>
          <cell r="AC991">
            <v>-0.01</v>
          </cell>
          <cell r="AE991">
            <v>-0.02</v>
          </cell>
          <cell r="AF991">
            <v>0</v>
          </cell>
          <cell r="AG991">
            <v>0</v>
          </cell>
          <cell r="AI991">
            <v>-0.01</v>
          </cell>
          <cell r="AJ991">
            <v>0</v>
          </cell>
        </row>
        <row r="992">
          <cell r="D992" t="str">
            <v>J</v>
          </cell>
          <cell r="E992" t="str">
            <v>FSDBB27</v>
          </cell>
          <cell r="F992" t="str">
            <v>FERC FLOW OF COSTS TRACE ERRORS-EB29</v>
          </cell>
          <cell r="G992">
            <v>-0.04</v>
          </cell>
          <cell r="H992">
            <v>0.04</v>
          </cell>
          <cell r="J992">
            <v>0</v>
          </cell>
          <cell r="S992">
            <v>-0.01</v>
          </cell>
          <cell r="T992">
            <v>-0.01</v>
          </cell>
          <cell r="U992">
            <v>0</v>
          </cell>
          <cell r="W992">
            <v>0.02</v>
          </cell>
          <cell r="X992">
            <v>0</v>
          </cell>
          <cell r="Y992">
            <v>-0.01</v>
          </cell>
          <cell r="AA992">
            <v>0</v>
          </cell>
          <cell r="AB992">
            <v>0</v>
          </cell>
          <cell r="AC992">
            <v>-0.01</v>
          </cell>
          <cell r="AE992">
            <v>-0.03</v>
          </cell>
          <cell r="AF992">
            <v>0.01</v>
          </cell>
          <cell r="AG992">
            <v>0</v>
          </cell>
          <cell r="AI992">
            <v>-0.04</v>
          </cell>
          <cell r="AJ992">
            <v>0</v>
          </cell>
        </row>
        <row r="993">
          <cell r="D993" t="str">
            <v>J</v>
          </cell>
          <cell r="E993" t="str">
            <v>FSDBB28</v>
          </cell>
          <cell r="F993" t="str">
            <v>FERC FLOW OF COSTS TRACE ERRORS-EB30</v>
          </cell>
          <cell r="G993">
            <v>-0.04</v>
          </cell>
          <cell r="H993">
            <v>0.04</v>
          </cell>
          <cell r="J993">
            <v>0</v>
          </cell>
          <cell r="S993">
            <v>-0.02</v>
          </cell>
          <cell r="T993">
            <v>0.02</v>
          </cell>
          <cell r="U993">
            <v>-0.02</v>
          </cell>
          <cell r="W993">
            <v>-0.01</v>
          </cell>
          <cell r="X993">
            <v>0.01</v>
          </cell>
          <cell r="Y993">
            <v>-0.01</v>
          </cell>
          <cell r="AA993">
            <v>0</v>
          </cell>
          <cell r="AB993">
            <v>0</v>
          </cell>
          <cell r="AC993">
            <v>-0.01</v>
          </cell>
          <cell r="AE993">
            <v>0</v>
          </cell>
          <cell r="AF993">
            <v>0</v>
          </cell>
          <cell r="AG993">
            <v>0</v>
          </cell>
          <cell r="AI993">
            <v>-0.04</v>
          </cell>
          <cell r="AJ993">
            <v>0</v>
          </cell>
        </row>
        <row r="994">
          <cell r="D994" t="str">
            <v>J</v>
          </cell>
          <cell r="E994" t="str">
            <v>FSDBB31</v>
          </cell>
          <cell r="F994" t="str">
            <v>FERC FLOW OF COSTS TRACE ERRORS-EB31</v>
          </cell>
          <cell r="G994">
            <v>-0.02</v>
          </cell>
          <cell r="H994">
            <v>0.02</v>
          </cell>
          <cell r="J994">
            <v>0</v>
          </cell>
          <cell r="S994">
            <v>0</v>
          </cell>
          <cell r="T994">
            <v>0</v>
          </cell>
          <cell r="U994">
            <v>-0.02</v>
          </cell>
          <cell r="W994">
            <v>0</v>
          </cell>
          <cell r="X994">
            <v>0</v>
          </cell>
          <cell r="Y994">
            <v>0</v>
          </cell>
          <cell r="AA994">
            <v>0</v>
          </cell>
          <cell r="AB994">
            <v>0</v>
          </cell>
          <cell r="AC994">
            <v>0</v>
          </cell>
          <cell r="AE994">
            <v>0</v>
          </cell>
          <cell r="AF994">
            <v>0</v>
          </cell>
          <cell r="AG994">
            <v>0</v>
          </cell>
          <cell r="AI994">
            <v>-0.02</v>
          </cell>
          <cell r="AJ994">
            <v>0</v>
          </cell>
        </row>
        <row r="995">
          <cell r="D995" t="str">
            <v>J</v>
          </cell>
          <cell r="E995" t="str">
            <v>FSDBB39</v>
          </cell>
          <cell r="F995" t="str">
            <v>FERC FLOW OF COSTS TRACE ERRORS-EB31</v>
          </cell>
          <cell r="G995">
            <v>-57844.57</v>
          </cell>
          <cell r="H995">
            <v>57844.57</v>
          </cell>
          <cell r="J995">
            <v>0</v>
          </cell>
          <cell r="S995">
            <v>0</v>
          </cell>
          <cell r="T995">
            <v>0</v>
          </cell>
          <cell r="U995">
            <v>0</v>
          </cell>
          <cell r="W995">
            <v>-28722.57</v>
          </cell>
          <cell r="X995">
            <v>-26420.63</v>
          </cell>
          <cell r="Y995">
            <v>-2701.37</v>
          </cell>
          <cell r="AA995">
            <v>0</v>
          </cell>
          <cell r="AB995">
            <v>0</v>
          </cell>
          <cell r="AC995">
            <v>0</v>
          </cell>
          <cell r="AE995">
            <v>0</v>
          </cell>
          <cell r="AF995">
            <v>0</v>
          </cell>
          <cell r="AG995">
            <v>0</v>
          </cell>
          <cell r="AI995">
            <v>-57844.57</v>
          </cell>
          <cell r="AJ995">
            <v>0</v>
          </cell>
        </row>
        <row r="996">
          <cell r="D996" t="str">
            <v>J</v>
          </cell>
          <cell r="E996" t="str">
            <v>FSDBB43</v>
          </cell>
          <cell r="F996" t="str">
            <v>FERC FLOW OF COSTS TRACE ERRORS-EB36</v>
          </cell>
          <cell r="G996">
            <v>261.54000000000002</v>
          </cell>
          <cell r="H996">
            <v>-261.54000000000002</v>
          </cell>
          <cell r="J996">
            <v>0</v>
          </cell>
          <cell r="S996">
            <v>18.75</v>
          </cell>
          <cell r="T996">
            <v>12.21</v>
          </cell>
          <cell r="U996">
            <v>0.02</v>
          </cell>
          <cell r="W996">
            <v>35.14</v>
          </cell>
          <cell r="X996">
            <v>35.090000000000003</v>
          </cell>
          <cell r="Y996">
            <v>6.31</v>
          </cell>
          <cell r="AA996">
            <v>0</v>
          </cell>
          <cell r="AB996">
            <v>0</v>
          </cell>
          <cell r="AC996">
            <v>33.770000000000003</v>
          </cell>
          <cell r="AE996">
            <v>63.92</v>
          </cell>
          <cell r="AF996">
            <v>25.44</v>
          </cell>
          <cell r="AG996">
            <v>30.89</v>
          </cell>
          <cell r="AI996">
            <v>261.54000000000002</v>
          </cell>
          <cell r="AJ996">
            <v>0</v>
          </cell>
        </row>
        <row r="997">
          <cell r="D997" t="str">
            <v>J</v>
          </cell>
          <cell r="E997" t="str">
            <v>FSDBB44</v>
          </cell>
          <cell r="F997" t="str">
            <v>FERC FLOW OF COSTS TRACE ERRORS-EB34</v>
          </cell>
          <cell r="G997">
            <v>0</v>
          </cell>
          <cell r="H997">
            <v>0</v>
          </cell>
          <cell r="J997">
            <v>0</v>
          </cell>
          <cell r="S997">
            <v>0</v>
          </cell>
          <cell r="T997">
            <v>0</v>
          </cell>
          <cell r="U997">
            <v>0</v>
          </cell>
          <cell r="W997">
            <v>0</v>
          </cell>
          <cell r="X997">
            <v>0</v>
          </cell>
          <cell r="Y997">
            <v>0</v>
          </cell>
          <cell r="AA997">
            <v>0</v>
          </cell>
          <cell r="AB997">
            <v>0</v>
          </cell>
          <cell r="AC997">
            <v>0</v>
          </cell>
          <cell r="AE997">
            <v>0</v>
          </cell>
          <cell r="AF997">
            <v>0</v>
          </cell>
          <cell r="AG997">
            <v>0</v>
          </cell>
          <cell r="AI997">
            <v>0</v>
          </cell>
          <cell r="AJ997">
            <v>0</v>
          </cell>
        </row>
        <row r="998">
          <cell r="D998" t="str">
            <v>J</v>
          </cell>
          <cell r="E998" t="str">
            <v>FSDBB45</v>
          </cell>
          <cell r="F998" t="str">
            <v>FERC FLOW OF COSTS TRACE ERRORS-EB03</v>
          </cell>
          <cell r="G998">
            <v>-133686.01999999999</v>
          </cell>
          <cell r="H998">
            <v>133686.01999999999</v>
          </cell>
          <cell r="J998">
            <v>0</v>
          </cell>
          <cell r="S998">
            <v>0.92</v>
          </cell>
          <cell r="T998">
            <v>1.01</v>
          </cell>
          <cell r="U998">
            <v>1.08</v>
          </cell>
          <cell r="W998">
            <v>-1619.17</v>
          </cell>
          <cell r="X998">
            <v>-17496.7</v>
          </cell>
          <cell r="Y998">
            <v>-114590.44</v>
          </cell>
          <cell r="AA998">
            <v>0</v>
          </cell>
          <cell r="AB998">
            <v>0</v>
          </cell>
          <cell r="AC998">
            <v>4.3499999999999996</v>
          </cell>
          <cell r="AE998">
            <v>3.5</v>
          </cell>
          <cell r="AF998">
            <v>4.99</v>
          </cell>
          <cell r="AG998">
            <v>4.4400000000000004</v>
          </cell>
          <cell r="AI998">
            <v>-133686.01999999999</v>
          </cell>
          <cell r="AJ998">
            <v>0</v>
          </cell>
        </row>
        <row r="999">
          <cell r="D999" t="str">
            <v>J</v>
          </cell>
          <cell r="E999" t="str">
            <v>FSDBB46</v>
          </cell>
          <cell r="F999" t="str">
            <v>FERC FLOW OF COSTS TRACE ERRORS-EB04</v>
          </cell>
          <cell r="G999">
            <v>110994.29</v>
          </cell>
          <cell r="H999">
            <v>-110994.29</v>
          </cell>
          <cell r="J999">
            <v>0</v>
          </cell>
          <cell r="S999">
            <v>-3076.37</v>
          </cell>
          <cell r="T999">
            <v>1</v>
          </cell>
          <cell r="U999">
            <v>3.21</v>
          </cell>
          <cell r="W999">
            <v>-18686.09</v>
          </cell>
          <cell r="X999">
            <v>64797.13</v>
          </cell>
          <cell r="Y999">
            <v>67823.08</v>
          </cell>
          <cell r="AA999">
            <v>0</v>
          </cell>
          <cell r="AB999">
            <v>0</v>
          </cell>
          <cell r="AC999">
            <v>39.58</v>
          </cell>
          <cell r="AE999">
            <v>25.07</v>
          </cell>
          <cell r="AF999">
            <v>29.4</v>
          </cell>
          <cell r="AG999">
            <v>38.28</v>
          </cell>
          <cell r="AI999">
            <v>110994.29</v>
          </cell>
          <cell r="AJ999">
            <v>0</v>
          </cell>
        </row>
        <row r="1000">
          <cell r="D1000" t="str">
            <v>J</v>
          </cell>
          <cell r="E1000" t="str">
            <v>FSDBB55</v>
          </cell>
          <cell r="F1000" t="str">
            <v>FERC FLOW OF COSTS TRACE ERRORS-EB05</v>
          </cell>
          <cell r="G1000">
            <v>1334999.4099999999</v>
          </cell>
          <cell r="H1000">
            <v>-1334999.4099999999</v>
          </cell>
          <cell r="J1000">
            <v>0</v>
          </cell>
          <cell r="S1000">
            <v>-0.01</v>
          </cell>
          <cell r="T1000">
            <v>0.01</v>
          </cell>
          <cell r="U1000">
            <v>-20844.8</v>
          </cell>
          <cell r="W1000">
            <v>0.01</v>
          </cell>
          <cell r="X1000">
            <v>0</v>
          </cell>
          <cell r="Y1000">
            <v>0</v>
          </cell>
          <cell r="AA1000">
            <v>0</v>
          </cell>
          <cell r="AB1000">
            <v>0</v>
          </cell>
          <cell r="AC1000">
            <v>0</v>
          </cell>
          <cell r="AE1000">
            <v>-9.11</v>
          </cell>
          <cell r="AF1000">
            <v>1355854.41</v>
          </cell>
          <cell r="AG1000">
            <v>-1.1000000000000001</v>
          </cell>
          <cell r="AI1000">
            <v>1334999.4099999999</v>
          </cell>
          <cell r="AJ1000">
            <v>0</v>
          </cell>
        </row>
        <row r="1001">
          <cell r="D1001" t="str">
            <v>J</v>
          </cell>
          <cell r="E1001" t="str">
            <v>FSDBB57</v>
          </cell>
          <cell r="F1001" t="str">
            <v>FERC FLOW OF COSTS TRACE ERRORS-EB16</v>
          </cell>
          <cell r="G1001">
            <v>-3.9999999999999994E-2</v>
          </cell>
          <cell r="H1001">
            <v>3.9999999999999994E-2</v>
          </cell>
          <cell r="J1001">
            <v>0</v>
          </cell>
          <cell r="S1001">
            <v>-0.02</v>
          </cell>
          <cell r="T1001">
            <v>0.03</v>
          </cell>
          <cell r="U1001">
            <v>-0.02</v>
          </cell>
          <cell r="W1001">
            <v>0</v>
          </cell>
          <cell r="X1001">
            <v>-0.03</v>
          </cell>
          <cell r="Y1001">
            <v>0</v>
          </cell>
          <cell r="AA1001">
            <v>0</v>
          </cell>
          <cell r="AB1001">
            <v>0</v>
          </cell>
          <cell r="AC1001">
            <v>0.02</v>
          </cell>
          <cell r="AE1001">
            <v>-0.03</v>
          </cell>
          <cell r="AF1001">
            <v>-0.04</v>
          </cell>
          <cell r="AG1001">
            <v>0.05</v>
          </cell>
          <cell r="AI1001">
            <v>-3.9999999999999994E-2</v>
          </cell>
          <cell r="AJ1001">
            <v>0</v>
          </cell>
        </row>
        <row r="1002">
          <cell r="D1002" t="str">
            <v>J</v>
          </cell>
          <cell r="E1002" t="str">
            <v>FSDBB58</v>
          </cell>
          <cell r="F1002" t="str">
            <v>FERC FLOW OF COSTS TRACE ERRORS-EB37</v>
          </cell>
          <cell r="G1002">
            <v>54.410000000000004</v>
          </cell>
          <cell r="H1002">
            <v>-54.410000000000004</v>
          </cell>
          <cell r="J1002">
            <v>0</v>
          </cell>
          <cell r="S1002">
            <v>3.75</v>
          </cell>
          <cell r="T1002">
            <v>1.61</v>
          </cell>
          <cell r="U1002">
            <v>0.08</v>
          </cell>
          <cell r="W1002">
            <v>6.94</v>
          </cell>
          <cell r="X1002">
            <v>8.75</v>
          </cell>
          <cell r="Y1002">
            <v>1.57</v>
          </cell>
          <cell r="AA1002">
            <v>0</v>
          </cell>
          <cell r="AB1002">
            <v>0</v>
          </cell>
          <cell r="AC1002">
            <v>6.61</v>
          </cell>
          <cell r="AE1002">
            <v>12.9</v>
          </cell>
          <cell r="AF1002">
            <v>5.99</v>
          </cell>
          <cell r="AG1002">
            <v>6.21</v>
          </cell>
          <cell r="AI1002">
            <v>54.410000000000004</v>
          </cell>
          <cell r="AJ1002">
            <v>0</v>
          </cell>
        </row>
        <row r="1003">
          <cell r="D1003" t="str">
            <v>J</v>
          </cell>
          <cell r="E1003" t="str">
            <v>FSDBB59</v>
          </cell>
          <cell r="F1003" t="str">
            <v>FERC FLOW OF COSTS TRACE ERRORS-EB38</v>
          </cell>
          <cell r="G1003">
            <v>1.9999999999999997E-2</v>
          </cell>
          <cell r="H1003">
            <v>-1.9999999999999997E-2</v>
          </cell>
          <cell r="J1003">
            <v>0</v>
          </cell>
          <cell r="S1003">
            <v>-0.01</v>
          </cell>
          <cell r="T1003">
            <v>0.03</v>
          </cell>
          <cell r="U1003">
            <v>0.01</v>
          </cell>
          <cell r="W1003">
            <v>0.01</v>
          </cell>
          <cell r="X1003">
            <v>-0.02</v>
          </cell>
          <cell r="Y1003">
            <v>0.01</v>
          </cell>
          <cell r="AA1003">
            <v>0</v>
          </cell>
          <cell r="AB1003">
            <v>0</v>
          </cell>
          <cell r="AC1003">
            <v>0</v>
          </cell>
          <cell r="AE1003">
            <v>-0.02</v>
          </cell>
          <cell r="AF1003">
            <v>0.01</v>
          </cell>
          <cell r="AG1003">
            <v>0</v>
          </cell>
          <cell r="AI1003">
            <v>1.9999999999999997E-2</v>
          </cell>
          <cell r="AJ1003">
            <v>0</v>
          </cell>
        </row>
        <row r="1004">
          <cell r="E1004" t="str">
            <v>Accounts Not Assigned</v>
          </cell>
          <cell r="G1004">
            <v>1255389.8299999998</v>
          </cell>
          <cell r="H1004">
            <v>-1255389.8299999998</v>
          </cell>
          <cell r="J1004">
            <v>0</v>
          </cell>
          <cell r="L1004">
            <v>0</v>
          </cell>
          <cell r="M1004">
            <v>0</v>
          </cell>
          <cell r="N1004">
            <v>0</v>
          </cell>
          <cell r="P1004">
            <v>0</v>
          </cell>
          <cell r="S1004">
            <v>-3034.6400000000003</v>
          </cell>
          <cell r="T1004">
            <v>30.980000000000004</v>
          </cell>
          <cell r="U1004">
            <v>-20861.939999999999</v>
          </cell>
          <cell r="W1004">
            <v>-48936.659999999989</v>
          </cell>
          <cell r="X1004">
            <v>20927.119999999992</v>
          </cell>
          <cell r="Y1004">
            <v>-49460.869999999995</v>
          </cell>
          <cell r="AA1004">
            <v>0</v>
          </cell>
          <cell r="AB1004">
            <v>0</v>
          </cell>
          <cell r="AC1004">
            <v>208.92</v>
          </cell>
          <cell r="AE1004">
            <v>255.23999999999998</v>
          </cell>
          <cell r="AF1004">
            <v>1356086.17</v>
          </cell>
          <cell r="AG1004">
            <v>175.51000000000002</v>
          </cell>
          <cell r="AI1004">
            <v>1255389.8299999998</v>
          </cell>
          <cell r="AJ1004">
            <v>0</v>
          </cell>
        </row>
        <row r="1007">
          <cell r="E1007" t="str">
            <v>Adjustment Legend</v>
          </cell>
        </row>
        <row r="1008">
          <cell r="E1008" t="str">
            <v>A</v>
          </cell>
          <cell r="F1008" t="str">
            <v>Fix 908C and 910C indicator Orders</v>
          </cell>
        </row>
        <row r="1009">
          <cell r="E1009" t="str">
            <v>B</v>
          </cell>
          <cell r="F1009" t="str">
            <v>Reclass from F42100C to F42110C</v>
          </cell>
        </row>
        <row r="1010">
          <cell r="E1010" t="str">
            <v>C</v>
          </cell>
          <cell r="F1010" t="str">
            <v>Adjustments to Flow Correction</v>
          </cell>
        </row>
        <row r="1011">
          <cell r="E1011" t="str">
            <v>D</v>
          </cell>
          <cell r="F1011" t="str">
            <v>Reclass F872 to F874.4</v>
          </cell>
        </row>
        <row r="1012">
          <cell r="E1012" t="str">
            <v>E</v>
          </cell>
          <cell r="F1012" t="str">
            <v>Reclass F817 - F822 to F841 and F830 - F837 to F843*</v>
          </cell>
        </row>
        <row r="1013">
          <cell r="E1013" t="str">
            <v>F</v>
          </cell>
          <cell r="F1013" t="str">
            <v>Spread of Depreciation</v>
          </cell>
        </row>
        <row r="1014">
          <cell r="E1014" t="str">
            <v>G</v>
          </cell>
          <cell r="F1014" t="str">
            <v>Spread Payroll Tax</v>
          </cell>
        </row>
        <row r="1015">
          <cell r="E1015" t="str">
            <v>H</v>
          </cell>
          <cell r="F1015" t="str">
            <v>Spread F907C - F916C</v>
          </cell>
        </row>
        <row r="1016">
          <cell r="E1016" t="str">
            <v>I</v>
          </cell>
          <cell r="F1016" t="str">
            <v>Spread F920C - F935C</v>
          </cell>
        </row>
        <row r="1017">
          <cell r="E1017" t="str">
            <v>J</v>
          </cell>
          <cell r="F1017" t="str">
            <v>Adjustment to Achieve Net Income</v>
          </cell>
        </row>
        <row r="1018">
          <cell r="E1018" t="str">
            <v>K</v>
          </cell>
          <cell r="F1018" t="str">
            <v>Correct 920 vs 921 split</v>
          </cell>
        </row>
        <row r="1019">
          <cell r="E1019" t="str">
            <v>L</v>
          </cell>
          <cell r="F1019" t="str">
            <v>Reclass amount from 411.6 to 421.1</v>
          </cell>
        </row>
        <row r="1020">
          <cell r="E1020" t="str">
            <v>M</v>
          </cell>
          <cell r="F1020" t="str">
            <v>Adjust 419.1 AFUDC</v>
          </cell>
        </row>
        <row r="1021">
          <cell r="E1021" t="str">
            <v>N</v>
          </cell>
          <cell r="F1021" t="str">
            <v>Op. Inc. vs. Non-Op Inc. reconciling items</v>
          </cell>
        </row>
        <row r="1022">
          <cell r="E1022" t="str">
            <v>O</v>
          </cell>
          <cell r="F1022" t="str">
            <v>Reclass FSDBB55 for 11/01</v>
          </cell>
        </row>
        <row r="1023">
          <cell r="E1023" t="str">
            <v>P</v>
          </cell>
          <cell r="F1023" t="str">
            <v>Reclass F935G to F935E for 11/01</v>
          </cell>
        </row>
        <row r="1024">
          <cell r="E1024" t="str">
            <v>Q</v>
          </cell>
          <cell r="F1024" t="str">
            <v>Correct CARE B/A Revenue Mapping</v>
          </cell>
        </row>
        <row r="1025">
          <cell r="E1025" t="str">
            <v>R</v>
          </cell>
          <cell r="F1025" t="str">
            <v>Correct SCG Billing Accrual</v>
          </cell>
        </row>
        <row r="1026">
          <cell r="E1026" t="str">
            <v>S</v>
          </cell>
          <cell r="F1026" t="str">
            <v>Reclassify posting</v>
          </cell>
        </row>
        <row r="1027">
          <cell r="E1027" t="str">
            <v>T</v>
          </cell>
          <cell r="F1027" t="str">
            <v>Reclass FSDBB55 for 03/02 to F926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I"/>
      <sheetName val="C"/>
      <sheetName val="D2_Bal_Act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 Assumption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&amp;D Model&gt;&gt;"/>
      <sheetName val="T&amp;D Assumptions"/>
      <sheetName val="Template FTE"/>
      <sheetName val="Template"/>
      <sheetName val="LocalModel&gt;&gt;"/>
      <sheetName val="Cover"/>
      <sheetName val="Sheets"/>
      <sheetName val="Analysis (2)"/>
      <sheetName val="Analysis"/>
      <sheetName val="Local Assumptions"/>
      <sheetName val="Costs&gt;&gt;"/>
      <sheetName val="C|G TEMPLATE"/>
      <sheetName val="C|E TEMPLATE"/>
      <sheetName val="C|G Tech Commercialization"/>
      <sheetName val="C|G Asset Intelligence"/>
      <sheetName val="C|G Asset Inv Support"/>
      <sheetName val="C|G Supervisor of Future"/>
      <sheetName val="C|G Scheduling &amp; Dispatch"/>
      <sheetName val="C|G Work Mgmt &amp; Design"/>
      <sheetName val="C|E Asset Inv Support"/>
      <sheetName val="C|G Real-Time GIS Info"/>
      <sheetName val="C|E Real-Time GIS Info"/>
      <sheetName val="C|G Technical Standards"/>
      <sheetName val="C|E Technical Standards"/>
      <sheetName val="C|G Field Enablement"/>
      <sheetName val="C|E Field Enablement"/>
      <sheetName val="C|E Supervisor of Future"/>
      <sheetName val="C|E Scheduling &amp; Dispatch"/>
      <sheetName val="C|E Work Mgmt &amp; Design"/>
      <sheetName val="C|E Integrated OMS &amp; DMS"/>
      <sheetName val="C|E Smart Grid"/>
      <sheetName val="Benefits&gt;&gt;"/>
      <sheetName val="B| TEMPLATE"/>
      <sheetName val="B|G Tech Commercialization"/>
      <sheetName val="B|G Asset Intelligence"/>
      <sheetName val="B|G Real-Time GIS Info"/>
      <sheetName val="B|G Asset Inv Support"/>
      <sheetName val="B|G Technical Standards"/>
      <sheetName val="B|G Scheduling &amp; Dispatch"/>
      <sheetName val="B|G Work Mgmt &amp; Design"/>
      <sheetName val="B|G Field Enablement"/>
      <sheetName val="B|G Supervisor of Future"/>
      <sheetName val="B|E Real-Time GIS Info"/>
      <sheetName val="B|E Asset Inv Support"/>
      <sheetName val="B|E Technical Standards"/>
      <sheetName val="B|E Scheduling &amp; Dispatch"/>
      <sheetName val="B|E Work Mgmt &amp; Design"/>
      <sheetName val="B|E Field Enablement"/>
      <sheetName val="B|E Supervisor of Future"/>
      <sheetName val="B|E Integrated OMS &amp; DMS"/>
      <sheetName val="B|E Smart Grid"/>
      <sheetName val="DummySheets&gt;&gt;"/>
      <sheetName val="C|G Smart Grid"/>
      <sheetName val="B|G Smart Grid"/>
      <sheetName val="B|E Tech Commercialization"/>
      <sheetName val="C|E Tech Commercialization"/>
      <sheetName val="B|E Asset Intelligence"/>
      <sheetName val="C|E Asset Intelligence"/>
      <sheetName val="B|G Integrated OMS &amp; DMS"/>
      <sheetName val="C|G Integrated OMS &amp; DMS"/>
      <sheetName val="T&amp;D Program Model&gt;&gt;"/>
      <sheetName val="GlobalAssumptions"/>
      <sheetName val="Asset Inv Support FTE"/>
      <sheetName val="Asset Inv Support"/>
      <sheetName val="Technical Standards FTE"/>
      <sheetName val="Technical Standards"/>
      <sheetName val="Real-Time GIS Info FTE"/>
      <sheetName val="Real-Time GIS Info"/>
      <sheetName val="Supervisor of Future FTE"/>
      <sheetName val="Supervisor of Future"/>
      <sheetName val="Field Enablement FTE"/>
      <sheetName val="Field Enablement"/>
      <sheetName val="Work Mgmt &amp; Design FTE"/>
      <sheetName val="Work Mgmt &amp; Design"/>
      <sheetName val="Scheduling &amp; Dispatch FTE"/>
      <sheetName val="Scheduling &amp; Dispatch"/>
      <sheetName val="Integrated OMS &amp; DMS"/>
      <sheetName val="Integrated OMS &amp; DMS FTE"/>
      <sheetName val="Asset Intelligence"/>
      <sheetName val="Asset Intelligence FTE"/>
      <sheetName val="Tech Commercialization"/>
      <sheetName val="Tech Commercialization FTE"/>
      <sheetName val="Smart Grid"/>
      <sheetName val="Smart Grid F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21">
          <cell r="D121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98INC"/>
      <sheetName val="GL98BAL"/>
      <sheetName val="BalAcctYTD"/>
      <sheetName val="YTDSum"/>
      <sheetName val="AllocTable"/>
      <sheetName val="Var"/>
      <sheetName val="VarSum"/>
      <sheetName val="VarSum (2)"/>
      <sheetName val="Summry"/>
      <sheetName val="Tax De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98INC"/>
      <sheetName val="GL98BAL"/>
      <sheetName val="BalAcctYTD"/>
      <sheetName val="YTDSum"/>
      <sheetName val="AllocTable"/>
      <sheetName val="Var"/>
      <sheetName val="VarSum"/>
      <sheetName val="VarSum (2)"/>
      <sheetName val="Summry"/>
      <sheetName val="Tax De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Request"/>
      <sheetName val="Drop Down List"/>
      <sheetName val="Abbreviations"/>
    </sheetNames>
    <sheetDataSet>
      <sheetData sheetId="0"/>
      <sheetData sheetId="1">
        <row r="1">
          <cell r="B1" t="str">
            <v>Cameron LNG, LLC 4198</v>
          </cell>
        </row>
        <row r="2">
          <cell r="B2" t="str">
            <v>Bangor Gas 4111</v>
          </cell>
        </row>
        <row r="3">
          <cell r="B3" t="str">
            <v>Barney M. Davis, LP 4933</v>
          </cell>
        </row>
        <row r="4">
          <cell r="B4" t="str">
            <v>CES Way Capital 1 5810</v>
          </cell>
        </row>
        <row r="5">
          <cell r="B5" t="str">
            <v>CES Way Capital 2 5811</v>
          </cell>
        </row>
        <row r="6">
          <cell r="B6" t="str">
            <v>CES Way Capital 3 5812</v>
          </cell>
        </row>
        <row r="7">
          <cell r="B7" t="str">
            <v>Coleto Creek WLE, LP 4923</v>
          </cell>
        </row>
        <row r="8">
          <cell r="B8" t="str">
            <v>DAS 5710</v>
          </cell>
        </row>
        <row r="9">
          <cell r="B9" t="str">
            <v>E.S. Joslin, LP 4935</v>
          </cell>
        </row>
        <row r="10">
          <cell r="B10" t="str">
            <v>Eagle Pass, LP 4934</v>
          </cell>
        </row>
        <row r="11">
          <cell r="B11" t="str">
            <v>Elk Hills 5610</v>
          </cell>
        </row>
        <row r="12">
          <cell r="B12" t="str">
            <v>Energy Facility MGT 5012</v>
          </cell>
        </row>
        <row r="13">
          <cell r="B13" t="str">
            <v>Frontier 4121</v>
          </cell>
        </row>
        <row r="14">
          <cell r="B14" t="str">
            <v>Glendale (Dreamworks) 5016</v>
          </cell>
        </row>
        <row r="15">
          <cell r="B15" t="str">
            <v>Global 4190</v>
          </cell>
        </row>
        <row r="16">
          <cell r="B16" t="str">
            <v>Gulf Port, MS 5735</v>
          </cell>
        </row>
        <row r="17">
          <cell r="B17" t="str">
            <v>Hollywood-Highland 5715</v>
          </cell>
        </row>
        <row r="18">
          <cell r="B18" t="str">
            <v>J.L. Bates, LP 4936</v>
          </cell>
        </row>
        <row r="19">
          <cell r="B19" t="str">
            <v>La Palma, LP 4938</v>
          </cell>
        </row>
        <row r="20">
          <cell r="B20" t="str">
            <v>Laredo, LP 4937</v>
          </cell>
        </row>
        <row r="21">
          <cell r="B21" t="str">
            <v>LA Storage, 4155</v>
          </cell>
        </row>
        <row r="22">
          <cell r="B22" t="str">
            <v>Lon C. Hill, LP 4939</v>
          </cell>
        </row>
        <row r="23">
          <cell r="B23" t="str">
            <v>Mesquite 5533</v>
          </cell>
        </row>
        <row r="24">
          <cell r="B24" t="str">
            <v>Nueces Bay, LP 4941</v>
          </cell>
        </row>
        <row r="25">
          <cell r="B25" t="str">
            <v>Pacific Enterprises Oil Co 5030</v>
          </cell>
        </row>
        <row r="26">
          <cell r="B26" t="str">
            <v>Queen Mary 5720</v>
          </cell>
        </row>
        <row r="27">
          <cell r="B27" t="str">
            <v>Sempra Commodity 4800</v>
          </cell>
        </row>
        <row r="28">
          <cell r="B28" t="str">
            <v>Sempra Energy Partnets 4910</v>
          </cell>
        </row>
        <row r="29">
          <cell r="B29" t="str">
            <v>Sempra Energy Production Co 5031</v>
          </cell>
        </row>
        <row r="30">
          <cell r="B30" t="str">
            <v>Sempra Energy Sales, LLC 4195</v>
          </cell>
        </row>
        <row r="31">
          <cell r="B31" t="str">
            <v>Sempra Facilities Management 5010</v>
          </cell>
        </row>
        <row r="32">
          <cell r="B32" t="str">
            <v>Sempra Generation 5000</v>
          </cell>
        </row>
        <row r="33">
          <cell r="B33" t="str">
            <v>Sempra LNG 4197</v>
          </cell>
        </row>
        <row r="34">
          <cell r="B34" t="str">
            <v>Sempra Pipelines and Storage 4290</v>
          </cell>
        </row>
        <row r="35">
          <cell r="B35" t="str">
            <v>Sempra Services 5800</v>
          </cell>
        </row>
        <row r="36">
          <cell r="B36" t="str">
            <v>Sempra Texas Services 4917</v>
          </cell>
        </row>
        <row r="37">
          <cell r="B37" t="str">
            <v>Sempra Ventrues 4950</v>
          </cell>
        </row>
        <row r="38">
          <cell r="B38" t="str">
            <v>Topaz Power Group, LLC 4930</v>
          </cell>
        </row>
        <row r="39">
          <cell r="B39" t="str">
            <v>Topaz Power Partners, LLC 4920</v>
          </cell>
        </row>
        <row r="40">
          <cell r="B40" t="str">
            <v>Twin Oaks 5572</v>
          </cell>
        </row>
        <row r="41">
          <cell r="B41" t="str">
            <v>Venetian, Las Vegas 5021</v>
          </cell>
        </row>
        <row r="42">
          <cell r="B42" t="str">
            <v>Victoria, LP 4940</v>
          </cell>
        </row>
        <row r="43">
          <cell r="B43" t="str">
            <v>White Oak, MD 5725</v>
          </cell>
        </row>
        <row r="45">
          <cell r="B45" t="str">
            <v>Check Requisition</v>
          </cell>
        </row>
        <row r="46">
          <cell r="B46" t="str">
            <v>Wire Requisition</v>
          </cell>
        </row>
        <row r="47">
          <cell r="B47" t="str">
            <v>EFT Requisition-ACH Credit</v>
          </cell>
        </row>
        <row r="48">
          <cell r="B48" t="str">
            <v>EFT Requisition-ACH Debit</v>
          </cell>
        </row>
        <row r="50">
          <cell r="B50" t="str">
            <v>XXX</v>
          </cell>
        </row>
        <row r="51">
          <cell r="B51" t="str">
            <v>INC</v>
          </cell>
        </row>
        <row r="52">
          <cell r="B52" t="str">
            <v>FRA</v>
          </cell>
        </row>
        <row r="53">
          <cell r="B53" t="str">
            <v>AST</v>
          </cell>
        </row>
        <row r="54">
          <cell r="B54" t="str">
            <v>FRW</v>
          </cell>
        </row>
        <row r="55">
          <cell r="B55" t="str">
            <v>SUT</v>
          </cell>
        </row>
        <row r="56">
          <cell r="B56" t="str">
            <v>FFE</v>
          </cell>
        </row>
        <row r="57">
          <cell r="B57" t="str">
            <v>UUT</v>
          </cell>
        </row>
        <row r="58">
          <cell r="B58" t="str">
            <v>PTX</v>
          </cell>
        </row>
        <row r="59">
          <cell r="B59" t="str">
            <v>GRT</v>
          </cell>
        </row>
        <row r="60">
          <cell r="B60" t="str">
            <v>BLC</v>
          </cell>
        </row>
        <row r="61">
          <cell r="B61" t="str">
            <v>EXE</v>
          </cell>
        </row>
        <row r="62">
          <cell r="B62" t="str">
            <v>WTH</v>
          </cell>
        </row>
        <row r="63">
          <cell r="B63" t="str">
            <v>VAT</v>
          </cell>
        </row>
        <row r="65">
          <cell r="B65" t="str">
            <v>XXX</v>
          </cell>
        </row>
        <row r="66">
          <cell r="B66" t="str">
            <v>ETP</v>
          </cell>
        </row>
        <row r="67">
          <cell r="B67" t="str">
            <v>EXT</v>
          </cell>
        </row>
        <row r="68">
          <cell r="B68" t="str">
            <v>RET</v>
          </cell>
        </row>
        <row r="69">
          <cell r="B69" t="str">
            <v>AUD</v>
          </cell>
        </row>
        <row r="70">
          <cell r="B70" t="str">
            <v>INT</v>
          </cell>
        </row>
        <row r="71">
          <cell r="B71" t="str">
            <v>PEN</v>
          </cell>
        </row>
        <row r="72">
          <cell r="B72" t="str">
            <v>AMD</v>
          </cell>
        </row>
        <row r="73">
          <cell r="B73" t="str">
            <v>SHR</v>
          </cell>
        </row>
        <row r="74">
          <cell r="B74" t="str">
            <v>PTB</v>
          </cell>
        </row>
        <row r="75">
          <cell r="B75" t="str">
            <v>RTP</v>
          </cell>
        </row>
        <row r="76">
          <cell r="B76" t="str">
            <v>PYO</v>
          </cell>
        </row>
        <row r="77">
          <cell r="B77" t="str">
            <v>BLR</v>
          </cell>
        </row>
        <row r="93">
          <cell r="B93" t="str">
            <v>XX</v>
          </cell>
        </row>
        <row r="94">
          <cell r="B94" t="str">
            <v>1Q</v>
          </cell>
        </row>
        <row r="95">
          <cell r="B95" t="str">
            <v>2Q</v>
          </cell>
        </row>
        <row r="96">
          <cell r="B96" t="str">
            <v>3Q</v>
          </cell>
        </row>
        <row r="97">
          <cell r="B97" t="str">
            <v>4Q</v>
          </cell>
        </row>
        <row r="98">
          <cell r="B98" t="str">
            <v>01</v>
          </cell>
        </row>
        <row r="99">
          <cell r="B99" t="str">
            <v>02</v>
          </cell>
        </row>
        <row r="100">
          <cell r="B100" t="str">
            <v>03</v>
          </cell>
        </row>
        <row r="101">
          <cell r="B101" t="str">
            <v>04</v>
          </cell>
        </row>
        <row r="102">
          <cell r="B102" t="str">
            <v>05</v>
          </cell>
        </row>
        <row r="103">
          <cell r="B103" t="str">
            <v>06</v>
          </cell>
        </row>
        <row r="104">
          <cell r="B104" t="str">
            <v>07</v>
          </cell>
        </row>
        <row r="105">
          <cell r="B105" t="str">
            <v>08</v>
          </cell>
        </row>
        <row r="106">
          <cell r="B106" t="str">
            <v>09</v>
          </cell>
        </row>
        <row r="107">
          <cell r="B107" t="str">
            <v>10</v>
          </cell>
        </row>
        <row r="108">
          <cell r="B108">
            <v>11</v>
          </cell>
        </row>
        <row r="109">
          <cell r="B109">
            <v>12</v>
          </cell>
        </row>
        <row r="110">
          <cell r="B110" t="str">
            <v>AN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Inc recon"/>
      <sheetName val="074 Report"/>
      <sheetName val="Elec Dist"/>
      <sheetName val="GAS"/>
      <sheetName val="Report Old"/>
      <sheetName val="Comb"/>
      <sheetName val="Elec"/>
      <sheetName val="Gas Old"/>
      <sheetName val="Debt-PStock"/>
      <sheetName val="Adjust. 5.0 Old"/>
      <sheetName val="Adjust. 5.0"/>
      <sheetName val="MiscAnlys 6.0"/>
      <sheetName val="Gas Fuel"/>
      <sheetName val="Electric NonSh"/>
      <sheetName val="FF&amp;U"/>
      <sheetName val="A&amp;G 12mtd"/>
      <sheetName val="Merger Final (2)"/>
      <sheetName val="Nuc Ins"/>
      <sheetName val="Steam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G CF_actua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  <sheetName val="Sheet2"/>
    </sheetNames>
    <sheetDataSet>
      <sheetData sheetId="0" refreshError="1"/>
      <sheetData sheetId="1">
        <row r="3">
          <cell r="B3" t="str">
            <v>Asset Management</v>
          </cell>
          <cell r="C3" t="str">
            <v>AIS</v>
          </cell>
          <cell r="D3" t="str">
            <v>SDGE</v>
          </cell>
          <cell r="E3" t="str">
            <v>O&amp;M</v>
          </cell>
          <cell r="F3" t="str">
            <v>Labor</v>
          </cell>
        </row>
        <row r="4">
          <cell r="B4" t="str">
            <v>Smart Grid</v>
          </cell>
          <cell r="C4" t="str">
            <v>GIS</v>
          </cell>
          <cell r="D4" t="str">
            <v>SCG</v>
          </cell>
          <cell r="E4" t="str">
            <v>Refundable</v>
          </cell>
          <cell r="F4" t="str">
            <v>Nonlabor</v>
          </cell>
        </row>
        <row r="5">
          <cell r="B5" t="str">
            <v>Customer Care</v>
          </cell>
          <cell r="C5" t="str">
            <v>OMS/DMS</v>
          </cell>
          <cell r="E5" t="str">
            <v>Capital</v>
          </cell>
        </row>
        <row r="6">
          <cell r="B6" t="str">
            <v>Field Force</v>
          </cell>
          <cell r="C6" t="str">
            <v>CBM</v>
          </cell>
        </row>
        <row r="7">
          <cell r="B7" t="str">
            <v>IT Initiatives</v>
          </cell>
          <cell r="C7" t="str">
            <v xml:space="preserve">Operational Insight Analytics </v>
          </cell>
        </row>
        <row r="8">
          <cell r="B8" t="str">
            <v>PMO</v>
          </cell>
          <cell r="C8" t="str">
            <v>Single View of the Customer</v>
          </cell>
        </row>
        <row r="9">
          <cell r="C9" t="str">
            <v>ICE Interactions</v>
          </cell>
        </row>
        <row r="10">
          <cell r="C10" t="str">
            <v>ICE Self Service</v>
          </cell>
        </row>
        <row r="11">
          <cell r="C11" t="str">
            <v>Care Rep of the Future</v>
          </cell>
        </row>
        <row r="12">
          <cell r="C12" t="str">
            <v>GWD</v>
          </cell>
        </row>
        <row r="13">
          <cell r="C13" t="str">
            <v>Dispatch &amp; Mobile</v>
          </cell>
        </row>
        <row r="14">
          <cell r="C14" t="str">
            <v>Forecasting &amp; Scheduling</v>
          </cell>
        </row>
        <row r="15">
          <cell r="C15" t="str">
            <v>Supervisor Enablement</v>
          </cell>
        </row>
        <row r="16">
          <cell r="C16" t="str">
            <v>Work Management</v>
          </cell>
        </row>
        <row r="17">
          <cell r="C17" t="str">
            <v>Enterprise Information &amp; Analytics</v>
          </cell>
        </row>
        <row r="18">
          <cell r="C18" t="str">
            <v>Encryption and Authentication</v>
          </cell>
        </row>
        <row r="19">
          <cell r="C19" t="str">
            <v>SOA</v>
          </cell>
        </row>
        <row r="20">
          <cell r="C20" t="str">
            <v>I3</v>
          </cell>
        </row>
        <row r="21">
          <cell r="C21" t="str">
            <v>Mobility</v>
          </cell>
        </row>
        <row r="22">
          <cell r="C22" t="str">
            <v>WAN</v>
          </cell>
        </row>
        <row r="23">
          <cell r="C23" t="str">
            <v>Environments</v>
          </cell>
        </row>
        <row r="24">
          <cell r="C24" t="str">
            <v>Lead Integration</v>
          </cell>
        </row>
        <row r="25">
          <cell r="C25" t="str">
            <v>PMO</v>
          </cell>
        </row>
        <row r="26">
          <cell r="C26" t="str">
            <v>ETC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lashScreen"/>
      <sheetName val="P_Intro"/>
      <sheetName val="P_Index"/>
      <sheetName val="Index"/>
      <sheetName val="P_Review"/>
      <sheetName val="Review_Notes"/>
      <sheetName val="P_PL"/>
      <sheetName val="Portrait_Footer"/>
      <sheetName val="Landscape_Footer"/>
      <sheetName val="P_WBP"/>
      <sheetName val="Sample - Current Year"/>
      <sheetName val="Sample - Prior Year"/>
      <sheetName val="P_Read"/>
      <sheetName val="Read_Me"/>
      <sheetName val="Data_Criteria"/>
      <sheetName val="P_End1"/>
      <sheetName val="P_End2"/>
      <sheetName val="PE Ret-SS-T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7">
          <cell r="D27">
            <v>2318</v>
          </cell>
        </row>
      </sheetData>
      <sheetData sheetId="12" refreshError="1"/>
      <sheetData sheetId="13" refreshError="1"/>
      <sheetData sheetId="14">
        <row r="5">
          <cell r="C5" t="str">
            <v>2012_SDGE_Annual_FERC.xlsx</v>
          </cell>
        </row>
        <row r="8">
          <cell r="C8">
            <v>41280.430684490741</v>
          </cell>
        </row>
        <row r="9">
          <cell r="C9" t="str">
            <v>rsumida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n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d Schedule"/>
      <sheetName val="Empl&amp;Benefit Data"/>
      <sheetName val="Supr Enbl Benefits"/>
      <sheetName val="Plng&amp;Sched Benefits"/>
      <sheetName val="WMS Benefits"/>
      <sheetName val="Fld Enbl Benefits"/>
      <sheetName val="GWD Benefits"/>
      <sheetName val="WMS_Fld M&amp;I Benefits"/>
      <sheetName val="WMS_Fld_GWD Const Benefi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&amp;Benefit Data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 Outlook"/>
      <sheetName val="June Outlook"/>
      <sheetName val="2014 Plan"/>
      <sheetName val="A1 - Owned j.e."/>
      <sheetName val="A2 - Leased j.e."/>
      <sheetName val="A3 - NV j.e."/>
      <sheetName val="Owned Deferred j.e."/>
      <sheetName val="Leased Deferred j.e."/>
      <sheetName val="NV Deferred j.e."/>
      <sheetName val="2013 Appeal j.e."/>
      <sheetName val="2012 Appeal j.e."/>
      <sheetName val="lookup tables"/>
      <sheetName val="A4 - EST Expense"/>
      <sheetName val="AZ j.e."/>
      <sheetName val=" A5 - EST Leased Expense"/>
      <sheetName val="A6 - EST AZ Expense"/>
      <sheetName val="A6 - EST NV Expense"/>
      <sheetName val="13-14 2nd install"/>
      <sheetName val="A7 - PY Owned je"/>
      <sheetName val="A8 - PY leased je"/>
      <sheetName val="A9 - PY NV je"/>
      <sheetName val="Maricopa Calcs-2nd Install"/>
      <sheetName val="E1 - Desert Star support"/>
      <sheetName val="F - 2013 Appeal"/>
      <sheetName val="B - 2nd install"/>
      <sheetName val="G - 2013 SAPD Analysis"/>
      <sheetName val="ver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A5" t="str">
            <v>Month</v>
          </cell>
          <cell r="B5" t="str">
            <v>Credit</v>
          </cell>
          <cell r="C5" t="str">
            <v>Category</v>
          </cell>
          <cell r="I5" t="str">
            <v>Month</v>
          </cell>
          <cell r="J5" t="str">
            <v>Credit</v>
          </cell>
          <cell r="K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  <cell r="I6" t="str">
            <v>January</v>
          </cell>
          <cell r="J6">
            <v>2163021</v>
          </cell>
          <cell r="K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  <cell r="I7" t="str">
            <v>February</v>
          </cell>
          <cell r="J7">
            <v>2163021</v>
          </cell>
          <cell r="K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  <cell r="I8" t="str">
            <v>March</v>
          </cell>
          <cell r="J8">
            <v>2163021</v>
          </cell>
          <cell r="K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  <cell r="I9" t="str">
            <v>April</v>
          </cell>
          <cell r="J9">
            <v>2163021</v>
          </cell>
          <cell r="K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  <cell r="I10" t="str">
            <v>May</v>
          </cell>
          <cell r="J10">
            <v>1110034</v>
          </cell>
          <cell r="K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  <cell r="I11" t="str">
            <v>June</v>
          </cell>
          <cell r="J11">
            <v>1110034</v>
          </cell>
          <cell r="K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  <cell r="I12" t="str">
            <v>July</v>
          </cell>
          <cell r="J12">
            <v>2163021</v>
          </cell>
          <cell r="K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  <cell r="I13" t="str">
            <v>August</v>
          </cell>
          <cell r="J13">
            <v>2163021</v>
          </cell>
          <cell r="K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  <cell r="I14" t="str">
            <v>September</v>
          </cell>
          <cell r="J14">
            <v>2163021</v>
          </cell>
          <cell r="K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  <cell r="I15" t="str">
            <v>October</v>
          </cell>
          <cell r="J15">
            <v>2163021</v>
          </cell>
          <cell r="K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  <cell r="I16" t="str">
            <v>November</v>
          </cell>
          <cell r="J16">
            <v>2163021</v>
          </cell>
          <cell r="K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  <cell r="I17" t="str">
            <v>December</v>
          </cell>
          <cell r="J17">
            <v>2163021</v>
          </cell>
          <cell r="K17" t="str">
            <v>December</v>
          </cell>
        </row>
        <row r="32">
          <cell r="A32" t="str">
            <v>Electric - NV</v>
          </cell>
        </row>
        <row r="33">
          <cell r="A33" t="str">
            <v>Month</v>
          </cell>
          <cell r="B33" t="str">
            <v>Credit</v>
          </cell>
          <cell r="C33" t="str">
            <v>Category</v>
          </cell>
        </row>
        <row r="34">
          <cell r="A34" t="str">
            <v>January</v>
          </cell>
          <cell r="B34">
            <v>1110033</v>
          </cell>
          <cell r="C34" t="str">
            <v>January-June</v>
          </cell>
        </row>
        <row r="35">
          <cell r="A35" t="str">
            <v>February</v>
          </cell>
          <cell r="B35">
            <v>1110033</v>
          </cell>
          <cell r="C35" t="str">
            <v>January-June</v>
          </cell>
        </row>
        <row r="36">
          <cell r="A36" t="str">
            <v>March</v>
          </cell>
          <cell r="B36">
            <v>1110033</v>
          </cell>
          <cell r="C36" t="str">
            <v>January-June</v>
          </cell>
        </row>
        <row r="37">
          <cell r="A37" t="str">
            <v>April</v>
          </cell>
          <cell r="B37">
            <v>1110033</v>
          </cell>
          <cell r="C37" t="str">
            <v>January-June</v>
          </cell>
        </row>
        <row r="38">
          <cell r="A38" t="str">
            <v>May</v>
          </cell>
          <cell r="B38">
            <v>1110033</v>
          </cell>
          <cell r="C38" t="str">
            <v>January-June</v>
          </cell>
        </row>
        <row r="39">
          <cell r="A39" t="str">
            <v>June</v>
          </cell>
          <cell r="B39">
            <v>1110033</v>
          </cell>
          <cell r="C39" t="str">
            <v>January-June</v>
          </cell>
        </row>
        <row r="40">
          <cell r="A40" t="str">
            <v>July</v>
          </cell>
          <cell r="B40">
            <v>2163018</v>
          </cell>
          <cell r="C40" t="str">
            <v>July-September</v>
          </cell>
        </row>
        <row r="41">
          <cell r="A41" t="str">
            <v>August</v>
          </cell>
          <cell r="B41">
            <v>2163018</v>
          </cell>
          <cell r="C41" t="str">
            <v>July-September</v>
          </cell>
        </row>
        <row r="42">
          <cell r="A42" t="str">
            <v>September</v>
          </cell>
          <cell r="B42">
            <v>2163018</v>
          </cell>
          <cell r="C42" t="str">
            <v>July-September</v>
          </cell>
        </row>
        <row r="43">
          <cell r="A43" t="str">
            <v>October</v>
          </cell>
          <cell r="B43">
            <v>2163018</v>
          </cell>
          <cell r="C43" t="str">
            <v>October</v>
          </cell>
        </row>
        <row r="44">
          <cell r="A44" t="str">
            <v>November</v>
          </cell>
          <cell r="B44">
            <v>1110033</v>
          </cell>
          <cell r="C44" t="str">
            <v>November-December</v>
          </cell>
        </row>
        <row r="45">
          <cell r="A45" t="str">
            <v>December</v>
          </cell>
          <cell r="B45">
            <v>1110033</v>
          </cell>
          <cell r="C45" t="str">
            <v>November-December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ANDS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Accrual"/>
      <sheetName val="lookup tables"/>
    </sheetNames>
    <sheetDataSet>
      <sheetData sheetId="0" refreshError="1"/>
      <sheetData sheetId="1">
        <row r="5">
          <cell r="A5" t="str">
            <v>Month</v>
          </cell>
          <cell r="B5" t="str">
            <v>Credit</v>
          </cell>
          <cell r="C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FERC 06_2004 MTD IS"/>
      <sheetName val="Legend"/>
      <sheetName val="FERC 12MTD IS Elect"/>
      <sheetName val="FERC 12MTD IS Gas"/>
      <sheetName val="Elec A&amp;G"/>
      <sheetName val="Gas A&amp;G"/>
    </sheetNames>
    <sheetDataSet>
      <sheetData sheetId="0"/>
      <sheetData sheetId="1">
        <row r="6"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</row>
        <row r="7">
          <cell r="G7" t="str">
            <v>(07.2003-06.2004)</v>
          </cell>
          <cell r="J7" t="str">
            <v>(07.2003-06.2004)</v>
          </cell>
        </row>
        <row r="9">
          <cell r="E9" t="str">
            <v>Operating Revenues:</v>
          </cell>
        </row>
        <row r="10">
          <cell r="E10" t="str">
            <v>F41160C</v>
          </cell>
          <cell r="F10" t="str">
            <v>GAIN FROM DISP UT PLANT</v>
          </cell>
          <cell r="G10">
            <v>0</v>
          </cell>
          <cell r="J10">
            <v>0</v>
          </cell>
        </row>
        <row r="11">
          <cell r="E11" t="str">
            <v>F41160E</v>
          </cell>
          <cell r="F11" t="str">
            <v>GAIN FROM DISP UT PLANT</v>
          </cell>
          <cell r="G11">
            <v>-448759.02</v>
          </cell>
          <cell r="J11">
            <v>-448759.02</v>
          </cell>
        </row>
        <row r="12">
          <cell r="E12" t="str">
            <v>F41170E</v>
          </cell>
          <cell r="F12" t="str">
            <v>LOSSES FROM DISP UT PLANT</v>
          </cell>
          <cell r="G12">
            <v>0</v>
          </cell>
          <cell r="J12">
            <v>0</v>
          </cell>
        </row>
        <row r="13">
          <cell r="E13" t="str">
            <v>F44000C</v>
          </cell>
          <cell r="F13" t="str">
            <v>RESIDENTIAL SALES</v>
          </cell>
          <cell r="G13">
            <v>0</v>
          </cell>
          <cell r="J13">
            <v>0</v>
          </cell>
        </row>
        <row r="14">
          <cell r="E14" t="str">
            <v>F44000E</v>
          </cell>
          <cell r="F14" t="str">
            <v>RESIDENTIAL SALES</v>
          </cell>
          <cell r="G14">
            <v>-703916009</v>
          </cell>
          <cell r="J14">
            <v>-703916009</v>
          </cell>
        </row>
        <row r="15">
          <cell r="E15" t="str">
            <v>F44200C</v>
          </cell>
          <cell r="F15" t="str">
            <v>COMMERCIAL AND INDUSTRIAL SALES</v>
          </cell>
          <cell r="G15">
            <v>0</v>
          </cell>
          <cell r="J15">
            <v>0</v>
          </cell>
        </row>
        <row r="16">
          <cell r="E16" t="str">
            <v>F44200E</v>
          </cell>
          <cell r="F16" t="str">
            <v>COMMERCIAL AND INDUSTRIAL SALES</v>
          </cell>
          <cell r="G16">
            <v>-788157888</v>
          </cell>
          <cell r="J16">
            <v>-788157888</v>
          </cell>
        </row>
        <row r="17">
          <cell r="E17" t="str">
            <v>F44400C</v>
          </cell>
          <cell r="F17" t="str">
            <v>PUBLIC STREET AND HIGHWAY LIGHTING</v>
          </cell>
          <cell r="G17">
            <v>0</v>
          </cell>
          <cell r="J17">
            <v>0</v>
          </cell>
        </row>
        <row r="18">
          <cell r="E18" t="str">
            <v>F44400E</v>
          </cell>
          <cell r="F18" t="str">
            <v>PUBLIC STREET AND HIGHWAY LIGHTING</v>
          </cell>
          <cell r="G18">
            <v>-10675969</v>
          </cell>
          <cell r="J18">
            <v>-10675969</v>
          </cell>
        </row>
        <row r="19">
          <cell r="E19" t="str">
            <v>F44700C</v>
          </cell>
          <cell r="F19" t="str">
            <v>SALES FOR RESALE</v>
          </cell>
          <cell r="G19">
            <v>0</v>
          </cell>
          <cell r="J19">
            <v>0</v>
          </cell>
        </row>
        <row r="20">
          <cell r="E20" t="str">
            <v>F44700E</v>
          </cell>
          <cell r="F20" t="str">
            <v>SALES FOR RESALE</v>
          </cell>
          <cell r="G20">
            <v>747753.91</v>
          </cell>
          <cell r="J20">
            <v>747753.91</v>
          </cell>
        </row>
        <row r="21">
          <cell r="E21" t="str">
            <v>F45100C</v>
          </cell>
          <cell r="F21" t="str">
            <v>MISCELLANEOUS SERVICE REVENUES</v>
          </cell>
          <cell r="G21">
            <v>0</v>
          </cell>
          <cell r="J21">
            <v>0</v>
          </cell>
        </row>
        <row r="22">
          <cell r="E22" t="str">
            <v>F45100E</v>
          </cell>
          <cell r="F22" t="str">
            <v>MISCELLANEOUS SERVICE REVENUES</v>
          </cell>
          <cell r="G22">
            <v>-49680000.890000001</v>
          </cell>
          <cell r="J22">
            <v>-49680000.890000001</v>
          </cell>
        </row>
        <row r="23">
          <cell r="E23" t="str">
            <v>F45400C</v>
          </cell>
          <cell r="F23" t="str">
            <v>RENT FROM ELECTRIC PROPERTY</v>
          </cell>
          <cell r="G23">
            <v>0</v>
          </cell>
          <cell r="J23">
            <v>0</v>
          </cell>
        </row>
        <row r="24">
          <cell r="E24" t="str">
            <v>F45400E</v>
          </cell>
          <cell r="F24" t="str">
            <v>RENT FROM ELECTRIC PROPERTY</v>
          </cell>
          <cell r="G24">
            <v>-4668559.6899999995</v>
          </cell>
          <cell r="J24">
            <v>-4668559.6899999995</v>
          </cell>
        </row>
        <row r="25">
          <cell r="E25" t="str">
            <v>F45600C</v>
          </cell>
          <cell r="F25" t="str">
            <v>OTHER ELECTRIC REVENUES</v>
          </cell>
          <cell r="G25">
            <v>0</v>
          </cell>
          <cell r="J25">
            <v>0</v>
          </cell>
        </row>
        <row r="26">
          <cell r="E26" t="str">
            <v>F45601C</v>
          </cell>
          <cell r="F26" t="str">
            <v>OTHER ELECTRIC REVENUES</v>
          </cell>
          <cell r="G26">
            <v>0</v>
          </cell>
          <cell r="J26">
            <v>0</v>
          </cell>
        </row>
        <row r="27">
          <cell r="E27" t="str">
            <v>F45601E</v>
          </cell>
          <cell r="F27" t="str">
            <v>OTHER ELECTRIC REVENUES</v>
          </cell>
          <cell r="G27">
            <v>-11052.840000000084</v>
          </cell>
          <cell r="J27">
            <v>-11052.840000000084</v>
          </cell>
        </row>
        <row r="28">
          <cell r="E28" t="str">
            <v>F45600E</v>
          </cell>
          <cell r="F28" t="str">
            <v>OTHER ELECTRIC REVENUES</v>
          </cell>
          <cell r="G28">
            <v>-238130416.90000001</v>
          </cell>
          <cell r="J28">
            <v>-238130416.90000001</v>
          </cell>
        </row>
        <row r="29">
          <cell r="E29" t="str">
            <v xml:space="preserve">  Electric</v>
          </cell>
          <cell r="G29">
            <v>-1794940901.4300001</v>
          </cell>
          <cell r="H29">
            <v>0</v>
          </cell>
          <cell r="J29">
            <v>-1794940901.4300001</v>
          </cell>
        </row>
        <row r="31">
          <cell r="E31" t="str">
            <v>F44701C</v>
          </cell>
          <cell r="F31" t="str">
            <v>COST RECOVERY FROM ISO/PX</v>
          </cell>
          <cell r="G31">
            <v>0</v>
          </cell>
          <cell r="J31">
            <v>0</v>
          </cell>
        </row>
        <row r="32">
          <cell r="E32" t="str">
            <v xml:space="preserve"> Cost recovery from PX</v>
          </cell>
          <cell r="G32">
            <v>0</v>
          </cell>
          <cell r="H32">
            <v>0</v>
          </cell>
          <cell r="J32">
            <v>0</v>
          </cell>
        </row>
        <row r="34">
          <cell r="E34" t="str">
            <v xml:space="preserve">     Total Electric Revenues</v>
          </cell>
          <cell r="G34">
            <v>-1794940901.4300001</v>
          </cell>
          <cell r="H34">
            <v>0</v>
          </cell>
          <cell r="J34">
            <v>-1794940901.4300001</v>
          </cell>
        </row>
        <row r="36">
          <cell r="E36" t="str">
            <v>F48000C</v>
          </cell>
          <cell r="F36" t="str">
            <v>RESIDENTIAL SALES</v>
          </cell>
          <cell r="G36">
            <v>0</v>
          </cell>
          <cell r="J36">
            <v>0</v>
          </cell>
        </row>
        <row r="37">
          <cell r="E37" t="str">
            <v>F48000G</v>
          </cell>
          <cell r="F37" t="str">
            <v>RESIDENTIAL SALES</v>
          </cell>
          <cell r="G37">
            <v>-306094902</v>
          </cell>
          <cell r="J37">
            <v>-306094902</v>
          </cell>
        </row>
        <row r="38">
          <cell r="E38" t="str">
            <v>F48100C</v>
          </cell>
          <cell r="F38" t="str">
            <v>COMMERCIAL AND INDUSTRIAL SALES</v>
          </cell>
          <cell r="G38">
            <v>0</v>
          </cell>
          <cell r="J38">
            <v>0</v>
          </cell>
        </row>
        <row r="39">
          <cell r="E39" t="str">
            <v>F48100G</v>
          </cell>
          <cell r="F39" t="str">
            <v>COMMERCIAL AND INDUSTRIAL SALES</v>
          </cell>
          <cell r="G39">
            <v>-135519771</v>
          </cell>
          <cell r="J39">
            <v>-135519771</v>
          </cell>
        </row>
        <row r="40">
          <cell r="E40" t="str">
            <v>F48300C</v>
          </cell>
          <cell r="F40" t="str">
            <v>SALES FOR RESALE</v>
          </cell>
          <cell r="G40">
            <v>0</v>
          </cell>
          <cell r="J40">
            <v>0</v>
          </cell>
        </row>
        <row r="41">
          <cell r="E41" t="str">
            <v>F48400C</v>
          </cell>
          <cell r="F41" t="str">
            <v>INTERDEPARTMENTAL SALES</v>
          </cell>
          <cell r="G41">
            <v>0</v>
          </cell>
          <cell r="J41">
            <v>0</v>
          </cell>
        </row>
        <row r="42">
          <cell r="E42" t="str">
            <v>F48800C</v>
          </cell>
          <cell r="F42" t="str">
            <v>MISCELLANEOUS SERVICE REVENUES</v>
          </cell>
          <cell r="G42">
            <v>0</v>
          </cell>
          <cell r="J42">
            <v>0</v>
          </cell>
        </row>
        <row r="43">
          <cell r="E43" t="str">
            <v>F48800G</v>
          </cell>
          <cell r="F43" t="str">
            <v>MISCELLANEOUS SERVICE REVENUES</v>
          </cell>
          <cell r="G43">
            <v>-4750991.45</v>
          </cell>
          <cell r="J43">
            <v>-4750991.45</v>
          </cell>
        </row>
        <row r="44">
          <cell r="E44" t="str">
            <v>F48900C</v>
          </cell>
          <cell r="F44" t="str">
            <v>REV. FROM TRANS. OF GAS OF OTHERS</v>
          </cell>
          <cell r="G44">
            <v>0</v>
          </cell>
          <cell r="J44">
            <v>0</v>
          </cell>
        </row>
        <row r="45">
          <cell r="E45" t="str">
            <v>F48930C</v>
          </cell>
          <cell r="F45" t="str">
            <v xml:space="preserve">REVENUE FM TRANS OF GAS FOR OTHER COMPANIES </v>
          </cell>
          <cell r="G45">
            <v>0</v>
          </cell>
          <cell r="J45">
            <v>0</v>
          </cell>
        </row>
        <row r="46">
          <cell r="E46" t="str">
            <v>F48930G</v>
          </cell>
          <cell r="F46" t="str">
            <v xml:space="preserve">REVENUE FM TRANS OF GAS FOR OTHER COMPANIES </v>
          </cell>
          <cell r="G46">
            <v>-38659343</v>
          </cell>
          <cell r="J46">
            <v>-38659343</v>
          </cell>
        </row>
        <row r="47">
          <cell r="E47" t="str">
            <v>F49300C</v>
          </cell>
          <cell r="F47" t="str">
            <v>RENT FROM GAS PROPERTY</v>
          </cell>
          <cell r="G47">
            <v>0</v>
          </cell>
          <cell r="J47">
            <v>0</v>
          </cell>
        </row>
        <row r="48">
          <cell r="E48" t="str">
            <v>F49300G</v>
          </cell>
          <cell r="F48" t="str">
            <v>RENT FROM GAS PROPERTY</v>
          </cell>
          <cell r="G48">
            <v>-114479.65000000001</v>
          </cell>
          <cell r="J48">
            <v>-114479.65000000001</v>
          </cell>
        </row>
        <row r="49">
          <cell r="E49" t="str">
            <v>F49500C</v>
          </cell>
          <cell r="F49" t="str">
            <v>OTHER GAS REVENUES</v>
          </cell>
          <cell r="G49">
            <v>0</v>
          </cell>
          <cell r="J49">
            <v>0</v>
          </cell>
        </row>
        <row r="50">
          <cell r="E50" t="str">
            <v>F49500G</v>
          </cell>
          <cell r="F50" t="str">
            <v>OTHER GAS REVENUES</v>
          </cell>
          <cell r="G50">
            <v>-44549402.340000004</v>
          </cell>
          <cell r="J50">
            <v>-44549402.340000004</v>
          </cell>
        </row>
        <row r="51">
          <cell r="E51" t="str">
            <v xml:space="preserve">  Gas</v>
          </cell>
          <cell r="G51">
            <v>-529688889.43999994</v>
          </cell>
          <cell r="H51">
            <v>0</v>
          </cell>
          <cell r="J51">
            <v>-529688889.43999994</v>
          </cell>
        </row>
        <row r="53">
          <cell r="E53" t="str">
            <v xml:space="preserve">        Total Operating Revenues</v>
          </cell>
          <cell r="G53">
            <v>-2324629790.8699999</v>
          </cell>
          <cell r="H53">
            <v>0</v>
          </cell>
          <cell r="J53">
            <v>-2324629790.8699999</v>
          </cell>
        </row>
        <row r="55">
          <cell r="E55" t="str">
            <v>Operating Expenses:</v>
          </cell>
        </row>
        <row r="56">
          <cell r="E56" t="str">
            <v>F50100E</v>
          </cell>
          <cell r="F56" t="str">
            <v>FUEL</v>
          </cell>
          <cell r="G56">
            <v>151.22</v>
          </cell>
          <cell r="J56">
            <v>151.22</v>
          </cell>
        </row>
        <row r="57">
          <cell r="E57" t="str">
            <v>F50100E</v>
          </cell>
          <cell r="H57">
            <v>-151.22</v>
          </cell>
          <cell r="J57">
            <v>-151.22</v>
          </cell>
        </row>
        <row r="58">
          <cell r="E58" t="str">
            <v>F50140E</v>
          </cell>
          <cell r="F58" t="str">
            <v>FUEL</v>
          </cell>
          <cell r="G58">
            <v>0</v>
          </cell>
          <cell r="J58">
            <v>0</v>
          </cell>
        </row>
        <row r="59">
          <cell r="E59" t="str">
            <v>F51800E</v>
          </cell>
          <cell r="F59" t="str">
            <v>FUEL</v>
          </cell>
          <cell r="G59">
            <v>14736164.959999997</v>
          </cell>
          <cell r="J59">
            <v>14736164.959999997</v>
          </cell>
        </row>
        <row r="60">
          <cell r="E60" t="str">
            <v>F54700E</v>
          </cell>
          <cell r="F60" t="str">
            <v>FUEL</v>
          </cell>
          <cell r="G60">
            <v>61996.810000000012</v>
          </cell>
          <cell r="J60">
            <v>61996.810000000012</v>
          </cell>
        </row>
        <row r="61">
          <cell r="E61" t="str">
            <v>F55500E</v>
          </cell>
          <cell r="F61" t="str">
            <v>PURCHASED POWER</v>
          </cell>
          <cell r="G61">
            <v>320059458.13999999</v>
          </cell>
          <cell r="J61">
            <v>320059458.13999999</v>
          </cell>
        </row>
        <row r="62">
          <cell r="E62" t="str">
            <v>F55501E</v>
          </cell>
          <cell r="F62" t="str">
            <v>PX POWER</v>
          </cell>
          <cell r="G62">
            <v>44626768.969999991</v>
          </cell>
          <cell r="J62">
            <v>44626768.969999991</v>
          </cell>
        </row>
        <row r="63">
          <cell r="E63" t="str">
            <v xml:space="preserve">  Electric Fuel, Purch Power and PX Power</v>
          </cell>
          <cell r="G63">
            <v>379484540.09999996</v>
          </cell>
          <cell r="H63">
            <v>-151.22</v>
          </cell>
          <cell r="J63">
            <v>379484388.87999994</v>
          </cell>
        </row>
        <row r="65">
          <cell r="E65" t="str">
            <v>F48401C</v>
          </cell>
          <cell r="F65" t="str">
            <v>GAS FUEL</v>
          </cell>
          <cell r="G65">
            <v>0</v>
          </cell>
          <cell r="J65">
            <v>0</v>
          </cell>
        </row>
        <row r="66">
          <cell r="E66" t="str">
            <v>F80300G</v>
          </cell>
          <cell r="F66" t="str">
            <v>NATURAL GAS TRANSMISSION LINE PURCHASES</v>
          </cell>
          <cell r="G66">
            <v>295977545.49000001</v>
          </cell>
          <cell r="J66">
            <v>295977545.49000001</v>
          </cell>
        </row>
        <row r="67">
          <cell r="E67" t="str">
            <v>F80400G</v>
          </cell>
          <cell r="F67" t="str">
            <v>NATURAL GAS TRANSMISSION LINE PURCHASES</v>
          </cell>
          <cell r="G67">
            <v>1028.5999999999999</v>
          </cell>
          <cell r="J67">
            <v>1028.5999999999999</v>
          </cell>
        </row>
        <row r="68">
          <cell r="E68" t="str">
            <v>F80400G</v>
          </cell>
          <cell r="H68">
            <v>-1028.5999999999999</v>
          </cell>
          <cell r="J68">
            <v>-1028.5999999999999</v>
          </cell>
        </row>
        <row r="69">
          <cell r="E69" t="str">
            <v>F80410G</v>
          </cell>
          <cell r="F69" t="str">
            <v>LNG PURCHASES</v>
          </cell>
          <cell r="G69">
            <v>97607.900000000009</v>
          </cell>
          <cell r="J69">
            <v>97607.900000000009</v>
          </cell>
        </row>
        <row r="70">
          <cell r="E70" t="str">
            <v>F80720G</v>
          </cell>
          <cell r="F70" t="str">
            <v>OPERATION OF PURCH GAS MEASURING STATIO</v>
          </cell>
          <cell r="G70">
            <v>0</v>
          </cell>
          <cell r="J70">
            <v>0</v>
          </cell>
        </row>
        <row r="71">
          <cell r="E71" t="str">
            <v>F80740G</v>
          </cell>
          <cell r="F71" t="str">
            <v>PURCHASED GAS CALCULATIONS EXPENSE</v>
          </cell>
          <cell r="G71">
            <v>0</v>
          </cell>
          <cell r="J71">
            <v>0</v>
          </cell>
        </row>
        <row r="72">
          <cell r="E72" t="str">
            <v>F80740G</v>
          </cell>
          <cell r="J72">
            <v>0</v>
          </cell>
        </row>
        <row r="73">
          <cell r="E73" t="str">
            <v>F80750G</v>
          </cell>
          <cell r="F73" t="str">
            <v>OTHER PURCHASED GAS EXPENSES</v>
          </cell>
          <cell r="G73">
            <v>1133390.6099999999</v>
          </cell>
          <cell r="J73">
            <v>1133390.6099999999</v>
          </cell>
        </row>
        <row r="74">
          <cell r="E74" t="str">
            <v>F80750G</v>
          </cell>
          <cell r="J74">
            <v>0</v>
          </cell>
        </row>
        <row r="75">
          <cell r="E75" t="str">
            <v>F80810G</v>
          </cell>
          <cell r="F75" t="str">
            <v>GAS WITHDRAWN FROM STORAGE - DEBIT</v>
          </cell>
          <cell r="G75">
            <v>66221.02</v>
          </cell>
          <cell r="J75">
            <v>66221.02</v>
          </cell>
        </row>
        <row r="76">
          <cell r="E76" t="str">
            <v>F80820G</v>
          </cell>
          <cell r="F76" t="str">
            <v>GAS DELIVERED TO STORAGE - CREDIT</v>
          </cell>
          <cell r="G76">
            <v>-68129</v>
          </cell>
          <cell r="J76">
            <v>-68129</v>
          </cell>
        </row>
        <row r="77">
          <cell r="E77" t="str">
            <v>F81000G</v>
          </cell>
          <cell r="F77" t="str">
            <v>GAS USED FOR COMPRESSOR STATION FUEL -</v>
          </cell>
          <cell r="G77">
            <v>-1050688.29</v>
          </cell>
          <cell r="J77">
            <v>-1050688.29</v>
          </cell>
        </row>
        <row r="78">
          <cell r="E78" t="str">
            <v>F81000G</v>
          </cell>
          <cell r="H78">
            <v>-21.71</v>
          </cell>
          <cell r="J78">
            <v>-21.71</v>
          </cell>
        </row>
        <row r="79">
          <cell r="E79" t="str">
            <v>F81200G</v>
          </cell>
          <cell r="F79" t="str">
            <v>GAS USED FOR OTHER UTILITY OPERATIONS -</v>
          </cell>
          <cell r="G79">
            <v>-173491.55999999997</v>
          </cell>
          <cell r="J79">
            <v>-173491.55999999997</v>
          </cell>
        </row>
        <row r="80">
          <cell r="E80" t="str">
            <v xml:space="preserve">  Gas Fuel</v>
          </cell>
          <cell r="G80">
            <v>295983484.76999998</v>
          </cell>
          <cell r="H80">
            <v>-1050.31</v>
          </cell>
          <cell r="J80">
            <v>295982434.45999998</v>
          </cell>
        </row>
        <row r="82">
          <cell r="E82" t="str">
            <v>Total Fuel Expenses</v>
          </cell>
          <cell r="G82">
            <v>675468024.86999989</v>
          </cell>
          <cell r="H82">
            <v>-1201.53</v>
          </cell>
          <cell r="J82">
            <v>675466823.33999991</v>
          </cell>
        </row>
        <row r="84">
          <cell r="E84" t="str">
            <v>F81400G</v>
          </cell>
          <cell r="F84" t="str">
            <v>OPERATION SUPERVISION &amp; ENGINEERING</v>
          </cell>
          <cell r="G84">
            <v>0</v>
          </cell>
          <cell r="J84">
            <v>0</v>
          </cell>
        </row>
        <row r="85">
          <cell r="E85" t="str">
            <v>F81700G</v>
          </cell>
          <cell r="F85" t="str">
            <v>LINES EXPENSE</v>
          </cell>
          <cell r="G85">
            <v>0</v>
          </cell>
          <cell r="J85">
            <v>0</v>
          </cell>
        </row>
        <row r="86">
          <cell r="E86" t="str">
            <v>F82000G</v>
          </cell>
          <cell r="F86" t="str">
            <v>MEASURING AND REGULATING STATION EXPENS</v>
          </cell>
          <cell r="G86">
            <v>0</v>
          </cell>
          <cell r="H86">
            <v>0</v>
          </cell>
          <cell r="J86">
            <v>0</v>
          </cell>
        </row>
        <row r="87">
          <cell r="E87" t="str">
            <v>F82100C</v>
          </cell>
          <cell r="F87" t="str">
            <v>PURIFICATION EXPENSES</v>
          </cell>
          <cell r="G87">
            <v>0</v>
          </cell>
          <cell r="H87">
            <v>0</v>
          </cell>
          <cell r="J87">
            <v>0</v>
          </cell>
        </row>
        <row r="88">
          <cell r="E88" t="str">
            <v>F82200G</v>
          </cell>
          <cell r="F88" t="str">
            <v>EXPLORATION AND DEVELOPMENT</v>
          </cell>
          <cell r="G88">
            <v>0</v>
          </cell>
          <cell r="J88">
            <v>0</v>
          </cell>
        </row>
        <row r="89">
          <cell r="E89" t="str">
            <v>F82300G</v>
          </cell>
          <cell r="F89" t="str">
            <v>GAS LOSSES</v>
          </cell>
          <cell r="G89">
            <v>0</v>
          </cell>
          <cell r="H89">
            <v>0</v>
          </cell>
          <cell r="J89">
            <v>0</v>
          </cell>
        </row>
        <row r="90">
          <cell r="E90" t="str">
            <v>F82400C</v>
          </cell>
          <cell r="F90" t="str">
            <v>OTHER EXPENSES</v>
          </cell>
          <cell r="G90">
            <v>0</v>
          </cell>
          <cell r="H90">
            <v>0</v>
          </cell>
          <cell r="J90">
            <v>0</v>
          </cell>
        </row>
        <row r="91">
          <cell r="E91" t="str">
            <v>F82500C</v>
          </cell>
          <cell r="F91" t="str">
            <v>STORAGE WELL ROYALTIES</v>
          </cell>
          <cell r="G91">
            <v>0</v>
          </cell>
          <cell r="H91">
            <v>0</v>
          </cell>
          <cell r="J91">
            <v>0</v>
          </cell>
        </row>
        <row r="92">
          <cell r="E92" t="str">
            <v xml:space="preserve">     Other Gas Supply</v>
          </cell>
          <cell r="G92">
            <v>0</v>
          </cell>
          <cell r="H92">
            <v>0</v>
          </cell>
          <cell r="J92">
            <v>0</v>
          </cell>
        </row>
        <row r="94">
          <cell r="E94" t="str">
            <v>F50000E</v>
          </cell>
          <cell r="F94" t="str">
            <v>OPERATION SUPERVISION AND ENGINEERING</v>
          </cell>
          <cell r="G94">
            <v>10661.65</v>
          </cell>
          <cell r="J94">
            <v>10661.65</v>
          </cell>
        </row>
        <row r="95">
          <cell r="E95" t="str">
            <v>F50000E</v>
          </cell>
          <cell r="H95">
            <v>113.18</v>
          </cell>
          <cell r="J95">
            <v>113.18</v>
          </cell>
        </row>
        <row r="96">
          <cell r="E96" t="str">
            <v>F50010E</v>
          </cell>
          <cell r="F96" t="str">
            <v>OPERATION SUPERVISION AND ENGINEERING</v>
          </cell>
          <cell r="G96">
            <v>113.06</v>
          </cell>
          <cell r="J96">
            <v>113.06</v>
          </cell>
        </row>
        <row r="97">
          <cell r="E97" t="str">
            <v>F50010E</v>
          </cell>
          <cell r="H97">
            <v>-113.06</v>
          </cell>
          <cell r="J97">
            <v>-113.06</v>
          </cell>
        </row>
        <row r="98">
          <cell r="E98" t="str">
            <v>F50020E</v>
          </cell>
          <cell r="F98" t="str">
            <v>OPERATION SUPERVISION AND ENGINEERING</v>
          </cell>
          <cell r="G98">
            <v>0</v>
          </cell>
          <cell r="J98">
            <v>0</v>
          </cell>
        </row>
        <row r="99">
          <cell r="E99" t="str">
            <v>F50040E</v>
          </cell>
          <cell r="F99" t="str">
            <v>OPERATION SUPERVISION AND ENGINEERING</v>
          </cell>
          <cell r="G99">
            <v>0.11999999999999744</v>
          </cell>
          <cell r="J99">
            <v>0.11999999999999744</v>
          </cell>
        </row>
        <row r="100">
          <cell r="E100" t="str">
            <v>F50040E</v>
          </cell>
          <cell r="H100">
            <v>-0.12</v>
          </cell>
          <cell r="J100">
            <v>-0.12</v>
          </cell>
        </row>
        <row r="101">
          <cell r="E101" t="str">
            <v>F50060E</v>
          </cell>
          <cell r="F101" t="str">
            <v>OPERATION SUPERVISION AND ENGINEERING</v>
          </cell>
          <cell r="G101">
            <v>0</v>
          </cell>
          <cell r="J101">
            <v>0</v>
          </cell>
        </row>
        <row r="102">
          <cell r="E102" t="str">
            <v>F50070E</v>
          </cell>
          <cell r="F102" t="str">
            <v>OPERATION SUPERVISION AND ENGINEERING</v>
          </cell>
          <cell r="G102">
            <v>0</v>
          </cell>
          <cell r="J102">
            <v>0</v>
          </cell>
        </row>
        <row r="103">
          <cell r="E103" t="str">
            <v>F50200E</v>
          </cell>
          <cell r="F103" t="str">
            <v>STEAM EXPENSES</v>
          </cell>
          <cell r="G103">
            <v>-1925.53</v>
          </cell>
          <cell r="J103">
            <v>-1925.53</v>
          </cell>
        </row>
        <row r="104">
          <cell r="E104" t="str">
            <v>F50200E</v>
          </cell>
          <cell r="H104">
            <v>1925.53</v>
          </cell>
          <cell r="J104">
            <v>1925.53</v>
          </cell>
        </row>
        <row r="105">
          <cell r="E105" t="str">
            <v>F50210E</v>
          </cell>
          <cell r="F105" t="str">
            <v>STEAM EXPENSES</v>
          </cell>
          <cell r="G105">
            <v>0</v>
          </cell>
          <cell r="J105">
            <v>0</v>
          </cell>
        </row>
        <row r="106">
          <cell r="E106" t="str">
            <v>F50210E</v>
          </cell>
          <cell r="H106">
            <v>0</v>
          </cell>
          <cell r="J106">
            <v>0</v>
          </cell>
        </row>
        <row r="107">
          <cell r="E107" t="str">
            <v>F50500E</v>
          </cell>
          <cell r="F107" t="str">
            <v>ELECTRIC EXPENSES</v>
          </cell>
          <cell r="G107">
            <v>1606.75</v>
          </cell>
          <cell r="J107">
            <v>1606.75</v>
          </cell>
        </row>
        <row r="108">
          <cell r="E108" t="str">
            <v>F50500E</v>
          </cell>
          <cell r="H108">
            <v>-1606.75</v>
          </cell>
          <cell r="J108">
            <v>-1606.75</v>
          </cell>
        </row>
        <row r="109">
          <cell r="E109" t="str">
            <v>F50510E</v>
          </cell>
          <cell r="F109" t="str">
            <v>ELECTRIC EXPENSES</v>
          </cell>
          <cell r="G109">
            <v>0</v>
          </cell>
          <cell r="J109">
            <v>0</v>
          </cell>
        </row>
        <row r="110">
          <cell r="E110" t="str">
            <v>F50510E</v>
          </cell>
          <cell r="H110">
            <v>0</v>
          </cell>
          <cell r="J110">
            <v>0</v>
          </cell>
        </row>
        <row r="111">
          <cell r="E111" t="str">
            <v>F50530E</v>
          </cell>
          <cell r="F111" t="str">
            <v>ELECTRIC EXPENSES</v>
          </cell>
          <cell r="G111">
            <v>0</v>
          </cell>
          <cell r="J111">
            <v>0</v>
          </cell>
        </row>
        <row r="112">
          <cell r="E112" t="str">
            <v>F50540E</v>
          </cell>
          <cell r="F112" t="str">
            <v>ELECTRIC EXPENSES</v>
          </cell>
          <cell r="G112">
            <v>0</v>
          </cell>
          <cell r="J112">
            <v>0</v>
          </cell>
        </row>
        <row r="113">
          <cell r="E113" t="str">
            <v>F50560E</v>
          </cell>
          <cell r="F113" t="str">
            <v>ELECTRIC EXPENSES</v>
          </cell>
          <cell r="G113">
            <v>0</v>
          </cell>
          <cell r="J113">
            <v>0</v>
          </cell>
        </row>
        <row r="114">
          <cell r="E114" t="str">
            <v>F50570E</v>
          </cell>
          <cell r="F114" t="str">
            <v>ELECTRIC EXPENSES</v>
          </cell>
          <cell r="G114">
            <v>0</v>
          </cell>
          <cell r="J114">
            <v>0</v>
          </cell>
        </row>
        <row r="115">
          <cell r="E115" t="str">
            <v>F50600E</v>
          </cell>
          <cell r="F115" t="str">
            <v>MISCELLANEOUS STEAM POWER EXPENSES</v>
          </cell>
          <cell r="G115">
            <v>797944.86</v>
          </cell>
          <cell r="H115">
            <v>-256.08</v>
          </cell>
          <cell r="J115">
            <v>797688.78</v>
          </cell>
        </row>
        <row r="116">
          <cell r="E116" t="str">
            <v>F50600E</v>
          </cell>
          <cell r="J116">
            <v>0</v>
          </cell>
        </row>
        <row r="117">
          <cell r="E117" t="str">
            <v>F50600E</v>
          </cell>
          <cell r="H117">
            <v>60.13</v>
          </cell>
          <cell r="J117">
            <v>60.13</v>
          </cell>
        </row>
        <row r="118">
          <cell r="E118" t="str">
            <v>F50600E</v>
          </cell>
          <cell r="H118">
            <v>-318.77999999999997</v>
          </cell>
          <cell r="J118">
            <v>-318.77999999999997</v>
          </cell>
        </row>
        <row r="119">
          <cell r="E119" t="str">
            <v>F50700E</v>
          </cell>
          <cell r="F119" t="str">
            <v>RENTS</v>
          </cell>
          <cell r="G119">
            <v>162472.13000000003</v>
          </cell>
          <cell r="J119">
            <v>162472.13000000003</v>
          </cell>
        </row>
        <row r="120">
          <cell r="E120" t="str">
            <v>F50900E</v>
          </cell>
          <cell r="F120" t="str">
            <v>RENTS</v>
          </cell>
          <cell r="G120">
            <v>0</v>
          </cell>
          <cell r="J120">
            <v>0</v>
          </cell>
        </row>
        <row r="121">
          <cell r="E121" t="str">
            <v xml:space="preserve">     Steam Generation Operations</v>
          </cell>
          <cell r="G121">
            <v>970873.04</v>
          </cell>
          <cell r="H121">
            <v>-195.95</v>
          </cell>
          <cell r="J121">
            <v>970677.09</v>
          </cell>
        </row>
        <row r="123">
          <cell r="E123" t="str">
            <v>F51700E</v>
          </cell>
          <cell r="F123" t="str">
            <v>OPERATION SUPERVISION AND ENGINEERING</v>
          </cell>
          <cell r="G123">
            <v>19038478.289999999</v>
          </cell>
          <cell r="J123">
            <v>19038478.289999999</v>
          </cell>
        </row>
        <row r="124">
          <cell r="E124" t="str">
            <v>F51900E</v>
          </cell>
          <cell r="F124" t="str">
            <v>COOLANTS AND WATER</v>
          </cell>
          <cell r="G124">
            <v>177667.75999999998</v>
          </cell>
          <cell r="J124">
            <v>177667.75999999998</v>
          </cell>
        </row>
        <row r="125">
          <cell r="E125" t="str">
            <v>F52000E</v>
          </cell>
          <cell r="F125" t="str">
            <v>STEAM EXPENSES</v>
          </cell>
          <cell r="G125">
            <v>7800569</v>
          </cell>
          <cell r="J125">
            <v>7800569</v>
          </cell>
        </row>
        <row r="126">
          <cell r="E126" t="str">
            <v>F52300E</v>
          </cell>
          <cell r="F126" t="str">
            <v>ELECTRIC EXPENSES</v>
          </cell>
          <cell r="G126">
            <v>1928937.47</v>
          </cell>
          <cell r="J126">
            <v>1928937.47</v>
          </cell>
        </row>
        <row r="127">
          <cell r="E127" t="str">
            <v>F52400E</v>
          </cell>
          <cell r="F127" t="str">
            <v>MISCELLANEOUS NUCLEAR POWER EXPENSES</v>
          </cell>
          <cell r="G127">
            <v>23932409.91</v>
          </cell>
          <cell r="J127">
            <v>23932409.91</v>
          </cell>
        </row>
        <row r="128">
          <cell r="E128" t="str">
            <v>F52500E</v>
          </cell>
          <cell r="F128" t="str">
            <v>RENTS</v>
          </cell>
          <cell r="G128">
            <v>267124.46999999997</v>
          </cell>
          <cell r="J128">
            <v>267124.46999999997</v>
          </cell>
        </row>
        <row r="129">
          <cell r="E129" t="str">
            <v xml:space="preserve">     Nuclear Operations</v>
          </cell>
          <cell r="G129">
            <v>53145186.899999999</v>
          </cell>
          <cell r="H129">
            <v>0</v>
          </cell>
          <cell r="J129">
            <v>53145186.899999999</v>
          </cell>
        </row>
        <row r="131">
          <cell r="E131" t="str">
            <v>F54600E</v>
          </cell>
          <cell r="F131" t="str">
            <v>OPERATION SUPERVISION AND ENGINEERING</v>
          </cell>
          <cell r="G131">
            <v>0</v>
          </cell>
          <cell r="J131">
            <v>0</v>
          </cell>
        </row>
        <row r="132">
          <cell r="E132" t="str">
            <v>F54610E</v>
          </cell>
          <cell r="F132" t="str">
            <v>OPERATION SUPERVISION AND ENGINEERING</v>
          </cell>
          <cell r="G132">
            <v>0</v>
          </cell>
          <cell r="J132">
            <v>0</v>
          </cell>
        </row>
        <row r="133">
          <cell r="E133" t="str">
            <v>F54800E</v>
          </cell>
          <cell r="F133" t="str">
            <v>GENERATION EXPENSES</v>
          </cell>
          <cell r="G133">
            <v>0</v>
          </cell>
          <cell r="J133">
            <v>0</v>
          </cell>
        </row>
        <row r="134">
          <cell r="E134" t="str">
            <v>F54900E</v>
          </cell>
          <cell r="F134" t="str">
            <v>MISCELLANEOUS OTHER POWER GENERATION EX</v>
          </cell>
          <cell r="G134">
            <v>48118.14</v>
          </cell>
          <cell r="H134">
            <v>0</v>
          </cell>
          <cell r="J134">
            <v>48118.14</v>
          </cell>
        </row>
        <row r="135">
          <cell r="E135" t="str">
            <v>F54900E</v>
          </cell>
          <cell r="J135">
            <v>0</v>
          </cell>
        </row>
        <row r="136">
          <cell r="E136" t="str">
            <v>F55000E</v>
          </cell>
          <cell r="F136" t="str">
            <v>RENTS</v>
          </cell>
          <cell r="G136">
            <v>17.38</v>
          </cell>
          <cell r="J136">
            <v>17.38</v>
          </cell>
        </row>
        <row r="137">
          <cell r="E137" t="str">
            <v>F55000E</v>
          </cell>
          <cell r="H137">
            <v>-17.38</v>
          </cell>
          <cell r="J137">
            <v>-17.38</v>
          </cell>
        </row>
        <row r="138">
          <cell r="E138" t="str">
            <v xml:space="preserve">     Other Generation Operations</v>
          </cell>
          <cell r="G138">
            <v>48135.519999999997</v>
          </cell>
          <cell r="H138">
            <v>-17.38</v>
          </cell>
          <cell r="J138">
            <v>48118.14</v>
          </cell>
        </row>
        <row r="140">
          <cell r="E140" t="str">
            <v>F55600E</v>
          </cell>
          <cell r="F140" t="str">
            <v>SYSTEM CONTROL AND LOAD DISPATCHING</v>
          </cell>
          <cell r="G140">
            <v>2681185.9200000004</v>
          </cell>
          <cell r="J140">
            <v>2681185.9200000004</v>
          </cell>
        </row>
        <row r="141">
          <cell r="E141" t="str">
            <v>F55700E</v>
          </cell>
          <cell r="F141" t="str">
            <v>OTHER EXPENSES</v>
          </cell>
          <cell r="G141">
            <v>4064426.4200000009</v>
          </cell>
          <cell r="J141">
            <v>4064426.4200000009</v>
          </cell>
        </row>
        <row r="142">
          <cell r="E142" t="str">
            <v>F55720E</v>
          </cell>
          <cell r="F142" t="str">
            <v>OTHER EXPENSES</v>
          </cell>
          <cell r="G142">
            <v>0</v>
          </cell>
          <cell r="J142">
            <v>0</v>
          </cell>
        </row>
        <row r="143">
          <cell r="E143" t="str">
            <v>F55780E</v>
          </cell>
          <cell r="F143" t="str">
            <v>OTHER EXPENSES</v>
          </cell>
          <cell r="G143">
            <v>0</v>
          </cell>
          <cell r="J143">
            <v>0</v>
          </cell>
        </row>
        <row r="144">
          <cell r="E144" t="str">
            <v>F55790E</v>
          </cell>
          <cell r="F144" t="str">
            <v>OTHER EXPENSES-PX ADMIN</v>
          </cell>
          <cell r="G144">
            <v>0</v>
          </cell>
          <cell r="J144">
            <v>0</v>
          </cell>
        </row>
        <row r="145">
          <cell r="E145" t="str">
            <v xml:space="preserve">     Other Power Supply Expenses</v>
          </cell>
          <cell r="G145">
            <v>6745612.3400000017</v>
          </cell>
          <cell r="H145">
            <v>0</v>
          </cell>
          <cell r="J145">
            <v>6745612.3400000017</v>
          </cell>
        </row>
        <row r="147">
          <cell r="E147" t="str">
            <v xml:space="preserve">     Electric Power Production Operation Exp</v>
          </cell>
          <cell r="G147">
            <v>60909807.800000004</v>
          </cell>
          <cell r="H147">
            <v>-213.32999999999998</v>
          </cell>
          <cell r="J147">
            <v>60909594.470000006</v>
          </cell>
        </row>
        <row r="149">
          <cell r="G149">
            <v>60909807.800000004</v>
          </cell>
          <cell r="H149">
            <v>-213.32999999999998</v>
          </cell>
          <cell r="J149">
            <v>60909594.470000006</v>
          </cell>
        </row>
        <row r="151">
          <cell r="E151" t="str">
            <v>F56000E</v>
          </cell>
          <cell r="F151" t="str">
            <v>OPERATION SUPERVISION AND ENGINEERING</v>
          </cell>
          <cell r="G151">
            <v>200534.95999999996</v>
          </cell>
          <cell r="J151">
            <v>200534.95999999996</v>
          </cell>
        </row>
        <row r="152">
          <cell r="E152" t="str">
            <v>F56010E</v>
          </cell>
          <cell r="F152" t="str">
            <v>OPERATION SUPERVISION AND ENGINEERING</v>
          </cell>
          <cell r="G152">
            <v>2411468.2400000002</v>
          </cell>
          <cell r="J152">
            <v>2411468.2400000002</v>
          </cell>
        </row>
        <row r="153">
          <cell r="E153" t="str">
            <v>F56020E</v>
          </cell>
          <cell r="F153" t="str">
            <v>OPERATION SUPERVISION AND ENGINEERING</v>
          </cell>
          <cell r="G153">
            <v>947663.95000000007</v>
          </cell>
          <cell r="J153">
            <v>947663.95000000007</v>
          </cell>
        </row>
        <row r="154">
          <cell r="E154" t="str">
            <v>F56100E</v>
          </cell>
          <cell r="F154" t="str">
            <v>LOAD DISPATCHING</v>
          </cell>
          <cell r="G154">
            <v>3333294.4899999998</v>
          </cell>
          <cell r="J154">
            <v>3333294.4899999998</v>
          </cell>
        </row>
        <row r="155">
          <cell r="E155" t="str">
            <v>F56100E</v>
          </cell>
          <cell r="H155">
            <v>91.09</v>
          </cell>
          <cell r="J155">
            <v>91.09</v>
          </cell>
        </row>
        <row r="156">
          <cell r="E156" t="str">
            <v>F56200E</v>
          </cell>
          <cell r="F156" t="str">
            <v>STATION EXPENSES</v>
          </cell>
          <cell r="G156">
            <v>44765.8</v>
          </cell>
          <cell r="J156">
            <v>44765.8</v>
          </cell>
        </row>
        <row r="157">
          <cell r="E157" t="str">
            <v>F56210E</v>
          </cell>
          <cell r="F157" t="str">
            <v>STATION EXPENSES</v>
          </cell>
          <cell r="G157">
            <v>213118.18</v>
          </cell>
          <cell r="H157">
            <v>-666.01</v>
          </cell>
          <cell r="J157">
            <v>212452.16999999998</v>
          </cell>
        </row>
        <row r="158">
          <cell r="E158" t="str">
            <v>F56210E</v>
          </cell>
          <cell r="J158">
            <v>0</v>
          </cell>
        </row>
        <row r="159">
          <cell r="E159" t="str">
            <v>F56220E</v>
          </cell>
          <cell r="F159" t="str">
            <v>STATION EXPENSES</v>
          </cell>
          <cell r="G159">
            <v>170.81</v>
          </cell>
          <cell r="J159">
            <v>170.81</v>
          </cell>
        </row>
        <row r="160">
          <cell r="E160" t="str">
            <v>F56300E</v>
          </cell>
          <cell r="F160" t="str">
            <v>OVERHEAD LINE EXPENSES</v>
          </cell>
          <cell r="G160">
            <v>14339.1</v>
          </cell>
          <cell r="J160">
            <v>14339.1</v>
          </cell>
        </row>
        <row r="161">
          <cell r="E161" t="str">
            <v>F56310E</v>
          </cell>
          <cell r="F161" t="str">
            <v>OVERHEAD LINE EXPENSES</v>
          </cell>
          <cell r="G161">
            <v>480109.59</v>
          </cell>
          <cell r="J161">
            <v>480109.59</v>
          </cell>
        </row>
        <row r="162">
          <cell r="E162" t="str">
            <v>F56320E</v>
          </cell>
          <cell r="F162" t="str">
            <v>OVERHEAD LINE EXPENSES</v>
          </cell>
          <cell r="G162">
            <v>13544.64</v>
          </cell>
          <cell r="J162">
            <v>13544.64</v>
          </cell>
        </row>
        <row r="163">
          <cell r="E163" t="str">
            <v>F56400E</v>
          </cell>
          <cell r="F163" t="str">
            <v>UNDERGROUND LINE EXPENSES</v>
          </cell>
          <cell r="G163">
            <v>0</v>
          </cell>
          <cell r="J163">
            <v>0</v>
          </cell>
        </row>
        <row r="164">
          <cell r="E164" t="str">
            <v>F56500E</v>
          </cell>
          <cell r="F164" t="str">
            <v>TRANSMISSION OF ELECTRICITY BY OTHERS</v>
          </cell>
          <cell r="G164">
            <v>7899647.4099999992</v>
          </cell>
          <cell r="J164">
            <v>7899647.4099999992</v>
          </cell>
        </row>
        <row r="165">
          <cell r="E165" t="str">
            <v>F56600E</v>
          </cell>
          <cell r="F165" t="str">
            <v>MISCELLANEOUS TRANSMISSION EXPENSES</v>
          </cell>
          <cell r="G165">
            <v>4810802.91</v>
          </cell>
          <cell r="H165">
            <v>-70.23</v>
          </cell>
          <cell r="J165">
            <v>4810732.68</v>
          </cell>
        </row>
        <row r="166">
          <cell r="E166" t="str">
            <v>F56600E</v>
          </cell>
          <cell r="F166" t="str">
            <v>MISCELLANEOUS TRANSMISSION EXPENSES</v>
          </cell>
          <cell r="J166">
            <v>0</v>
          </cell>
        </row>
        <row r="167">
          <cell r="E167" t="str">
            <v>F56620E</v>
          </cell>
          <cell r="F167" t="str">
            <v>MISCELLANEOUS TRANSMISSION EXPENSES</v>
          </cell>
          <cell r="G167">
            <v>0</v>
          </cell>
          <cell r="J167">
            <v>0</v>
          </cell>
        </row>
        <row r="168">
          <cell r="E168" t="str">
            <v>F56621E</v>
          </cell>
          <cell r="F168" t="str">
            <v>MISC TRANSMISSION EXPENSES-ISO GRID MANAGEMENT</v>
          </cell>
          <cell r="G168">
            <v>14887415</v>
          </cell>
          <cell r="J168">
            <v>14887415</v>
          </cell>
        </row>
        <row r="169">
          <cell r="E169" t="str">
            <v>F56622E</v>
          </cell>
          <cell r="F169" t="str">
            <v>MISC TRANSMISSION EXPENSES-ISO MUST RUN</v>
          </cell>
          <cell r="G169">
            <v>128218981.77</v>
          </cell>
          <cell r="J169">
            <v>128218981.77</v>
          </cell>
        </row>
        <row r="170">
          <cell r="E170" t="str">
            <v>F56623E</v>
          </cell>
          <cell r="F170" t="str">
            <v>MISC TRANSMISSION EXPENSES-ISO TRANSMISSION EXP</v>
          </cell>
          <cell r="G170">
            <v>13008722.849999998</v>
          </cell>
          <cell r="J170">
            <v>13008722.849999998</v>
          </cell>
        </row>
        <row r="171">
          <cell r="E171" t="str">
            <v>F56624E</v>
          </cell>
          <cell r="F171" t="str">
            <v>MISC TRANSM EXP-ISO 3RD PARTY SCHEDULE COORDINATOR</v>
          </cell>
          <cell r="G171">
            <v>133.84</v>
          </cell>
          <cell r="J171">
            <v>133.84</v>
          </cell>
        </row>
        <row r="172">
          <cell r="E172" t="str">
            <v>F56700E</v>
          </cell>
          <cell r="F172" t="str">
            <v>RENTS</v>
          </cell>
          <cell r="G172">
            <v>1162631.7099999997</v>
          </cell>
          <cell r="J172">
            <v>1162631.7099999997</v>
          </cell>
        </row>
        <row r="173">
          <cell r="E173" t="str">
            <v xml:space="preserve">     Electric Transmission Operations</v>
          </cell>
          <cell r="G173">
            <v>177647345.25</v>
          </cell>
          <cell r="H173">
            <v>-645.15</v>
          </cell>
          <cell r="J173">
            <v>177646700.09999999</v>
          </cell>
        </row>
        <row r="175">
          <cell r="E175" t="str">
            <v>F58000E</v>
          </cell>
          <cell r="F175" t="str">
            <v>OPERATION SUPERVISION AND ENGINEERING</v>
          </cell>
          <cell r="G175">
            <v>6124242.3199999994</v>
          </cell>
          <cell r="J175">
            <v>6124242.3199999994</v>
          </cell>
        </row>
        <row r="176">
          <cell r="E176" t="str">
            <v>F58010E</v>
          </cell>
          <cell r="F176" t="str">
            <v>OPERATION SUPERVISION AND ENGINEERING</v>
          </cell>
          <cell r="G176">
            <v>2948949.81</v>
          </cell>
          <cell r="J176">
            <v>2948949.81</v>
          </cell>
        </row>
        <row r="177">
          <cell r="E177" t="str">
            <v>F58020E</v>
          </cell>
          <cell r="F177" t="str">
            <v>OPERATION SUPERVISION AND ENGINEERING</v>
          </cell>
          <cell r="G177">
            <v>2837005.44</v>
          </cell>
          <cell r="J177">
            <v>2837005.44</v>
          </cell>
        </row>
        <row r="178">
          <cell r="E178" t="str">
            <v>F58040E</v>
          </cell>
          <cell r="F178" t="str">
            <v>OPERATION SUPERVISION AND ENGINEERING</v>
          </cell>
          <cell r="G178">
            <v>16458.27</v>
          </cell>
          <cell r="J178">
            <v>16458.27</v>
          </cell>
        </row>
        <row r="179">
          <cell r="E179" t="str">
            <v>F58100E</v>
          </cell>
          <cell r="F179" t="str">
            <v>LOAD DISPATCHING</v>
          </cell>
          <cell r="G179">
            <v>1919327.3800000001</v>
          </cell>
          <cell r="J179">
            <v>1919327.3800000001</v>
          </cell>
        </row>
        <row r="180">
          <cell r="E180" t="str">
            <v>F58200E</v>
          </cell>
          <cell r="F180" t="str">
            <v>STATION EXPENSES</v>
          </cell>
          <cell r="G180">
            <v>147077.24000000002</v>
          </cell>
          <cell r="J180">
            <v>147077.24000000002</v>
          </cell>
        </row>
        <row r="181">
          <cell r="E181" t="str">
            <v>F58210E</v>
          </cell>
          <cell r="F181" t="str">
            <v>STATION EXPENSES</v>
          </cell>
          <cell r="G181">
            <v>1301750.3199999998</v>
          </cell>
          <cell r="H181">
            <v>-4766.8100000000004</v>
          </cell>
          <cell r="J181">
            <v>1296983.5099999998</v>
          </cell>
        </row>
        <row r="182">
          <cell r="E182" t="str">
            <v>F58210E</v>
          </cell>
          <cell r="J182">
            <v>0</v>
          </cell>
        </row>
        <row r="183">
          <cell r="E183" t="str">
            <v>F58220E</v>
          </cell>
          <cell r="F183" t="str">
            <v>STATION EXPENSES</v>
          </cell>
          <cell r="G183">
            <v>3812.49</v>
          </cell>
          <cell r="J183">
            <v>3812.49</v>
          </cell>
        </row>
        <row r="184">
          <cell r="E184" t="str">
            <v>F58230E</v>
          </cell>
          <cell r="F184" t="str">
            <v>STATION EXPENSES</v>
          </cell>
          <cell r="G184">
            <v>504.13</v>
          </cell>
          <cell r="J184">
            <v>504.13</v>
          </cell>
        </row>
        <row r="185">
          <cell r="E185" t="str">
            <v>F58240E</v>
          </cell>
          <cell r="F185" t="str">
            <v>STATION EXPENSES</v>
          </cell>
          <cell r="G185">
            <v>1200.82</v>
          </cell>
          <cell r="J185">
            <v>1200.82</v>
          </cell>
        </row>
        <row r="186">
          <cell r="E186" t="str">
            <v>F58250E</v>
          </cell>
          <cell r="F186" t="str">
            <v>STATION EXPENSES</v>
          </cell>
          <cell r="G186">
            <v>13294.52</v>
          </cell>
          <cell r="J186">
            <v>13294.52</v>
          </cell>
        </row>
        <row r="187">
          <cell r="E187" t="str">
            <v>F58270E</v>
          </cell>
          <cell r="F187" t="str">
            <v>STATION EXPENSES</v>
          </cell>
          <cell r="G187">
            <v>2116737.96</v>
          </cell>
          <cell r="J187">
            <v>2116737.96</v>
          </cell>
        </row>
        <row r="188">
          <cell r="E188" t="str">
            <v>F58300E</v>
          </cell>
          <cell r="F188" t="str">
            <v>OVERHEAD LINE EXPENSES</v>
          </cell>
          <cell r="G188">
            <v>1546929.9900000002</v>
          </cell>
          <cell r="J188">
            <v>1546929.9900000002</v>
          </cell>
        </row>
        <row r="189">
          <cell r="E189" t="str">
            <v>F58301E</v>
          </cell>
          <cell r="F189" t="str">
            <v>OVERHEAD LINE EXPENSES</v>
          </cell>
          <cell r="G189">
            <v>0.41</v>
          </cell>
          <cell r="J189">
            <v>0.41</v>
          </cell>
        </row>
        <row r="190">
          <cell r="E190" t="str">
            <v>F58310E</v>
          </cell>
          <cell r="F190" t="str">
            <v>OVERHEAD LINE EXPENSES</v>
          </cell>
          <cell r="G190">
            <v>617058.59</v>
          </cell>
          <cell r="J190">
            <v>617058.59</v>
          </cell>
        </row>
        <row r="191">
          <cell r="E191" t="str">
            <v>F58330E</v>
          </cell>
          <cell r="F191" t="str">
            <v>OVERHEAD LINE EXPENSES</v>
          </cell>
          <cell r="G191">
            <v>-807004.01</v>
          </cell>
          <cell r="J191">
            <v>-807004.01</v>
          </cell>
        </row>
        <row r="192">
          <cell r="E192" t="str">
            <v>F58340E</v>
          </cell>
          <cell r="F192" t="str">
            <v>OVERHEAD LINE EXPENSES</v>
          </cell>
          <cell r="G192">
            <v>0</v>
          </cell>
          <cell r="J192">
            <v>0</v>
          </cell>
        </row>
        <row r="193">
          <cell r="E193" t="str">
            <v>F58350E</v>
          </cell>
          <cell r="F193" t="str">
            <v>OVERHEAD LINE EXPENSES</v>
          </cell>
          <cell r="G193">
            <v>558.64</v>
          </cell>
          <cell r="J193">
            <v>558.64</v>
          </cell>
        </row>
        <row r="194">
          <cell r="E194" t="str">
            <v>F58360E</v>
          </cell>
          <cell r="F194" t="str">
            <v>OVERHEAD LINE EXPENSES</v>
          </cell>
          <cell r="G194">
            <v>14263.82</v>
          </cell>
          <cell r="J194">
            <v>14263.82</v>
          </cell>
        </row>
        <row r="195">
          <cell r="E195" t="str">
            <v>F58400E</v>
          </cell>
          <cell r="F195" t="str">
            <v>UNDERGROUND LINE EXPENSES</v>
          </cell>
          <cell r="G195">
            <v>2684316.7500000005</v>
          </cell>
          <cell r="J195">
            <v>2684316.7500000005</v>
          </cell>
        </row>
        <row r="196">
          <cell r="E196" t="str">
            <v>F58401E</v>
          </cell>
          <cell r="F196" t="str">
            <v>UNDERGROUND LINE EXPENSES</v>
          </cell>
          <cell r="G196">
            <v>0.70000000000000018</v>
          </cell>
          <cell r="J196">
            <v>0.70000000000000018</v>
          </cell>
        </row>
        <row r="197">
          <cell r="E197" t="str">
            <v>F58410E</v>
          </cell>
          <cell r="F197" t="str">
            <v>UNDERGROUND LINE EXPENSES</v>
          </cell>
          <cell r="G197">
            <v>356504.79000000004</v>
          </cell>
          <cell r="J197">
            <v>356504.79000000004</v>
          </cell>
        </row>
        <row r="198">
          <cell r="E198" t="str">
            <v>F58420E</v>
          </cell>
          <cell r="F198" t="str">
            <v>UNDERGROUND LINE EXPENSES</v>
          </cell>
          <cell r="G198">
            <v>-1842617.1199999999</v>
          </cell>
          <cell r="J198">
            <v>-1842617.1199999999</v>
          </cell>
        </row>
        <row r="199">
          <cell r="E199" t="str">
            <v>F58430E</v>
          </cell>
          <cell r="F199" t="str">
            <v>UNDERGROUND LINE EXPENSES</v>
          </cell>
          <cell r="G199">
            <v>0</v>
          </cell>
          <cell r="J199">
            <v>0</v>
          </cell>
        </row>
        <row r="200">
          <cell r="E200" t="str">
            <v>F58440E</v>
          </cell>
          <cell r="F200" t="str">
            <v>UNDERGROUND LINE EXPENSES</v>
          </cell>
          <cell r="G200">
            <v>167478.89000000001</v>
          </cell>
          <cell r="J200">
            <v>167478.89000000001</v>
          </cell>
        </row>
        <row r="201">
          <cell r="E201" t="str">
            <v>F58450E</v>
          </cell>
          <cell r="F201" t="str">
            <v>UNDERGROUND LINE EXPENSES</v>
          </cell>
          <cell r="G201">
            <v>18764.289999999997</v>
          </cell>
          <cell r="J201">
            <v>18764.289999999997</v>
          </cell>
        </row>
        <row r="202">
          <cell r="E202" t="str">
            <v>F58460E</v>
          </cell>
          <cell r="F202" t="str">
            <v>UNDERGROUND LINE EXPENSES</v>
          </cell>
          <cell r="G202">
            <v>1474399.48</v>
          </cell>
          <cell r="J202">
            <v>1474399.48</v>
          </cell>
        </row>
        <row r="203">
          <cell r="E203" t="str">
            <v>F58500E</v>
          </cell>
          <cell r="F203" t="str">
            <v>STREET LIGHTING AND SIGNAL SYSTEM EXPEN</v>
          </cell>
          <cell r="G203">
            <v>14087.300000000001</v>
          </cell>
          <cell r="J203">
            <v>14087.300000000001</v>
          </cell>
        </row>
        <row r="204">
          <cell r="E204" t="str">
            <v>F58510E</v>
          </cell>
          <cell r="F204" t="str">
            <v>STREET LIGHTING AND SIGNAL SYSTEM EXPEN</v>
          </cell>
          <cell r="G204">
            <v>551363.18999999994</v>
          </cell>
          <cell r="H204">
            <v>-27.71</v>
          </cell>
          <cell r="J204">
            <v>551335.48</v>
          </cell>
        </row>
        <row r="205">
          <cell r="E205" t="str">
            <v>F58510E</v>
          </cell>
          <cell r="J205">
            <v>0</v>
          </cell>
        </row>
        <row r="206">
          <cell r="E206" t="str">
            <v>F58540E</v>
          </cell>
          <cell r="F206" t="str">
            <v>STREET LIGHTING AND SIGNAL SYSTEM EXPEN</v>
          </cell>
          <cell r="G206">
            <v>164837.78</v>
          </cell>
          <cell r="J206">
            <v>164837.78</v>
          </cell>
        </row>
        <row r="207">
          <cell r="E207" t="str">
            <v>F58560E</v>
          </cell>
          <cell r="F207" t="str">
            <v>STREET LIGHTING AND SIGNAL SYSTEM EXPEN</v>
          </cell>
          <cell r="G207">
            <v>24731.959999999995</v>
          </cell>
          <cell r="J207">
            <v>24731.959999999995</v>
          </cell>
        </row>
        <row r="208">
          <cell r="E208" t="str">
            <v>F58600E</v>
          </cell>
          <cell r="F208" t="str">
            <v>METER EXPENSES</v>
          </cell>
          <cell r="G208">
            <v>1886149.67</v>
          </cell>
          <cell r="J208">
            <v>1886149.67</v>
          </cell>
        </row>
        <row r="209">
          <cell r="E209" t="str">
            <v>F58610E</v>
          </cell>
          <cell r="F209" t="str">
            <v>METER EXPENSES</v>
          </cell>
          <cell r="G209">
            <v>802942.61999999988</v>
          </cell>
          <cell r="J209">
            <v>802942.61999999988</v>
          </cell>
        </row>
        <row r="210">
          <cell r="E210" t="str">
            <v>F58610E</v>
          </cell>
          <cell r="H210">
            <v>42.22</v>
          </cell>
          <cell r="J210">
            <v>42.22</v>
          </cell>
        </row>
        <row r="211">
          <cell r="E211" t="str">
            <v>F58620E</v>
          </cell>
          <cell r="F211" t="str">
            <v>METER EXPENSES</v>
          </cell>
          <cell r="G211">
            <v>1343400.1700000002</v>
          </cell>
          <cell r="J211">
            <v>1343400.1700000002</v>
          </cell>
        </row>
        <row r="212">
          <cell r="E212" t="str">
            <v>F58622E</v>
          </cell>
          <cell r="F212" t="str">
            <v>METER EXPENSES</v>
          </cell>
          <cell r="G212">
            <v>561081.87</v>
          </cell>
          <cell r="J212">
            <v>561081.87</v>
          </cell>
        </row>
        <row r="213">
          <cell r="E213" t="str">
            <v>F58630E</v>
          </cell>
          <cell r="F213" t="str">
            <v>METER EXPENSES</v>
          </cell>
          <cell r="G213">
            <v>0</v>
          </cell>
          <cell r="J213">
            <v>0</v>
          </cell>
        </row>
        <row r="214">
          <cell r="E214" t="str">
            <v>F58640E</v>
          </cell>
          <cell r="F214" t="str">
            <v>METER EXPENSES</v>
          </cell>
          <cell r="G214">
            <v>2421489.7399999998</v>
          </cell>
          <cell r="J214">
            <v>2421489.7399999998</v>
          </cell>
        </row>
        <row r="215">
          <cell r="E215" t="str">
            <v>F58650E</v>
          </cell>
          <cell r="F215" t="str">
            <v>METER EXPENSES</v>
          </cell>
          <cell r="G215">
            <v>440.88999999999993</v>
          </cell>
          <cell r="J215">
            <v>440.88999999999993</v>
          </cell>
        </row>
        <row r="216">
          <cell r="E216" t="str">
            <v>F58700E</v>
          </cell>
          <cell r="F216" t="str">
            <v>CUSTOMER INSTALLATIONS EXPENSES</v>
          </cell>
          <cell r="G216">
            <v>843627.51000000013</v>
          </cell>
          <cell r="J216">
            <v>843627.51000000013</v>
          </cell>
        </row>
        <row r="217">
          <cell r="E217" t="str">
            <v>F58710E</v>
          </cell>
          <cell r="F217" t="str">
            <v>CUSTOMER INSTALLATIONS EXPENSES</v>
          </cell>
          <cell r="G217">
            <v>20676.940000000006</v>
          </cell>
          <cell r="J217">
            <v>20676.940000000006</v>
          </cell>
        </row>
        <row r="218">
          <cell r="E218" t="str">
            <v>F58720E</v>
          </cell>
          <cell r="F218" t="str">
            <v>CUSTOMER INSTALLATIONS EXPENSES</v>
          </cell>
          <cell r="G218">
            <v>2310821.4899999998</v>
          </cell>
          <cell r="J218">
            <v>2310821.4899999998</v>
          </cell>
        </row>
        <row r="219">
          <cell r="E219" t="str">
            <v>F58740E</v>
          </cell>
          <cell r="F219" t="str">
            <v>CUSTOMER INSTALLATIONS EXPENSES</v>
          </cell>
          <cell r="G219">
            <v>116999.54000000001</v>
          </cell>
          <cell r="J219">
            <v>116999.54000000001</v>
          </cell>
        </row>
        <row r="220">
          <cell r="E220" t="str">
            <v>F58800E</v>
          </cell>
          <cell r="F220" t="str">
            <v>MISCELLANEOUS EXPENSES</v>
          </cell>
          <cell r="G220">
            <v>15691709.789999999</v>
          </cell>
          <cell r="H220">
            <v>0</v>
          </cell>
          <cell r="J220">
            <v>15691709.789999999</v>
          </cell>
        </row>
        <row r="221">
          <cell r="E221" t="str">
            <v>F58800E</v>
          </cell>
          <cell r="F221" t="str">
            <v>MISCELLANEOUS EXPENSES</v>
          </cell>
          <cell r="J221">
            <v>0</v>
          </cell>
        </row>
        <row r="222">
          <cell r="E222" t="str">
            <v>F58801E</v>
          </cell>
          <cell r="F222" t="str">
            <v>MISCELLANEOUS EXPENSES-ADJ</v>
          </cell>
          <cell r="G222">
            <v>0</v>
          </cell>
          <cell r="J222">
            <v>0</v>
          </cell>
        </row>
        <row r="223">
          <cell r="E223" t="str">
            <v>F58810E</v>
          </cell>
          <cell r="F223" t="str">
            <v>MISCELLANEOUS EXPENSES</v>
          </cell>
          <cell r="G223">
            <v>1516808.4000000001</v>
          </cell>
          <cell r="J223">
            <v>1516808.4000000001</v>
          </cell>
        </row>
        <row r="224">
          <cell r="E224" t="str">
            <v>F58840E</v>
          </cell>
          <cell r="F224" t="str">
            <v>MISCELLANEOUS EXPENSES</v>
          </cell>
          <cell r="G224">
            <v>2064022.5699999998</v>
          </cell>
          <cell r="J224">
            <v>2064022.5699999998</v>
          </cell>
        </row>
        <row r="225">
          <cell r="E225" t="str">
            <v>F58900E</v>
          </cell>
          <cell r="F225" t="str">
            <v>RENTS</v>
          </cell>
          <cell r="G225">
            <v>55806.789999999994</v>
          </cell>
          <cell r="J225">
            <v>55806.789999999994</v>
          </cell>
        </row>
        <row r="226">
          <cell r="E226" t="str">
            <v xml:space="preserve">     Electric Distribution Operations</v>
          </cell>
          <cell r="G226">
            <v>52052014.140000001</v>
          </cell>
          <cell r="H226">
            <v>-4752.3</v>
          </cell>
          <cell r="J226">
            <v>52047261.840000004</v>
          </cell>
        </row>
        <row r="228">
          <cell r="E228" t="str">
            <v xml:space="preserve">     Electric Transmission &amp; Distribution</v>
          </cell>
          <cell r="G228">
            <v>229699359.38999999</v>
          </cell>
          <cell r="H228">
            <v>-5397.45</v>
          </cell>
          <cell r="J228">
            <v>229693961.94</v>
          </cell>
        </row>
        <row r="230">
          <cell r="E230" t="str">
            <v>F84000C</v>
          </cell>
          <cell r="F230" t="str">
            <v>OPERATION SUPERVISION AND ENGINEERING</v>
          </cell>
          <cell r="G230">
            <v>0</v>
          </cell>
          <cell r="J230">
            <v>0</v>
          </cell>
        </row>
        <row r="231">
          <cell r="E231" t="str">
            <v>F84000G</v>
          </cell>
          <cell r="F231" t="str">
            <v>OPERATION SUPERVISION AND ENGINEERING</v>
          </cell>
          <cell r="G231">
            <v>0</v>
          </cell>
          <cell r="J231">
            <v>0</v>
          </cell>
        </row>
        <row r="232">
          <cell r="E232" t="str">
            <v>F84100G</v>
          </cell>
          <cell r="F232" t="str">
            <v>OPERATION LABOR AND EXPNESES</v>
          </cell>
          <cell r="G232">
            <v>21321.83</v>
          </cell>
          <cell r="J232">
            <v>21321.83</v>
          </cell>
        </row>
        <row r="233">
          <cell r="E233" t="str">
            <v>F84170G</v>
          </cell>
          <cell r="F233" t="str">
            <v>OPERATION LABOR AND EXPNESES</v>
          </cell>
          <cell r="G233">
            <v>0</v>
          </cell>
          <cell r="J233">
            <v>0</v>
          </cell>
        </row>
        <row r="234">
          <cell r="E234" t="str">
            <v xml:space="preserve">     Gas Other Storage Operations</v>
          </cell>
          <cell r="G234">
            <v>21321.83</v>
          </cell>
          <cell r="H234">
            <v>0</v>
          </cell>
          <cell r="J234">
            <v>21321.83</v>
          </cell>
        </row>
        <row r="236">
          <cell r="E236" t="str">
            <v>F85000G</v>
          </cell>
          <cell r="F236" t="str">
            <v>OPERATION SUPERVISION AND ENGINEERING</v>
          </cell>
          <cell r="G236">
            <v>834726.07</v>
          </cell>
          <cell r="J236">
            <v>834726.07</v>
          </cell>
        </row>
        <row r="237">
          <cell r="E237" t="str">
            <v>F85010G</v>
          </cell>
          <cell r="F237" t="str">
            <v>OPERATION SUPERVISION AND ENGINEERING</v>
          </cell>
          <cell r="G237">
            <v>183167.51</v>
          </cell>
          <cell r="J237">
            <v>183167.51</v>
          </cell>
        </row>
        <row r="238">
          <cell r="E238" t="str">
            <v>F85020G</v>
          </cell>
          <cell r="F238" t="str">
            <v>OPERATION SUPERVISIO</v>
          </cell>
          <cell r="G238">
            <v>142368.31</v>
          </cell>
          <cell r="J238">
            <v>142368.31</v>
          </cell>
        </row>
        <row r="239">
          <cell r="E239" t="str">
            <v>F85100G</v>
          </cell>
          <cell r="F239" t="str">
            <v>SYSTEM CONTROL AND LOAD DISPATCHING</v>
          </cell>
          <cell r="G239">
            <v>363008</v>
          </cell>
          <cell r="J239">
            <v>363008</v>
          </cell>
        </row>
        <row r="240">
          <cell r="E240" t="str">
            <v>F85200G</v>
          </cell>
          <cell r="F240" t="str">
            <v>COMMUNICATION SYSTEM EXPENSES</v>
          </cell>
          <cell r="G240">
            <v>0</v>
          </cell>
          <cell r="J240">
            <v>0</v>
          </cell>
        </row>
        <row r="241">
          <cell r="E241" t="str">
            <v>F85300G</v>
          </cell>
          <cell r="F241" t="str">
            <v>COMPRESSOR STATION LABOR AND EXPENSES</v>
          </cell>
          <cell r="G241">
            <v>30347.579999999998</v>
          </cell>
          <cell r="J241">
            <v>30347.579999999998</v>
          </cell>
        </row>
        <row r="242">
          <cell r="E242" t="str">
            <v>F85310G</v>
          </cell>
          <cell r="F242" t="str">
            <v>COMPRESSOR STATION LABOR AND EXPENSES</v>
          </cell>
          <cell r="G242">
            <v>625801.22999999986</v>
          </cell>
          <cell r="H242">
            <v>-279.5</v>
          </cell>
          <cell r="J242">
            <v>625521.72999999986</v>
          </cell>
        </row>
        <row r="243">
          <cell r="E243" t="str">
            <v>F85310G</v>
          </cell>
          <cell r="J243">
            <v>0</v>
          </cell>
        </row>
        <row r="244">
          <cell r="E244" t="str">
            <v>F85320G</v>
          </cell>
          <cell r="F244" t="str">
            <v>COMPRESSOR STATION LABOR AND EXPENSES</v>
          </cell>
          <cell r="G244">
            <v>201565.44999999998</v>
          </cell>
          <cell r="H244">
            <v>-2.39</v>
          </cell>
          <cell r="J244">
            <v>201563.05999999997</v>
          </cell>
        </row>
        <row r="245">
          <cell r="E245" t="str">
            <v>F85320G</v>
          </cell>
          <cell r="J245">
            <v>0</v>
          </cell>
        </row>
        <row r="246">
          <cell r="E246" t="str">
            <v>F85400G</v>
          </cell>
          <cell r="F246" t="str">
            <v>GAS FOR COMPRESSOR STATION FUEL</v>
          </cell>
          <cell r="G246">
            <v>1050710</v>
          </cell>
          <cell r="J246">
            <v>1050710</v>
          </cell>
        </row>
        <row r="247">
          <cell r="E247" t="str">
            <v>F85500G</v>
          </cell>
          <cell r="F247" t="str">
            <v>OTHER FUEL AND POWER FOR COMPRESSOR STA</v>
          </cell>
          <cell r="G247">
            <v>314.98</v>
          </cell>
          <cell r="J247">
            <v>314.98</v>
          </cell>
        </row>
        <row r="248">
          <cell r="E248" t="str">
            <v>F85510G</v>
          </cell>
          <cell r="F248" t="str">
            <v>OTHER FUEL AND POWER FOR COMPRESSOR STA</v>
          </cell>
          <cell r="G248">
            <v>178122.33</v>
          </cell>
          <cell r="J248">
            <v>178122.33</v>
          </cell>
        </row>
        <row r="249">
          <cell r="E249" t="str">
            <v>F85600G</v>
          </cell>
          <cell r="F249" t="str">
            <v>MAINS EXPENSES</v>
          </cell>
          <cell r="G249">
            <v>768756.62000000011</v>
          </cell>
          <cell r="J249">
            <v>768756.62000000011</v>
          </cell>
        </row>
        <row r="250">
          <cell r="E250" t="str">
            <v>F85610G</v>
          </cell>
          <cell r="F250" t="str">
            <v>MAINS EXPENSES</v>
          </cell>
          <cell r="G250">
            <v>0</v>
          </cell>
          <cell r="J250">
            <v>0</v>
          </cell>
        </row>
        <row r="251">
          <cell r="E251" t="str">
            <v>F85620G</v>
          </cell>
          <cell r="F251" t="str">
            <v>MAINS EXPENSES</v>
          </cell>
          <cell r="G251">
            <v>0</v>
          </cell>
          <cell r="J251">
            <v>0</v>
          </cell>
        </row>
        <row r="252">
          <cell r="E252" t="str">
            <v>F85660G</v>
          </cell>
          <cell r="F252" t="str">
            <v>MAINS EXPENSES</v>
          </cell>
          <cell r="G252">
            <v>0</v>
          </cell>
          <cell r="J252">
            <v>0</v>
          </cell>
        </row>
        <row r="253">
          <cell r="E253" t="str">
            <v>F85700G</v>
          </cell>
          <cell r="F253" t="str">
            <v>MEASURING AND REGULATING STATION EXPENS</v>
          </cell>
          <cell r="G253">
            <v>57998.100000000006</v>
          </cell>
          <cell r="J253">
            <v>57998.100000000006</v>
          </cell>
        </row>
        <row r="254">
          <cell r="E254" t="str">
            <v>F85800G</v>
          </cell>
          <cell r="F254" t="str">
            <v>TRANSMISSION AND COMPRESSION OF GAS BY OTHERS</v>
          </cell>
          <cell r="G254">
            <v>0</v>
          </cell>
          <cell r="J254">
            <v>0</v>
          </cell>
        </row>
        <row r="255">
          <cell r="E255" t="str">
            <v>F85900G</v>
          </cell>
          <cell r="F255" t="str">
            <v>OTHER EXPENSES</v>
          </cell>
          <cell r="G255">
            <v>700071.75</v>
          </cell>
          <cell r="J255">
            <v>700071.75</v>
          </cell>
        </row>
        <row r="256">
          <cell r="E256" t="str">
            <v>F85910G</v>
          </cell>
          <cell r="F256" t="str">
            <v>OTHER EXPENSES</v>
          </cell>
          <cell r="G256">
            <v>75976.83</v>
          </cell>
          <cell r="J256">
            <v>75976.83</v>
          </cell>
        </row>
        <row r="257">
          <cell r="E257" t="str">
            <v>F85920G</v>
          </cell>
          <cell r="F257" t="str">
            <v>OTHER EXPENSES</v>
          </cell>
          <cell r="G257">
            <v>0</v>
          </cell>
          <cell r="J257">
            <v>0</v>
          </cell>
        </row>
        <row r="258">
          <cell r="E258" t="str">
            <v>F85930G</v>
          </cell>
          <cell r="F258" t="str">
            <v>OTHER EXPENSES</v>
          </cell>
          <cell r="G258">
            <v>348378.28999999992</v>
          </cell>
          <cell r="J258">
            <v>348378.28999999992</v>
          </cell>
        </row>
        <row r="259">
          <cell r="E259" t="str">
            <v>F86000G</v>
          </cell>
          <cell r="F259" t="str">
            <v>RENTS</v>
          </cell>
          <cell r="G259">
            <v>399.57000000000005</v>
          </cell>
          <cell r="J259">
            <v>399.57000000000005</v>
          </cell>
        </row>
        <row r="260">
          <cell r="E260" t="str">
            <v xml:space="preserve">     Gas Transmission Operations</v>
          </cell>
          <cell r="G260">
            <v>5561712.6200000001</v>
          </cell>
          <cell r="H260">
            <v>-281.89</v>
          </cell>
          <cell r="J260">
            <v>5561430.7299999995</v>
          </cell>
        </row>
        <row r="262">
          <cell r="E262" t="str">
            <v>F87000G</v>
          </cell>
          <cell r="F262" t="str">
            <v>OPERATION SUPERVISION AND ENGINEERING</v>
          </cell>
          <cell r="G262">
            <v>304148.14999999997</v>
          </cell>
          <cell r="J262">
            <v>304148.14999999997</v>
          </cell>
        </row>
        <row r="263">
          <cell r="E263" t="str">
            <v>F87000G</v>
          </cell>
          <cell r="H263">
            <v>21.71</v>
          </cell>
          <cell r="J263">
            <v>21.71</v>
          </cell>
        </row>
        <row r="264">
          <cell r="E264" t="str">
            <v>F87010G</v>
          </cell>
          <cell r="F264" t="str">
            <v>OPERATION SUPERVISIO</v>
          </cell>
          <cell r="G264">
            <v>2371648.17</v>
          </cell>
          <cell r="J264">
            <v>2371648.17</v>
          </cell>
        </row>
        <row r="265">
          <cell r="E265" t="str">
            <v>F87020G</v>
          </cell>
          <cell r="F265" t="str">
            <v>OPERATION SUPERVISIO</v>
          </cell>
          <cell r="G265">
            <v>1242618.49</v>
          </cell>
          <cell r="J265">
            <v>1242618.49</v>
          </cell>
        </row>
        <row r="266">
          <cell r="E266" t="str">
            <v>F87020G</v>
          </cell>
          <cell r="H266">
            <v>27</v>
          </cell>
          <cell r="J266">
            <v>27</v>
          </cell>
        </row>
        <row r="267">
          <cell r="E267" t="str">
            <v>F87100G</v>
          </cell>
          <cell r="F267" t="str">
            <v>DISTRIBUTION LOAD DISPATCHING</v>
          </cell>
          <cell r="G267">
            <v>42.49</v>
          </cell>
          <cell r="J267">
            <v>42.49</v>
          </cell>
        </row>
        <row r="268">
          <cell r="E268" t="str">
            <v>F87200C</v>
          </cell>
          <cell r="F268" t="str">
            <v>COMPRESSOR STATION LABOR AND EXPENSES</v>
          </cell>
          <cell r="G268">
            <v>0</v>
          </cell>
          <cell r="J268">
            <v>0</v>
          </cell>
        </row>
        <row r="269">
          <cell r="E269" t="str">
            <v>F87200G</v>
          </cell>
          <cell r="F269" t="str">
            <v>COMPRESSOR STATION LABOR AND EXPENSES</v>
          </cell>
          <cell r="G269">
            <v>0</v>
          </cell>
          <cell r="J269">
            <v>0</v>
          </cell>
        </row>
        <row r="270">
          <cell r="E270" t="str">
            <v>F87300G</v>
          </cell>
          <cell r="F270" t="str">
            <v>COMPRESSOR STATION FUEL AND POWER</v>
          </cell>
          <cell r="G270">
            <v>0</v>
          </cell>
          <cell r="J270">
            <v>0</v>
          </cell>
        </row>
        <row r="271">
          <cell r="E271" t="str">
            <v>F87400G</v>
          </cell>
          <cell r="F271" t="str">
            <v>MAINS AND SERVICES EXPENSES</v>
          </cell>
          <cell r="G271">
            <v>319195.03999999998</v>
          </cell>
          <cell r="J271">
            <v>319195.03999999998</v>
          </cell>
        </row>
        <row r="272">
          <cell r="E272" t="str">
            <v>F87410G</v>
          </cell>
          <cell r="F272" t="str">
            <v>MAINS AND SERVICES E</v>
          </cell>
          <cell r="G272">
            <v>645912.88</v>
          </cell>
          <cell r="J272">
            <v>645912.88</v>
          </cell>
        </row>
        <row r="273">
          <cell r="E273" t="str">
            <v>F87430G</v>
          </cell>
          <cell r="F273" t="str">
            <v>MAINS AND SERVICES E</v>
          </cell>
          <cell r="G273">
            <v>1494378.83</v>
          </cell>
          <cell r="J273">
            <v>1494378.83</v>
          </cell>
        </row>
        <row r="274">
          <cell r="E274" t="str">
            <v>F87440G</v>
          </cell>
          <cell r="F274" t="str">
            <v>MAINS AND SERVICES E</v>
          </cell>
          <cell r="G274">
            <v>549122.35</v>
          </cell>
          <cell r="J274">
            <v>549122.35</v>
          </cell>
        </row>
        <row r="275">
          <cell r="E275" t="str">
            <v>F87450G</v>
          </cell>
          <cell r="F275" t="str">
            <v>MAINS AND SERVICES E</v>
          </cell>
          <cell r="G275">
            <v>32119.39</v>
          </cell>
          <cell r="J275">
            <v>32119.39</v>
          </cell>
        </row>
        <row r="276">
          <cell r="E276" t="str">
            <v>F87500G</v>
          </cell>
          <cell r="F276" t="str">
            <v>MEASURING AND REGULATING STATION EXPENS</v>
          </cell>
          <cell r="G276">
            <v>630480.99</v>
          </cell>
          <cell r="H276">
            <v>-11.47</v>
          </cell>
          <cell r="J276">
            <v>630469.52</v>
          </cell>
        </row>
        <row r="277">
          <cell r="E277" t="str">
            <v>F87500G</v>
          </cell>
          <cell r="J277">
            <v>0</v>
          </cell>
        </row>
        <row r="278">
          <cell r="E278" t="str">
            <v>F87800G</v>
          </cell>
          <cell r="F278" t="str">
            <v>METER AND HOUSE REGULATOR EXPENSES</v>
          </cell>
          <cell r="G278">
            <v>1708341.9</v>
          </cell>
          <cell r="J278">
            <v>1708341.9</v>
          </cell>
        </row>
        <row r="279">
          <cell r="E279" t="str">
            <v>F87810G</v>
          </cell>
          <cell r="F279" t="str">
            <v>METER AND HOUSE REGU</v>
          </cell>
          <cell r="G279">
            <v>277737.79000000004</v>
          </cell>
          <cell r="J279">
            <v>277737.79000000004</v>
          </cell>
        </row>
        <row r="280">
          <cell r="E280" t="str">
            <v>F87820G</v>
          </cell>
          <cell r="F280" t="str">
            <v>METER AND HOUSE REGU</v>
          </cell>
          <cell r="G280">
            <v>2072548.2599999998</v>
          </cell>
          <cell r="J280">
            <v>2072548.2599999998</v>
          </cell>
        </row>
        <row r="281">
          <cell r="E281" t="str">
            <v>F87830G</v>
          </cell>
          <cell r="F281" t="str">
            <v>METER AND HOUSE REGU</v>
          </cell>
          <cell r="G281">
            <v>52875.849999999991</v>
          </cell>
          <cell r="J281">
            <v>52875.849999999991</v>
          </cell>
        </row>
        <row r="282">
          <cell r="E282" t="str">
            <v>F87840G</v>
          </cell>
          <cell r="F282" t="str">
            <v>METER AND HOUSE REGU</v>
          </cell>
          <cell r="G282">
            <v>306501.96000000002</v>
          </cell>
          <cell r="J282">
            <v>306501.96000000002</v>
          </cell>
        </row>
        <row r="283">
          <cell r="E283" t="str">
            <v>F87850G</v>
          </cell>
          <cell r="F283" t="str">
            <v>METER AND HOUSE REGU</v>
          </cell>
          <cell r="G283">
            <v>30621.040000000001</v>
          </cell>
          <cell r="J283">
            <v>30621.040000000001</v>
          </cell>
        </row>
        <row r="284">
          <cell r="E284" t="str">
            <v>F87860G</v>
          </cell>
          <cell r="F284" t="str">
            <v>METER AND HOUSE REGU</v>
          </cell>
          <cell r="G284">
            <v>77956.38</v>
          </cell>
          <cell r="J284">
            <v>77956.38</v>
          </cell>
        </row>
        <row r="285">
          <cell r="E285" t="str">
            <v>F87900G</v>
          </cell>
          <cell r="F285" t="str">
            <v>CUSTOMER INSTALLATIONS EXPENSES</v>
          </cell>
          <cell r="G285">
            <v>3054698.76</v>
          </cell>
          <cell r="J285">
            <v>3054698.76</v>
          </cell>
        </row>
        <row r="286">
          <cell r="E286" t="str">
            <v>F87910G</v>
          </cell>
          <cell r="F286" t="str">
            <v>CUSTOMER INSTALLATIO</v>
          </cell>
          <cell r="G286">
            <v>4564229.0999999996</v>
          </cell>
          <cell r="J286">
            <v>4564229.0999999996</v>
          </cell>
        </row>
        <row r="287">
          <cell r="E287" t="str">
            <v>F87920G</v>
          </cell>
          <cell r="F287" t="str">
            <v>CUSTOMER INSTALLATIO</v>
          </cell>
          <cell r="G287">
            <v>136632.57</v>
          </cell>
          <cell r="J287">
            <v>136632.57</v>
          </cell>
        </row>
        <row r="288">
          <cell r="E288" t="str">
            <v>F87940G</v>
          </cell>
          <cell r="F288" t="str">
            <v>CUSTOMER INSTALLATIONS EXPENSES</v>
          </cell>
          <cell r="G288">
            <v>76.5</v>
          </cell>
          <cell r="J288">
            <v>76.5</v>
          </cell>
        </row>
        <row r="289">
          <cell r="E289" t="str">
            <v>F87950G</v>
          </cell>
          <cell r="F289" t="str">
            <v>CUSTOMER INSTALLATIO</v>
          </cell>
          <cell r="G289">
            <v>818885.59000000008</v>
          </cell>
          <cell r="J289">
            <v>818885.59000000008</v>
          </cell>
        </row>
        <row r="290">
          <cell r="E290" t="str">
            <v>F88000G</v>
          </cell>
          <cell r="F290" t="str">
            <v>OTHER EXPENSES</v>
          </cell>
          <cell r="G290">
            <v>3053374.0300000003</v>
          </cell>
          <cell r="J290">
            <v>3053374.0300000003</v>
          </cell>
        </row>
        <row r="291">
          <cell r="E291" t="str">
            <v>F88010G</v>
          </cell>
          <cell r="F291" t="str">
            <v>OTHER EXPENSES</v>
          </cell>
          <cell r="G291">
            <v>538202.63</v>
          </cell>
          <cell r="J291">
            <v>538202.63</v>
          </cell>
        </row>
        <row r="292">
          <cell r="E292" t="str">
            <v>F88030G</v>
          </cell>
          <cell r="F292" t="str">
            <v>OTHER EXPENSES</v>
          </cell>
          <cell r="G292">
            <v>268152.15999999997</v>
          </cell>
          <cell r="J292">
            <v>268152.15999999997</v>
          </cell>
        </row>
        <row r="293">
          <cell r="E293" t="str">
            <v>F88040G</v>
          </cell>
          <cell r="F293" t="str">
            <v>OTHER EXPENSES</v>
          </cell>
          <cell r="G293">
            <v>435773.7</v>
          </cell>
          <cell r="J293">
            <v>435773.7</v>
          </cell>
        </row>
        <row r="294">
          <cell r="E294" t="str">
            <v>F88040G</v>
          </cell>
          <cell r="H294">
            <v>1028.5999999999999</v>
          </cell>
          <cell r="J294">
            <v>1028.5999999999999</v>
          </cell>
        </row>
        <row r="295">
          <cell r="E295" t="str">
            <v>F88040G</v>
          </cell>
          <cell r="H295">
            <v>50.35</v>
          </cell>
          <cell r="J295">
            <v>50.35</v>
          </cell>
        </row>
        <row r="296">
          <cell r="E296" t="str">
            <v>F88100G</v>
          </cell>
          <cell r="F296" t="str">
            <v>RENTS</v>
          </cell>
          <cell r="G296">
            <v>17403.14</v>
          </cell>
          <cell r="J296">
            <v>17403.14</v>
          </cell>
        </row>
        <row r="297">
          <cell r="E297" t="str">
            <v xml:space="preserve">     Gas Distribution Operations</v>
          </cell>
          <cell r="G297">
            <v>25003678.140000001</v>
          </cell>
          <cell r="H297">
            <v>1116.1899999999998</v>
          </cell>
          <cell r="J297">
            <v>25004794.330000006</v>
          </cell>
        </row>
        <row r="299">
          <cell r="E299" t="str">
            <v xml:space="preserve">     Gas Transmission &amp; Distribution</v>
          </cell>
          <cell r="G299">
            <v>30586712.59</v>
          </cell>
          <cell r="H299">
            <v>834.29999999999984</v>
          </cell>
          <cell r="J299">
            <v>30587546.890000004</v>
          </cell>
        </row>
        <row r="301">
          <cell r="E301" t="str">
            <v>Transmission, Distribution &amp; Storage</v>
          </cell>
          <cell r="G301">
            <v>260286071.97999999</v>
          </cell>
          <cell r="H301">
            <v>-4563.1499999999996</v>
          </cell>
          <cell r="J301">
            <v>260281508.83000001</v>
          </cell>
        </row>
        <row r="303">
          <cell r="E303" t="str">
            <v xml:space="preserve">  Customer Accounting</v>
          </cell>
        </row>
        <row r="304">
          <cell r="E304" t="str">
            <v>F90100E</v>
          </cell>
          <cell r="F304" t="str">
            <v>SUPERVISION</v>
          </cell>
          <cell r="G304">
            <v>54.75</v>
          </cell>
          <cell r="J304">
            <v>54.75</v>
          </cell>
        </row>
        <row r="305">
          <cell r="E305" t="str">
            <v>F90100E</v>
          </cell>
          <cell r="H305">
            <v>-54.75</v>
          </cell>
          <cell r="J305">
            <v>-54.75</v>
          </cell>
        </row>
        <row r="306">
          <cell r="E306" t="str">
            <v>F90200E</v>
          </cell>
          <cell r="F306" t="str">
            <v>METER READING EXPENSES</v>
          </cell>
          <cell r="G306">
            <v>6745789.1500000004</v>
          </cell>
          <cell r="J306">
            <v>6745789.1500000004</v>
          </cell>
        </row>
        <row r="307">
          <cell r="E307" t="str">
            <v>F90200E</v>
          </cell>
          <cell r="H307">
            <v>49.5</v>
          </cell>
          <cell r="J307">
            <v>49.5</v>
          </cell>
        </row>
        <row r="308">
          <cell r="E308" t="str">
            <v>F90210E</v>
          </cell>
          <cell r="F308" t="str">
            <v>METER READING EXPENSES</v>
          </cell>
          <cell r="G308">
            <v>327.18</v>
          </cell>
          <cell r="J308">
            <v>327.18</v>
          </cell>
        </row>
        <row r="309">
          <cell r="E309" t="str">
            <v>F90220E</v>
          </cell>
          <cell r="F309" t="str">
            <v>MEASRMNT DATA SRV GEN EXP ELE</v>
          </cell>
          <cell r="G309">
            <v>1371001.04</v>
          </cell>
          <cell r="J309">
            <v>1371001.04</v>
          </cell>
        </row>
        <row r="310">
          <cell r="E310" t="str">
            <v>F90230E</v>
          </cell>
          <cell r="F310" t="str">
            <v>METER READING REMOTE</v>
          </cell>
          <cell r="G310">
            <v>294108.01</v>
          </cell>
          <cell r="J310">
            <v>294108.01</v>
          </cell>
        </row>
        <row r="311">
          <cell r="E311" t="str">
            <v>F90240E</v>
          </cell>
          <cell r="F311" t="str">
            <v>METER READING DATA</v>
          </cell>
          <cell r="G311">
            <v>13201.3</v>
          </cell>
          <cell r="J311">
            <v>13201.3</v>
          </cell>
        </row>
        <row r="312">
          <cell r="E312" t="str">
            <v>F90300E</v>
          </cell>
          <cell r="F312" t="str">
            <v>CUSTOMER RECORDS AND COLLECTION EXPENSE</v>
          </cell>
          <cell r="G312">
            <v>15116987.1</v>
          </cell>
          <cell r="H312">
            <v>-1124.22</v>
          </cell>
          <cell r="J312">
            <v>15115862.879999999</v>
          </cell>
        </row>
        <row r="313">
          <cell r="E313" t="str">
            <v>F90300E</v>
          </cell>
          <cell r="J313">
            <v>0</v>
          </cell>
        </row>
        <row r="314">
          <cell r="E314" t="str">
            <v>F90300E</v>
          </cell>
          <cell r="H314">
            <v>5.25</v>
          </cell>
          <cell r="J314">
            <v>5.25</v>
          </cell>
        </row>
        <row r="315">
          <cell r="E315" t="str">
            <v>F90310E</v>
          </cell>
          <cell r="F315" t="str">
            <v>CUSTOMER RECORDS AND</v>
          </cell>
          <cell r="G315">
            <v>15655105.189999998</v>
          </cell>
          <cell r="J315">
            <v>15655105.189999998</v>
          </cell>
        </row>
        <row r="316">
          <cell r="E316" t="str">
            <v>F90320E</v>
          </cell>
          <cell r="F316" t="str">
            <v>CUSTOMER RECORDS AND</v>
          </cell>
          <cell r="G316">
            <v>38823.47</v>
          </cell>
          <cell r="J316">
            <v>38823.47</v>
          </cell>
        </row>
        <row r="317">
          <cell r="E317" t="str">
            <v>F90330E</v>
          </cell>
          <cell r="F317" t="str">
            <v>CUSTOMER RECORDS AND</v>
          </cell>
          <cell r="G317">
            <v>2189625.7799999998</v>
          </cell>
          <cell r="J317">
            <v>2189625.7799999998</v>
          </cell>
        </row>
        <row r="318">
          <cell r="E318" t="str">
            <v>F90340E</v>
          </cell>
          <cell r="F318" t="str">
            <v>CUSTOMER RECORDS AND COLLECTION EXPENSE</v>
          </cell>
          <cell r="G318">
            <v>1954171.5199999998</v>
          </cell>
          <cell r="J318">
            <v>1954171.5199999998</v>
          </cell>
        </row>
        <row r="319">
          <cell r="E319" t="str">
            <v>F90350E</v>
          </cell>
          <cell r="F319" t="str">
            <v>CUSTOMER RECORDS AND</v>
          </cell>
          <cell r="G319">
            <v>2148497.9500000002</v>
          </cell>
          <cell r="J319">
            <v>2148497.9500000002</v>
          </cell>
        </row>
        <row r="320">
          <cell r="E320" t="str">
            <v>F90360E</v>
          </cell>
          <cell r="F320" t="str">
            <v>CUSTOMER RECORDS AND COLLECTION EXPENSE</v>
          </cell>
          <cell r="G320">
            <v>0</v>
          </cell>
          <cell r="J320">
            <v>0</v>
          </cell>
        </row>
        <row r="321">
          <cell r="E321" t="str">
            <v>F90370E</v>
          </cell>
          <cell r="F321" t="str">
            <v>CUSTOMER RECORDS AND COLLECTION EXPENSE</v>
          </cell>
          <cell r="G321">
            <v>3102011.46</v>
          </cell>
          <cell r="J321">
            <v>3102011.46</v>
          </cell>
        </row>
        <row r="322">
          <cell r="E322" t="str">
            <v>F90380E</v>
          </cell>
          <cell r="F322" t="str">
            <v>CUSTOMER RECORDS AND</v>
          </cell>
          <cell r="G322">
            <v>169872.34999999998</v>
          </cell>
          <cell r="J322">
            <v>169872.34999999998</v>
          </cell>
        </row>
        <row r="323">
          <cell r="E323" t="str">
            <v>F90390E</v>
          </cell>
          <cell r="F323" t="str">
            <v>CUSTOMER RECORDS AND COLLECTION EXPENSE</v>
          </cell>
          <cell r="G323">
            <v>0</v>
          </cell>
          <cell r="J323">
            <v>0</v>
          </cell>
        </row>
        <row r="324">
          <cell r="E324" t="str">
            <v>F90400E</v>
          </cell>
          <cell r="F324" t="str">
            <v>UNCOLLECTIBLE ACCOUNTS</v>
          </cell>
          <cell r="G324">
            <v>1058256.79</v>
          </cell>
          <cell r="J324">
            <v>1058256.79</v>
          </cell>
        </row>
        <row r="325">
          <cell r="E325" t="str">
            <v>F90500E</v>
          </cell>
          <cell r="F325" t="str">
            <v>MISCELLANEOUS CUSTOMER ACCOUNTS EXPENSE</v>
          </cell>
          <cell r="G325">
            <v>-25327.030000000002</v>
          </cell>
          <cell r="J325">
            <v>-25327.030000000002</v>
          </cell>
        </row>
        <row r="326">
          <cell r="E326" t="str">
            <v xml:space="preserve">   Electric Customer Accounting Expenses</v>
          </cell>
          <cell r="G326">
            <v>49832506.010000005</v>
          </cell>
          <cell r="H326">
            <v>-1124.22</v>
          </cell>
          <cell r="J326">
            <v>49831381.790000007</v>
          </cell>
        </row>
        <row r="328">
          <cell r="E328" t="str">
            <v>F90100G</v>
          </cell>
          <cell r="F328" t="str">
            <v>SUPERVISION</v>
          </cell>
          <cell r="G328">
            <v>146.72</v>
          </cell>
          <cell r="J328">
            <v>146.72</v>
          </cell>
        </row>
        <row r="329">
          <cell r="E329" t="str">
            <v>F90100G</v>
          </cell>
          <cell r="H329">
            <v>-62.739999999999995</v>
          </cell>
          <cell r="J329">
            <v>-62.739999999999995</v>
          </cell>
        </row>
        <row r="330">
          <cell r="E330" t="str">
            <v>F90200G</v>
          </cell>
          <cell r="F330" t="str">
            <v>METER READING EXPENSES</v>
          </cell>
          <cell r="G330">
            <v>3692634.3999999994</v>
          </cell>
          <cell r="J330">
            <v>3692634.3999999994</v>
          </cell>
        </row>
        <row r="331">
          <cell r="E331" t="str">
            <v>F90200G</v>
          </cell>
          <cell r="H331">
            <v>27.1</v>
          </cell>
          <cell r="J331">
            <v>27.1</v>
          </cell>
        </row>
        <row r="332">
          <cell r="E332" t="str">
            <v>F90210G</v>
          </cell>
          <cell r="F332" t="str">
            <v>METER READING EXPENSES</v>
          </cell>
          <cell r="G332">
            <v>5.89</v>
          </cell>
          <cell r="J332">
            <v>5.89</v>
          </cell>
        </row>
        <row r="333">
          <cell r="E333" t="str">
            <v>F90220G</v>
          </cell>
          <cell r="F333" t="str">
            <v>MEASRMNT DATA SRV GE</v>
          </cell>
          <cell r="G333">
            <v>1330.73</v>
          </cell>
          <cell r="J333">
            <v>1330.73</v>
          </cell>
        </row>
        <row r="334">
          <cell r="E334" t="str">
            <v>F90230G</v>
          </cell>
          <cell r="F334" t="str">
            <v>METER READING REMOTE</v>
          </cell>
          <cell r="G334">
            <v>39812.61</v>
          </cell>
          <cell r="J334">
            <v>39812.61</v>
          </cell>
        </row>
        <row r="335">
          <cell r="E335" t="str">
            <v>F90300G</v>
          </cell>
          <cell r="F335" t="str">
            <v>CUSTOMER RECORDS AND COLLECTION EXPENSE</v>
          </cell>
          <cell r="G335">
            <v>7371347.0999999987</v>
          </cell>
          <cell r="H335">
            <v>-615.45000000000005</v>
          </cell>
          <cell r="J335">
            <v>7370731.6499999985</v>
          </cell>
        </row>
        <row r="336">
          <cell r="E336" t="str">
            <v>F90300G</v>
          </cell>
          <cell r="J336">
            <v>0</v>
          </cell>
        </row>
        <row r="337">
          <cell r="E337" t="str">
            <v>F90300G</v>
          </cell>
          <cell r="H337">
            <v>35.64</v>
          </cell>
          <cell r="J337">
            <v>35.64</v>
          </cell>
        </row>
        <row r="338">
          <cell r="E338" t="str">
            <v>F90310G</v>
          </cell>
          <cell r="F338" t="str">
            <v>CUSTOMER RECORDS AND</v>
          </cell>
          <cell r="G338">
            <v>8681239.6699999999</v>
          </cell>
          <cell r="J338">
            <v>8681239.6699999999</v>
          </cell>
        </row>
        <row r="339">
          <cell r="E339" t="str">
            <v>F90320G</v>
          </cell>
          <cell r="F339" t="str">
            <v>CUSTOMER RECORDS AND</v>
          </cell>
          <cell r="G339">
            <v>21209.919999999998</v>
          </cell>
          <cell r="J339">
            <v>21209.919999999998</v>
          </cell>
        </row>
        <row r="340">
          <cell r="E340" t="str">
            <v>F90330G</v>
          </cell>
          <cell r="F340" t="str">
            <v>CUSTOMER RECORDS AND</v>
          </cell>
          <cell r="G340">
            <v>1198693.1299999999</v>
          </cell>
          <cell r="J340">
            <v>1198693.1299999999</v>
          </cell>
        </row>
        <row r="341">
          <cell r="E341" t="str">
            <v>F90340G</v>
          </cell>
          <cell r="F341" t="str">
            <v>CUSTOMER RECORDS AND</v>
          </cell>
          <cell r="G341">
            <v>1112600.27</v>
          </cell>
          <cell r="J341">
            <v>1112600.27</v>
          </cell>
        </row>
        <row r="342">
          <cell r="E342" t="str">
            <v>F90350G</v>
          </cell>
          <cell r="F342" t="str">
            <v>CUSTOMER RECORDS AND</v>
          </cell>
          <cell r="G342">
            <v>1175440.2799999998</v>
          </cell>
          <cell r="J342">
            <v>1175440.2799999998</v>
          </cell>
        </row>
        <row r="343">
          <cell r="E343" t="str">
            <v>F90360G</v>
          </cell>
          <cell r="F343" t="str">
            <v>CUSTOMER RECORDS AND</v>
          </cell>
          <cell r="G343">
            <v>0</v>
          </cell>
          <cell r="J343">
            <v>0</v>
          </cell>
        </row>
        <row r="344">
          <cell r="E344" t="str">
            <v>F90370G</v>
          </cell>
          <cell r="F344" t="str">
            <v>CUSTOMER RECORDS AND COLLECTION EXPENSE</v>
          </cell>
          <cell r="G344">
            <v>1698216.6600000001</v>
          </cell>
          <cell r="J344">
            <v>1698216.6600000001</v>
          </cell>
        </row>
        <row r="345">
          <cell r="E345" t="str">
            <v>F90380G</v>
          </cell>
          <cell r="F345" t="str">
            <v>CUSTOMER RECORDS AND</v>
          </cell>
          <cell r="G345">
            <v>92993.200000000012</v>
          </cell>
          <cell r="J345">
            <v>92993.200000000012</v>
          </cell>
        </row>
        <row r="346">
          <cell r="E346" t="str">
            <v>F90400G</v>
          </cell>
          <cell r="F346" t="str">
            <v>UNCOLLECTIBLE ACCOUNTS</v>
          </cell>
          <cell r="G346">
            <v>130023.23999999999</v>
          </cell>
          <cell r="J346">
            <v>130023.23999999999</v>
          </cell>
        </row>
        <row r="347">
          <cell r="E347" t="str">
            <v>F90500G</v>
          </cell>
          <cell r="F347" t="str">
            <v>MISCELLANEOUS CUSTOMER ACCOUNTS EXPENSE</v>
          </cell>
          <cell r="G347">
            <v>1358.46</v>
          </cell>
          <cell r="J347">
            <v>1358.46</v>
          </cell>
        </row>
        <row r="348">
          <cell r="E348" t="str">
            <v xml:space="preserve">   Gas Customer Accounting Expenses</v>
          </cell>
          <cell r="G348">
            <v>25217052.279999997</v>
          </cell>
          <cell r="H348">
            <v>-615.45000000000005</v>
          </cell>
          <cell r="J348">
            <v>25216436.829999998</v>
          </cell>
        </row>
        <row r="350">
          <cell r="E350" t="str">
            <v xml:space="preserve">  Customer Accounting</v>
          </cell>
          <cell r="G350">
            <v>75049558.290000007</v>
          </cell>
          <cell r="H350">
            <v>-1739.67</v>
          </cell>
          <cell r="J350">
            <v>75047818.620000005</v>
          </cell>
        </row>
        <row r="352">
          <cell r="E352" t="str">
            <v xml:space="preserve">  Customer Service, Info and Sales</v>
          </cell>
        </row>
        <row r="353">
          <cell r="E353" t="str">
            <v>F90700C</v>
          </cell>
          <cell r="F353" t="str">
            <v>SUPERVISION</v>
          </cell>
          <cell r="G353">
            <v>0</v>
          </cell>
          <cell r="J353">
            <v>0</v>
          </cell>
        </row>
        <row r="354">
          <cell r="E354" t="str">
            <v>F90710C</v>
          </cell>
          <cell r="F354" t="str">
            <v>SUPERVISION</v>
          </cell>
          <cell r="G354">
            <v>0</v>
          </cell>
          <cell r="J354">
            <v>0</v>
          </cell>
        </row>
        <row r="355">
          <cell r="E355" t="str">
            <v>F90800C</v>
          </cell>
          <cell r="F355" t="str">
            <v>CUSTOMER ASSISTANCE EXPENSES</v>
          </cell>
          <cell r="G355">
            <v>0</v>
          </cell>
          <cell r="J355">
            <v>0</v>
          </cell>
        </row>
        <row r="356">
          <cell r="E356" t="str">
            <v>F90900C</v>
          </cell>
          <cell r="F356" t="str">
            <v>INFORMATIONAL AND INSTRUCTIONAL EXPENSE</v>
          </cell>
          <cell r="G356">
            <v>0</v>
          </cell>
          <cell r="J356">
            <v>0</v>
          </cell>
        </row>
        <row r="357">
          <cell r="E357" t="str">
            <v>F91000C</v>
          </cell>
          <cell r="F357" t="str">
            <v>MISCELLANEOUS CUSTOMER SERV AND INFORMA</v>
          </cell>
          <cell r="G357">
            <v>0</v>
          </cell>
          <cell r="J357">
            <v>0</v>
          </cell>
        </row>
        <row r="358">
          <cell r="E358" t="str">
            <v>F91020C</v>
          </cell>
          <cell r="F358" t="str">
            <v>MISCELLANEOUS CUSTOMER SERV AND INFORMA</v>
          </cell>
          <cell r="G358">
            <v>0</v>
          </cell>
          <cell r="J358">
            <v>0</v>
          </cell>
        </row>
        <row r="359">
          <cell r="E359" t="str">
            <v>F91200C</v>
          </cell>
          <cell r="F359" t="str">
            <v>DEMONSTRATING AND SELLING EXPENSES</v>
          </cell>
          <cell r="G359">
            <v>0</v>
          </cell>
          <cell r="J359">
            <v>0</v>
          </cell>
        </row>
        <row r="360">
          <cell r="E360" t="str">
            <v>F91300C</v>
          </cell>
          <cell r="F360" t="str">
            <v>ADVERTISING EXPENSES</v>
          </cell>
          <cell r="G360">
            <v>0</v>
          </cell>
          <cell r="J360">
            <v>0</v>
          </cell>
        </row>
        <row r="361">
          <cell r="E361" t="str">
            <v xml:space="preserve">   Common Customer Service, Info and Sales</v>
          </cell>
          <cell r="G361">
            <v>0</v>
          </cell>
          <cell r="H361">
            <v>0</v>
          </cell>
          <cell r="J361">
            <v>0</v>
          </cell>
        </row>
        <row r="363">
          <cell r="E363" t="str">
            <v>F90700E</v>
          </cell>
          <cell r="F363" t="str">
            <v>SUPERVISION</v>
          </cell>
          <cell r="G363">
            <v>22520.03</v>
          </cell>
          <cell r="J363">
            <v>22520.03</v>
          </cell>
        </row>
        <row r="364">
          <cell r="E364" t="str">
            <v>F90710E</v>
          </cell>
          <cell r="F364" t="str">
            <v>SUPERVISION</v>
          </cell>
          <cell r="J364">
            <v>0</v>
          </cell>
        </row>
        <row r="365">
          <cell r="E365" t="str">
            <v>F90800E</v>
          </cell>
          <cell r="F365" t="str">
            <v>CUSTOMER ASSISTANCE EXPENSES</v>
          </cell>
          <cell r="G365">
            <v>49509233.479999997</v>
          </cell>
          <cell r="H365">
            <v>0</v>
          </cell>
          <cell r="J365">
            <v>49509233.479999997</v>
          </cell>
        </row>
        <row r="366">
          <cell r="E366" t="str">
            <v>F90800E</v>
          </cell>
          <cell r="J366">
            <v>0</v>
          </cell>
        </row>
        <row r="367">
          <cell r="E367" t="str">
            <v>F90820E</v>
          </cell>
          <cell r="F367" t="str">
            <v>CUSTOMER ASSISTANCE EXPENSES</v>
          </cell>
          <cell r="G367">
            <v>4729.9700000000012</v>
          </cell>
          <cell r="J367">
            <v>4729.9700000000012</v>
          </cell>
        </row>
        <row r="368">
          <cell r="E368" t="str">
            <v>F90900E</v>
          </cell>
          <cell r="F368" t="str">
            <v>INFORMATIONAL AND INSTRUCTIONAL EXPENSE</v>
          </cell>
          <cell r="G368">
            <v>0</v>
          </cell>
          <cell r="J368">
            <v>0</v>
          </cell>
        </row>
        <row r="369">
          <cell r="E369" t="str">
            <v>F91000E</v>
          </cell>
          <cell r="F369" t="str">
            <v>MISCELLANEOUS CUSTOMER SERV AND INFORMA</v>
          </cell>
          <cell r="G369">
            <v>3328776.1</v>
          </cell>
          <cell r="J369">
            <v>3328776.1</v>
          </cell>
        </row>
        <row r="370">
          <cell r="E370" t="str">
            <v>F91020E</v>
          </cell>
          <cell r="F370" t="str">
            <v>MISC CUSTOMER SERVIC</v>
          </cell>
          <cell r="G370">
            <v>0</v>
          </cell>
          <cell r="J370">
            <v>0</v>
          </cell>
        </row>
        <row r="371">
          <cell r="E371" t="str">
            <v>F91080E</v>
          </cell>
          <cell r="F371" t="str">
            <v>MISCELLANEOUS CUSTOMER SERV AND INFORMA</v>
          </cell>
          <cell r="G371">
            <v>64654.03</v>
          </cell>
          <cell r="J371">
            <v>64654.03</v>
          </cell>
        </row>
        <row r="372">
          <cell r="E372" t="str">
            <v>F91100E</v>
          </cell>
          <cell r="F372" t="str">
            <v>SUPERVISION</v>
          </cell>
          <cell r="G372">
            <v>38.36</v>
          </cell>
          <cell r="J372">
            <v>38.36</v>
          </cell>
        </row>
        <row r="373">
          <cell r="E373" t="str">
            <v>F91100E</v>
          </cell>
          <cell r="H373">
            <v>-38.36</v>
          </cell>
          <cell r="J373">
            <v>-38.36</v>
          </cell>
        </row>
        <row r="374">
          <cell r="E374" t="str">
            <v>F91200E</v>
          </cell>
          <cell r="F374" t="str">
            <v>DEMONSTRATING AND SELLING EXPENSES</v>
          </cell>
          <cell r="G374">
            <v>2362.77</v>
          </cell>
          <cell r="J374">
            <v>2362.77</v>
          </cell>
        </row>
        <row r="375">
          <cell r="E375" t="str">
            <v>F91200E</v>
          </cell>
          <cell r="H375">
            <v>-20.16</v>
          </cell>
          <cell r="J375">
            <v>-20.16</v>
          </cell>
        </row>
        <row r="376">
          <cell r="E376" t="str">
            <v>F91210E</v>
          </cell>
          <cell r="F376" t="str">
            <v>DEMONSTRATING AND SELLING EXPENSES</v>
          </cell>
          <cell r="G376">
            <v>0</v>
          </cell>
          <cell r="J376">
            <v>0</v>
          </cell>
        </row>
        <row r="377">
          <cell r="E377" t="str">
            <v>F91300E</v>
          </cell>
          <cell r="F377" t="str">
            <v>ADVERTISING EXPENSES</v>
          </cell>
          <cell r="G377">
            <v>114091.22</v>
          </cell>
          <cell r="J377">
            <v>114091.22</v>
          </cell>
        </row>
        <row r="378">
          <cell r="E378" t="str">
            <v>F91300E</v>
          </cell>
          <cell r="H378">
            <v>20.16</v>
          </cell>
          <cell r="J378">
            <v>20.16</v>
          </cell>
        </row>
        <row r="379">
          <cell r="E379" t="str">
            <v>F91600E</v>
          </cell>
          <cell r="F379" t="str">
            <v>MISCELLANEOUS SALES EXPENSES</v>
          </cell>
          <cell r="G379">
            <v>0</v>
          </cell>
          <cell r="J379">
            <v>0</v>
          </cell>
        </row>
        <row r="380">
          <cell r="E380" t="str">
            <v xml:space="preserve">   Electric Customer Service, Info and Sales</v>
          </cell>
          <cell r="G380">
            <v>53046405.960000001</v>
          </cell>
          <cell r="H380">
            <v>-38.36</v>
          </cell>
          <cell r="J380">
            <v>53046367.600000001</v>
          </cell>
        </row>
        <row r="382">
          <cell r="E382" t="str">
            <v>F90700G</v>
          </cell>
          <cell r="F382" t="str">
            <v>SUPERVISION</v>
          </cell>
          <cell r="G382">
            <v>8249.66</v>
          </cell>
          <cell r="J382">
            <v>8249.66</v>
          </cell>
        </row>
        <row r="383">
          <cell r="E383" t="str">
            <v>F90701G</v>
          </cell>
          <cell r="F383" t="str">
            <v>SUPERVISION</v>
          </cell>
          <cell r="J383">
            <v>0</v>
          </cell>
        </row>
        <row r="384">
          <cell r="E384" t="str">
            <v>F90800G</v>
          </cell>
          <cell r="F384" t="str">
            <v>CUSTOMER ASSISTANCE EXPENSES</v>
          </cell>
          <cell r="G384">
            <v>13203607.09</v>
          </cell>
          <cell r="H384">
            <v>0</v>
          </cell>
          <cell r="J384">
            <v>13203607.09</v>
          </cell>
        </row>
        <row r="385">
          <cell r="E385" t="str">
            <v>F90800G</v>
          </cell>
          <cell r="J385">
            <v>0</v>
          </cell>
        </row>
        <row r="386">
          <cell r="E386" t="str">
            <v>F90900G</v>
          </cell>
          <cell r="F386" t="str">
            <v>INFORMATIONAL AND INSTRUCTIONAL EXPENSE</v>
          </cell>
          <cell r="G386">
            <v>0</v>
          </cell>
          <cell r="J386">
            <v>0</v>
          </cell>
        </row>
        <row r="387">
          <cell r="E387" t="str">
            <v>F91000G</v>
          </cell>
          <cell r="F387" t="str">
            <v>MISCELLANEOUS CUSTOMER SERV AND INFORMA</v>
          </cell>
          <cell r="G387">
            <v>1166245.29</v>
          </cell>
          <cell r="J387">
            <v>1166245.29</v>
          </cell>
        </row>
        <row r="388">
          <cell r="E388" t="str">
            <v>F91100G</v>
          </cell>
          <cell r="F388" t="str">
            <v>SUPERVISION</v>
          </cell>
          <cell r="G388">
            <v>11.99</v>
          </cell>
          <cell r="J388">
            <v>11.99</v>
          </cell>
        </row>
        <row r="389">
          <cell r="E389" t="str">
            <v>F91100G</v>
          </cell>
          <cell r="H389">
            <v>-11.99</v>
          </cell>
          <cell r="J389">
            <v>-11.99</v>
          </cell>
        </row>
        <row r="390">
          <cell r="E390" t="str">
            <v>F91020G</v>
          </cell>
          <cell r="F390" t="str">
            <v>MISC CUSTOMER SERVIC</v>
          </cell>
          <cell r="G390">
            <v>0</v>
          </cell>
          <cell r="J390">
            <v>0</v>
          </cell>
        </row>
        <row r="391">
          <cell r="E391" t="str">
            <v>F91200G</v>
          </cell>
          <cell r="F391" t="str">
            <v>DEMONSTRATING AND SELLING EXPENSES</v>
          </cell>
          <cell r="G391">
            <v>867.55</v>
          </cell>
          <cell r="J391">
            <v>867.55</v>
          </cell>
        </row>
        <row r="392">
          <cell r="E392" t="str">
            <v>F91200G</v>
          </cell>
          <cell r="H392">
            <v>-6.8400000000000007</v>
          </cell>
          <cell r="J392">
            <v>-6.8400000000000007</v>
          </cell>
        </row>
        <row r="393">
          <cell r="E393" t="str">
            <v>F91300G</v>
          </cell>
          <cell r="F393" t="str">
            <v>ADVERTISING EXPENSES</v>
          </cell>
          <cell r="G393">
            <v>40347.570000000007</v>
          </cell>
          <cell r="J393">
            <v>40347.570000000007</v>
          </cell>
        </row>
        <row r="394">
          <cell r="E394" t="str">
            <v>F91300G</v>
          </cell>
          <cell r="H394">
            <v>6.8400000000000007</v>
          </cell>
          <cell r="J394">
            <v>6.8400000000000007</v>
          </cell>
        </row>
        <row r="395">
          <cell r="E395" t="str">
            <v>F91600G</v>
          </cell>
          <cell r="F395" t="str">
            <v>MISCELLANEOUS SALES EXPENSES</v>
          </cell>
          <cell r="G395">
            <v>0</v>
          </cell>
          <cell r="J395">
            <v>0</v>
          </cell>
        </row>
        <row r="396">
          <cell r="E396" t="str">
            <v xml:space="preserve">   Gas Customer Service, Info and Sales</v>
          </cell>
          <cell r="G396">
            <v>14419329.15</v>
          </cell>
          <cell r="H396">
            <v>-11.990000000000002</v>
          </cell>
          <cell r="J396">
            <v>14419317.16</v>
          </cell>
        </row>
        <row r="398">
          <cell r="E398" t="str">
            <v xml:space="preserve">  Customer Service, Info and Sales</v>
          </cell>
          <cell r="G398">
            <v>67465735.109999999</v>
          </cell>
          <cell r="H398">
            <v>-50.35</v>
          </cell>
          <cell r="J398">
            <v>67465684.760000005</v>
          </cell>
        </row>
        <row r="400">
          <cell r="E400" t="str">
            <v xml:space="preserve">  Administrative and General</v>
          </cell>
        </row>
        <row r="401">
          <cell r="E401" t="str">
            <v>F92000C</v>
          </cell>
          <cell r="F401" t="str">
            <v>ADMINISTRATIVE AND GENERAL SALARIES</v>
          </cell>
          <cell r="G401">
            <v>0</v>
          </cell>
          <cell r="J401">
            <v>0</v>
          </cell>
        </row>
        <row r="402">
          <cell r="E402" t="str">
            <v>F92100C</v>
          </cell>
          <cell r="F402" t="str">
            <v>OFFICE SUPPLIES AND EXPENSES</v>
          </cell>
          <cell r="G402">
            <v>0</v>
          </cell>
          <cell r="J402">
            <v>0</v>
          </cell>
        </row>
        <row r="403">
          <cell r="E403" t="str">
            <v>F92100C</v>
          </cell>
          <cell r="F403" t="str">
            <v>OFFICE SUPPLIES AND EXPENSES</v>
          </cell>
          <cell r="H403">
            <v>0</v>
          </cell>
          <cell r="J403">
            <v>0</v>
          </cell>
        </row>
        <row r="404">
          <cell r="E404" t="str">
            <v>F92100C</v>
          </cell>
          <cell r="F404" t="str">
            <v>OFFICE SUPPLIES AND EXPENSES</v>
          </cell>
          <cell r="H404">
            <v>0</v>
          </cell>
          <cell r="J404">
            <v>0</v>
          </cell>
        </row>
        <row r="405">
          <cell r="E405" t="str">
            <v>F92100C</v>
          </cell>
          <cell r="F405" t="str">
            <v>OFFICE SUPPLIES AND EXPENSES</v>
          </cell>
          <cell r="H405">
            <v>-506.55</v>
          </cell>
          <cell r="J405">
            <v>-506.55</v>
          </cell>
        </row>
        <row r="406">
          <cell r="E406" t="str">
            <v>F92100C</v>
          </cell>
          <cell r="F406" t="str">
            <v>OFFICE SUPPLIES AND EXPENSES</v>
          </cell>
          <cell r="H406">
            <v>506.55</v>
          </cell>
          <cell r="J406">
            <v>506.55</v>
          </cell>
        </row>
        <row r="407">
          <cell r="E407" t="str">
            <v>F9210AC</v>
          </cell>
          <cell r="F407" t="str">
            <v>ADMINISTRATIVE EXPENSES TRANSFERRED-CRE</v>
          </cell>
          <cell r="G407">
            <v>0</v>
          </cell>
          <cell r="J407">
            <v>0</v>
          </cell>
        </row>
        <row r="408">
          <cell r="E408" t="str">
            <v>F92101C</v>
          </cell>
          <cell r="F408" t="str">
            <v>OFFICE SUPPLIES AND EXPENSES - FLOW ADJ</v>
          </cell>
          <cell r="G408">
            <v>0</v>
          </cell>
          <cell r="H408">
            <v>0</v>
          </cell>
          <cell r="J408">
            <v>0</v>
          </cell>
        </row>
        <row r="409">
          <cell r="E409" t="str">
            <v>F9210YC</v>
          </cell>
          <cell r="F409" t="str">
            <v>OFFICE SUPPLIES AND EXPENSES - FLOW ADJ</v>
          </cell>
          <cell r="J409">
            <v>0</v>
          </cell>
        </row>
        <row r="410">
          <cell r="E410" t="str">
            <v>F92140C</v>
          </cell>
          <cell r="F410" t="str">
            <v>OFFICE SUPPLIES AND EXPENSES</v>
          </cell>
          <cell r="G410">
            <v>0</v>
          </cell>
          <cell r="J410">
            <v>0</v>
          </cell>
        </row>
        <row r="411">
          <cell r="E411" t="str">
            <v>F92200C</v>
          </cell>
          <cell r="F411" t="str">
            <v>ADMINISTRATIVE EXPENSES TRANSFERRED-CRE</v>
          </cell>
          <cell r="G411">
            <v>0</v>
          </cell>
          <cell r="J411">
            <v>0</v>
          </cell>
        </row>
        <row r="412">
          <cell r="E412" t="str">
            <v>F9220ZC</v>
          </cell>
          <cell r="F412" t="str">
            <v>ADMINISTRATIVE EXPENSES TRANSFERRED-CRE</v>
          </cell>
          <cell r="J412">
            <v>0</v>
          </cell>
        </row>
        <row r="413">
          <cell r="E413" t="str">
            <v>F92300C</v>
          </cell>
          <cell r="F413" t="str">
            <v>OUTSIDE SERVICES EMPLOYED</v>
          </cell>
          <cell r="G413">
            <v>0</v>
          </cell>
          <cell r="J413">
            <v>0</v>
          </cell>
        </row>
        <row r="414">
          <cell r="E414" t="str">
            <v>F92400C</v>
          </cell>
          <cell r="F414" t="str">
            <v>PROPERTY INSURANCE</v>
          </cell>
          <cell r="G414">
            <v>0</v>
          </cell>
          <cell r="J414">
            <v>0</v>
          </cell>
        </row>
        <row r="415">
          <cell r="E415" t="str">
            <v>F92500C</v>
          </cell>
          <cell r="F415" t="str">
            <v>INJURIES AND DAMAGES</v>
          </cell>
          <cell r="G415">
            <v>0</v>
          </cell>
          <cell r="J415">
            <v>0</v>
          </cell>
        </row>
        <row r="416">
          <cell r="E416" t="str">
            <v>F92510C</v>
          </cell>
          <cell r="F416" t="str">
            <v>INJURIES AND DAMAGES - PLPD</v>
          </cell>
          <cell r="G416">
            <v>0</v>
          </cell>
          <cell r="J416">
            <v>0</v>
          </cell>
        </row>
        <row r="417">
          <cell r="E417" t="str">
            <v>F92600C</v>
          </cell>
          <cell r="F417" t="str">
            <v>EMPLOYEE PENSIONS AND BENEFITS</v>
          </cell>
          <cell r="G417">
            <v>0</v>
          </cell>
          <cell r="J417">
            <v>0</v>
          </cell>
        </row>
        <row r="418">
          <cell r="E418" t="str">
            <v>F92800C</v>
          </cell>
          <cell r="F418" t="str">
            <v>REGULATORY COMMISSION EXPENSES</v>
          </cell>
          <cell r="G418">
            <v>0</v>
          </cell>
          <cell r="J418">
            <v>0</v>
          </cell>
        </row>
        <row r="419">
          <cell r="E419" t="str">
            <v>F93020C</v>
          </cell>
          <cell r="F419" t="str">
            <v>MISCELLANEOUS GENERAL EXPENSES</v>
          </cell>
          <cell r="G419">
            <v>0</v>
          </cell>
          <cell r="J419">
            <v>0</v>
          </cell>
        </row>
        <row r="420">
          <cell r="E420" t="str">
            <v>F9302ZC</v>
          </cell>
          <cell r="F420" t="str">
            <v>MISCELLANEOUS GENERAL EXPENSES</v>
          </cell>
          <cell r="J420">
            <v>0</v>
          </cell>
        </row>
        <row r="421">
          <cell r="E421" t="str">
            <v>F93021C</v>
          </cell>
          <cell r="F421" t="str">
            <v>MISCELLANEOUS GENERAL EXPENSES - ADJ</v>
          </cell>
          <cell r="G421">
            <v>0</v>
          </cell>
          <cell r="J421">
            <v>0</v>
          </cell>
        </row>
        <row r="422">
          <cell r="E422" t="str">
            <v>F93022C</v>
          </cell>
          <cell r="F422" t="str">
            <v>MISCELLANEOUS GENERAL EXPENSES - V&amp;S AD</v>
          </cell>
          <cell r="G422">
            <v>0</v>
          </cell>
          <cell r="J422">
            <v>0</v>
          </cell>
        </row>
        <row r="423">
          <cell r="E423" t="str">
            <v>F93100C</v>
          </cell>
          <cell r="F423" t="str">
            <v>RENTS</v>
          </cell>
          <cell r="G423">
            <v>0</v>
          </cell>
          <cell r="J423">
            <v>0</v>
          </cell>
        </row>
        <row r="424">
          <cell r="E424" t="str">
            <v xml:space="preserve">   Common Administrative and General</v>
          </cell>
          <cell r="G424">
            <v>0</v>
          </cell>
          <cell r="H424">
            <v>0</v>
          </cell>
          <cell r="J424">
            <v>0</v>
          </cell>
        </row>
        <row r="426">
          <cell r="E426" t="str">
            <v>F92000E</v>
          </cell>
          <cell r="F426" t="str">
            <v>ADMINISTRATIVE AND GENERAL SALARIES</v>
          </cell>
          <cell r="G426">
            <v>21344515.649999999</v>
          </cell>
          <cell r="H426">
            <v>-1178347.2</v>
          </cell>
          <cell r="I426">
            <v>0.74738000000000004</v>
          </cell>
          <cell r="J426">
            <v>20166168.449999999</v>
          </cell>
        </row>
        <row r="427">
          <cell r="E427" t="str">
            <v>F92000E</v>
          </cell>
          <cell r="J427">
            <v>0</v>
          </cell>
        </row>
        <row r="428">
          <cell r="E428" t="str">
            <v>F92000E</v>
          </cell>
          <cell r="H428">
            <v>-163673.52000000002</v>
          </cell>
          <cell r="J428">
            <v>-163673.52000000002</v>
          </cell>
        </row>
        <row r="429">
          <cell r="E429" t="str">
            <v>F9200AE</v>
          </cell>
          <cell r="F429" t="str">
            <v>ADMINISTRATIVE AND GENERAL SALARIES</v>
          </cell>
          <cell r="G429">
            <v>0</v>
          </cell>
          <cell r="H429">
            <v>0</v>
          </cell>
          <cell r="J429">
            <v>0</v>
          </cell>
        </row>
        <row r="430">
          <cell r="E430" t="str">
            <v>F9200AE</v>
          </cell>
          <cell r="J430">
            <v>0</v>
          </cell>
        </row>
        <row r="431">
          <cell r="E431" t="str">
            <v>F92090E</v>
          </cell>
          <cell r="F431" t="str">
            <v>ADMINISTRATIVE AND GENERAL SALARIES</v>
          </cell>
          <cell r="G431">
            <v>0</v>
          </cell>
          <cell r="I431">
            <v>0.74738000000000004</v>
          </cell>
          <cell r="J431">
            <v>0</v>
          </cell>
        </row>
        <row r="432">
          <cell r="E432" t="str">
            <v>F92100E</v>
          </cell>
          <cell r="F432" t="str">
            <v>OFFICE SUPPLIES AND EXPENSES</v>
          </cell>
          <cell r="G432">
            <v>7924130.9199999999</v>
          </cell>
          <cell r="I432">
            <v>0.74738000000000004</v>
          </cell>
          <cell r="J432">
            <v>7924130.9199999999</v>
          </cell>
        </row>
        <row r="433">
          <cell r="E433" t="str">
            <v>F92100E</v>
          </cell>
          <cell r="H433">
            <v>1178347.2</v>
          </cell>
          <cell r="J433">
            <v>1178347.2</v>
          </cell>
        </row>
        <row r="434">
          <cell r="E434" t="str">
            <v>F92100E</v>
          </cell>
          <cell r="H434">
            <v>-0.65000000000189173</v>
          </cell>
          <cell r="J434">
            <v>-0.65000000000189173</v>
          </cell>
        </row>
        <row r="435">
          <cell r="E435" t="str">
            <v>F92100E</v>
          </cell>
          <cell r="H435">
            <v>-378.58533900000003</v>
          </cell>
          <cell r="I435">
            <v>0.74738000000000004</v>
          </cell>
          <cell r="J435">
            <v>-378.58533900000003</v>
          </cell>
        </row>
        <row r="436">
          <cell r="E436" t="str">
            <v>F92100E</v>
          </cell>
          <cell r="H436">
            <v>163673.52000000002</v>
          </cell>
          <cell r="J436">
            <v>163673.52000000002</v>
          </cell>
        </row>
        <row r="437">
          <cell r="E437" t="str">
            <v>F92100E</v>
          </cell>
          <cell r="H437">
            <v>-6534830.3099999996</v>
          </cell>
          <cell r="J437">
            <v>-6534830.3099999996</v>
          </cell>
        </row>
        <row r="438">
          <cell r="E438" t="str">
            <v>F92100E</v>
          </cell>
          <cell r="H438">
            <v>105.50999999999999</v>
          </cell>
          <cell r="J438">
            <v>105.50999999999999</v>
          </cell>
        </row>
        <row r="439">
          <cell r="E439" t="str">
            <v>F92100E</v>
          </cell>
          <cell r="H439">
            <v>17.38</v>
          </cell>
          <cell r="J439">
            <v>17.38</v>
          </cell>
        </row>
        <row r="440">
          <cell r="E440" t="str">
            <v>F9210AE</v>
          </cell>
          <cell r="F440" t="str">
            <v>OFFICE SUPPLIES AND EXPENSES</v>
          </cell>
          <cell r="G440">
            <v>32832416.459999997</v>
          </cell>
          <cell r="I440">
            <v>0.74738000000000004</v>
          </cell>
          <cell r="J440">
            <v>32832416.459999997</v>
          </cell>
        </row>
        <row r="441">
          <cell r="E441" t="str">
            <v>F9210AE</v>
          </cell>
          <cell r="H441">
            <v>0</v>
          </cell>
          <cell r="J441">
            <v>0</v>
          </cell>
        </row>
        <row r="442">
          <cell r="E442" t="str">
            <v>F9210AE</v>
          </cell>
          <cell r="H442">
            <v>0</v>
          </cell>
          <cell r="J442">
            <v>0</v>
          </cell>
        </row>
        <row r="443">
          <cell r="E443" t="str">
            <v>F92101E</v>
          </cell>
          <cell r="F443" t="str">
            <v>OFFICE SUPPLIES AND EXPENSES - FLOW ADJ</v>
          </cell>
          <cell r="G443">
            <v>0.09</v>
          </cell>
          <cell r="H443">
            <v>0</v>
          </cell>
          <cell r="I443">
            <v>0.74738000000000004</v>
          </cell>
          <cell r="J443">
            <v>0.09</v>
          </cell>
        </row>
        <row r="444">
          <cell r="E444" t="str">
            <v>F92120E</v>
          </cell>
          <cell r="F444" t="str">
            <v>OFFICE SUPPLIES AND EXPENSES</v>
          </cell>
          <cell r="G444">
            <v>27.950000000000003</v>
          </cell>
          <cell r="J444">
            <v>27.950000000000003</v>
          </cell>
        </row>
        <row r="445">
          <cell r="E445" t="str">
            <v>F92140E</v>
          </cell>
          <cell r="F445" t="str">
            <v>OFFICE SUPPLIES AND EXPENSES</v>
          </cell>
          <cell r="G445">
            <v>-167160.67000000001</v>
          </cell>
          <cell r="H445">
            <v>0</v>
          </cell>
          <cell r="I445">
            <v>0.74738000000000004</v>
          </cell>
          <cell r="J445">
            <v>-167160.67000000001</v>
          </cell>
        </row>
        <row r="446">
          <cell r="E446" t="str">
            <v>F92170E</v>
          </cell>
          <cell r="F446" t="str">
            <v>OFFICE SUPPLIES AND EXPENSES-WA DOCS-EL</v>
          </cell>
          <cell r="G446">
            <v>0</v>
          </cell>
          <cell r="J446">
            <v>0</v>
          </cell>
        </row>
        <row r="447">
          <cell r="E447" t="str">
            <v>F92180E</v>
          </cell>
          <cell r="F447" t="str">
            <v>OFFICE SUPPLIES AND EXPENSES-MAT COST A</v>
          </cell>
          <cell r="G447">
            <v>0</v>
          </cell>
          <cell r="J447">
            <v>0</v>
          </cell>
        </row>
        <row r="448">
          <cell r="E448" t="str">
            <v>F92190E</v>
          </cell>
          <cell r="F448" t="str">
            <v>OFFICE SUPPLIES AND EXPENSES-OFFSET ADJ</v>
          </cell>
          <cell r="G448">
            <v>9170.43</v>
          </cell>
          <cell r="J448">
            <v>9170.43</v>
          </cell>
        </row>
        <row r="449">
          <cell r="E449" t="str">
            <v>F92200E</v>
          </cell>
          <cell r="F449" t="str">
            <v>ADMINISTRATIVE EXPENSES TRANSFERRED-CRE</v>
          </cell>
          <cell r="G449">
            <v>-2139419.77</v>
          </cell>
          <cell r="I449">
            <v>0.74738000000000004</v>
          </cell>
          <cell r="J449">
            <v>-2139419.77</v>
          </cell>
        </row>
        <row r="450">
          <cell r="E450" t="str">
            <v>F9220AE</v>
          </cell>
          <cell r="F450" t="str">
            <v>ADMINISTRATIVE EXPENSES TRANSFERRED-CRE</v>
          </cell>
          <cell r="G450">
            <v>0</v>
          </cell>
          <cell r="I450">
            <v>0.74738000000000004</v>
          </cell>
          <cell r="J450">
            <v>0</v>
          </cell>
        </row>
        <row r="451">
          <cell r="E451" t="str">
            <v>F922A0E</v>
          </cell>
          <cell r="F451" t="str">
            <v>ADMINISTRATIVE EXPENSES TRANSFERRED-CRE</v>
          </cell>
          <cell r="G451">
            <v>-4287682.58</v>
          </cell>
          <cell r="I451">
            <v>0.74738000000000004</v>
          </cell>
          <cell r="J451">
            <v>-4287682.58</v>
          </cell>
        </row>
        <row r="452">
          <cell r="E452" t="str">
            <v>F9220ZE</v>
          </cell>
          <cell r="F452" t="str">
            <v>ADMINISTRATIVE EXPENSES TRANSFERRED-CRE</v>
          </cell>
          <cell r="I452">
            <v>0.74738000000000004</v>
          </cell>
          <cell r="J452">
            <v>0</v>
          </cell>
        </row>
        <row r="453">
          <cell r="E453" t="str">
            <v>F92300E</v>
          </cell>
          <cell r="F453" t="str">
            <v>OUTSIDE SERVICES EMPLOYED</v>
          </cell>
          <cell r="G453">
            <v>1156664.7500000002</v>
          </cell>
          <cell r="I453">
            <v>0.74738000000000004</v>
          </cell>
          <cell r="J453">
            <v>1156664.7500000002</v>
          </cell>
        </row>
        <row r="454">
          <cell r="E454" t="str">
            <v>F9230AE</v>
          </cell>
          <cell r="F454" t="str">
            <v>OUTSIDE SERVICES EMPLOYED</v>
          </cell>
          <cell r="G454">
            <v>250132.36</v>
          </cell>
          <cell r="I454">
            <v>0.74738000000000004</v>
          </cell>
          <cell r="J454">
            <v>250132.36</v>
          </cell>
        </row>
        <row r="455">
          <cell r="E455" t="str">
            <v>F92400E</v>
          </cell>
          <cell r="F455" t="str">
            <v>PROPERTY INSURANCE</v>
          </cell>
          <cell r="G455">
            <v>-329708.23000000004</v>
          </cell>
          <cell r="I455">
            <v>0.74738000000000004</v>
          </cell>
          <cell r="J455">
            <v>-329708.23000000004</v>
          </cell>
        </row>
        <row r="456">
          <cell r="E456" t="str">
            <v>F92500E</v>
          </cell>
          <cell r="F456" t="str">
            <v>INJURIES AND DAMAGES</v>
          </cell>
          <cell r="G456">
            <v>5373752.5799999991</v>
          </cell>
          <cell r="H456">
            <v>0</v>
          </cell>
          <cell r="I456">
            <v>0.69545999999999997</v>
          </cell>
          <cell r="J456">
            <v>5373752.5799999991</v>
          </cell>
        </row>
        <row r="457">
          <cell r="E457" t="str">
            <v>F92500E</v>
          </cell>
          <cell r="J457">
            <v>0</v>
          </cell>
        </row>
        <row r="458">
          <cell r="E458" t="str">
            <v>F9250AE</v>
          </cell>
          <cell r="F458" t="str">
            <v>INJURIES AND DAMAGES CORPORATE SHARED SERV O&amp;M</v>
          </cell>
          <cell r="G458">
            <v>1357.98</v>
          </cell>
          <cell r="J458">
            <v>1357.98</v>
          </cell>
        </row>
        <row r="459">
          <cell r="E459" t="str">
            <v>F92510E</v>
          </cell>
          <cell r="F459" t="str">
            <v>INJURIES AND DAMAGES</v>
          </cell>
          <cell r="G459">
            <v>5695013.3500000015</v>
          </cell>
          <cell r="H459">
            <v>0</v>
          </cell>
          <cell r="I459">
            <v>0.69545999999999997</v>
          </cell>
          <cell r="J459">
            <v>5695013.3500000015</v>
          </cell>
        </row>
        <row r="460">
          <cell r="E460" t="str">
            <v>F92510E</v>
          </cell>
          <cell r="J460">
            <v>0</v>
          </cell>
        </row>
        <row r="461">
          <cell r="E461" t="str">
            <v>F92520E</v>
          </cell>
          <cell r="F461" t="str">
            <v>INJURIES AND DAMAGES</v>
          </cell>
          <cell r="G461">
            <v>347115.32</v>
          </cell>
          <cell r="J461">
            <v>347115.32</v>
          </cell>
        </row>
        <row r="462">
          <cell r="E462" t="str">
            <v>F92600E</v>
          </cell>
          <cell r="F462" t="str">
            <v>EMPLOYEE PENSIONS AND BENEFITS</v>
          </cell>
          <cell r="G462">
            <v>13030713.509999998</v>
          </cell>
          <cell r="H462">
            <v>-104222.59</v>
          </cell>
          <cell r="I462">
            <v>0.70125999999999999</v>
          </cell>
          <cell r="J462">
            <v>12926490.919999998</v>
          </cell>
        </row>
        <row r="463">
          <cell r="E463" t="str">
            <v>F92600E</v>
          </cell>
          <cell r="J463">
            <v>0</v>
          </cell>
        </row>
        <row r="464">
          <cell r="E464" t="str">
            <v>F9260AE</v>
          </cell>
          <cell r="F464" t="str">
            <v>EMPLOYEE PENSIONS AND BENEFITS</v>
          </cell>
          <cell r="G464">
            <v>7612063.7700000014</v>
          </cell>
          <cell r="J464">
            <v>7612063.7700000014</v>
          </cell>
        </row>
        <row r="465">
          <cell r="E465" t="str">
            <v>F9260AE</v>
          </cell>
          <cell r="H465">
            <v>0</v>
          </cell>
          <cell r="J465">
            <v>0</v>
          </cell>
        </row>
        <row r="466">
          <cell r="E466" t="str">
            <v>F9260AE</v>
          </cell>
          <cell r="H466">
            <v>0</v>
          </cell>
          <cell r="J466">
            <v>0</v>
          </cell>
        </row>
        <row r="467">
          <cell r="E467" t="str">
            <v>F92800E</v>
          </cell>
          <cell r="F467" t="str">
            <v>REGULATORY COMMISSION EXPENSES</v>
          </cell>
          <cell r="G467">
            <v>9738480.25</v>
          </cell>
          <cell r="H467">
            <v>0</v>
          </cell>
          <cell r="I467">
            <v>0.74738000000000004</v>
          </cell>
          <cell r="J467">
            <v>9738480.25</v>
          </cell>
        </row>
        <row r="468">
          <cell r="E468" t="str">
            <v>F92800E</v>
          </cell>
          <cell r="J468">
            <v>0</v>
          </cell>
        </row>
        <row r="469">
          <cell r="E469" t="str">
            <v>F9280AE</v>
          </cell>
          <cell r="F469" t="str">
            <v>REGULATORY COMMISSION EXPENSES</v>
          </cell>
          <cell r="G469">
            <v>6681833</v>
          </cell>
          <cell r="H469">
            <v>0</v>
          </cell>
          <cell r="J469">
            <v>6681833</v>
          </cell>
        </row>
        <row r="470">
          <cell r="E470" t="str">
            <v>F9280AE</v>
          </cell>
          <cell r="J470">
            <v>0</v>
          </cell>
        </row>
        <row r="471">
          <cell r="E471" t="str">
            <v>F9280AE</v>
          </cell>
          <cell r="H471">
            <v>-8343870.9299999997</v>
          </cell>
          <cell r="J471">
            <v>-8343870.9299999997</v>
          </cell>
        </row>
        <row r="472">
          <cell r="E472" t="str">
            <v>F92850E</v>
          </cell>
          <cell r="F472" t="str">
            <v>REGULATORY COMMISSION EXPENSES</v>
          </cell>
          <cell r="G472">
            <v>0</v>
          </cell>
          <cell r="J472">
            <v>0</v>
          </cell>
        </row>
        <row r="473">
          <cell r="E473" t="str">
            <v>F92900E</v>
          </cell>
          <cell r="F473" t="str">
            <v>DUPLICATE CHARGES-CR.</v>
          </cell>
          <cell r="G473">
            <v>-590663.17000000004</v>
          </cell>
          <cell r="J473">
            <v>-590663.17000000004</v>
          </cell>
        </row>
        <row r="474">
          <cell r="E474" t="str">
            <v>F93001E</v>
          </cell>
          <cell r="F474" t="str">
            <v xml:space="preserve">AFFIL BILLING - SE CORPORATE (1100)      </v>
          </cell>
          <cell r="G474">
            <v>-0.04</v>
          </cell>
          <cell r="H474">
            <v>0.04</v>
          </cell>
          <cell r="J474">
            <v>0</v>
          </cell>
        </row>
        <row r="475">
          <cell r="E475" t="str">
            <v>F93001E</v>
          </cell>
          <cell r="J475">
            <v>0</v>
          </cell>
        </row>
        <row r="476">
          <cell r="E476" t="str">
            <v>F93002E</v>
          </cell>
          <cell r="F476" t="str">
            <v xml:space="preserve">AFFIL BILLING - SE FINANCE (4600)        </v>
          </cell>
          <cell r="G476">
            <v>-826.51</v>
          </cell>
          <cell r="H476">
            <v>826.51</v>
          </cell>
          <cell r="J476">
            <v>0</v>
          </cell>
        </row>
        <row r="477">
          <cell r="E477" t="str">
            <v>F93002E</v>
          </cell>
          <cell r="J477">
            <v>0</v>
          </cell>
        </row>
        <row r="478">
          <cell r="E478" t="str">
            <v>F93003E</v>
          </cell>
          <cell r="F478" t="str">
            <v xml:space="preserve">AFFIL BILLING - SE CONNECTIONS (4900)    </v>
          </cell>
          <cell r="G478">
            <v>0</v>
          </cell>
          <cell r="H478">
            <v>0</v>
          </cell>
          <cell r="J478">
            <v>0</v>
          </cell>
        </row>
        <row r="479">
          <cell r="E479" t="str">
            <v>F93003E</v>
          </cell>
          <cell r="J479">
            <v>0</v>
          </cell>
        </row>
        <row r="480">
          <cell r="E480" t="str">
            <v>F93004E</v>
          </cell>
          <cell r="F480" t="str">
            <v xml:space="preserve">AFFIL BILLING - SE COMMUNICATIONS (4185) </v>
          </cell>
          <cell r="G480">
            <v>0</v>
          </cell>
          <cell r="H480">
            <v>0</v>
          </cell>
          <cell r="J480">
            <v>0</v>
          </cell>
        </row>
        <row r="481">
          <cell r="E481" t="str">
            <v>F93004E</v>
          </cell>
          <cell r="J481">
            <v>0</v>
          </cell>
        </row>
        <row r="482">
          <cell r="E482" t="str">
            <v>F93005E</v>
          </cell>
          <cell r="F482" t="str">
            <v xml:space="preserve">AFFIL BILLING - SE RESOURCES (5000)      </v>
          </cell>
          <cell r="G482">
            <v>-6370.08</v>
          </cell>
          <cell r="H482">
            <v>6370.079999999999</v>
          </cell>
          <cell r="J482">
            <v>0</v>
          </cell>
        </row>
        <row r="483">
          <cell r="E483" t="str">
            <v>F93005E</v>
          </cell>
          <cell r="J483">
            <v>0</v>
          </cell>
        </row>
        <row r="484">
          <cell r="E484" t="str">
            <v>F93006E</v>
          </cell>
          <cell r="F484" t="str">
            <v xml:space="preserve">AFFIL BILLING - SE INTERNATIONAL (4200)  </v>
          </cell>
          <cell r="G484">
            <v>-18577.61</v>
          </cell>
          <cell r="H484">
            <v>18577.61</v>
          </cell>
          <cell r="J484">
            <v>0</v>
          </cell>
        </row>
        <row r="485">
          <cell r="E485" t="str">
            <v>F93006E</v>
          </cell>
          <cell r="J485">
            <v>0</v>
          </cell>
        </row>
        <row r="486">
          <cell r="E486" t="str">
            <v>F93007E</v>
          </cell>
          <cell r="F486" t="str">
            <v xml:space="preserve">AFFIL BILLING - SE GLOBAL (4190)         </v>
          </cell>
          <cell r="G486">
            <v>0</v>
          </cell>
          <cell r="H486">
            <v>0</v>
          </cell>
          <cell r="J486">
            <v>0</v>
          </cell>
        </row>
        <row r="487">
          <cell r="E487" t="str">
            <v>F93007E</v>
          </cell>
          <cell r="J487">
            <v>0</v>
          </cell>
        </row>
        <row r="488">
          <cell r="E488" t="str">
            <v>F93008E</v>
          </cell>
          <cell r="F488" t="str">
            <v xml:space="preserve">AFFIL BILLING - SE VENTURE (4950)        </v>
          </cell>
          <cell r="G488">
            <v>-145.46</v>
          </cell>
          <cell r="H488">
            <v>145.46</v>
          </cell>
          <cell r="J488">
            <v>0</v>
          </cell>
        </row>
        <row r="489">
          <cell r="E489" t="str">
            <v>F93008E</v>
          </cell>
          <cell r="J489">
            <v>0</v>
          </cell>
        </row>
        <row r="490">
          <cell r="E490" t="str">
            <v>F93010E</v>
          </cell>
          <cell r="F490" t="str">
            <v>GENERAL ADVERTISING EXPENSES</v>
          </cell>
          <cell r="G490">
            <v>239.68</v>
          </cell>
          <cell r="J490">
            <v>239.68</v>
          </cell>
        </row>
        <row r="491">
          <cell r="E491" t="str">
            <v>F93011E</v>
          </cell>
          <cell r="F491" t="str">
            <v xml:space="preserve">AFFIL BILLING - SE INFORMATION SOLUTIONS (4500) </v>
          </cell>
          <cell r="G491">
            <v>0</v>
          </cell>
          <cell r="J491">
            <v>0</v>
          </cell>
        </row>
        <row r="492">
          <cell r="E492" t="str">
            <v>F93012E</v>
          </cell>
          <cell r="F492" t="str">
            <v>AFFIL BILLING - SE FIBER LINKS (4960)</v>
          </cell>
          <cell r="G492">
            <v>-3598.39</v>
          </cell>
          <cell r="H492">
            <v>3598.39</v>
          </cell>
          <cell r="J492">
            <v>0</v>
          </cell>
        </row>
        <row r="493">
          <cell r="E493" t="str">
            <v>F93012E</v>
          </cell>
          <cell r="J493">
            <v>0</v>
          </cell>
        </row>
        <row r="494">
          <cell r="E494" t="str">
            <v>F93013E</v>
          </cell>
          <cell r="F494" t="str">
            <v>AFFIL BILLING - SE TRADING (4370)</v>
          </cell>
          <cell r="G494">
            <v>-10261.799999999999</v>
          </cell>
          <cell r="H494">
            <v>10261.800000000001</v>
          </cell>
          <cell r="J494">
            <v>0</v>
          </cell>
        </row>
        <row r="495">
          <cell r="E495" t="str">
            <v>F93013E</v>
          </cell>
          <cell r="J495">
            <v>0</v>
          </cell>
        </row>
        <row r="496">
          <cell r="E496" t="str">
            <v>F93014E</v>
          </cell>
          <cell r="F496" t="str">
            <v>AFFIL BILLING - SE SOLUTIONS (4192)</v>
          </cell>
          <cell r="G496">
            <v>-72658.45</v>
          </cell>
          <cell r="H496">
            <v>72658.45</v>
          </cell>
          <cell r="J496">
            <v>0</v>
          </cell>
        </row>
        <row r="497">
          <cell r="E497" t="str">
            <v>F93014E</v>
          </cell>
          <cell r="J497">
            <v>0</v>
          </cell>
        </row>
        <row r="498">
          <cell r="E498" t="str">
            <v>F93019E</v>
          </cell>
          <cell r="F498" t="str">
            <v xml:space="preserve">SDGE FLOW CORR FOR BILLING $ STRANDED TO F93019E </v>
          </cell>
          <cell r="G498">
            <v>-1524.8600000000001</v>
          </cell>
          <cell r="H498">
            <v>2742.86</v>
          </cell>
          <cell r="J498">
            <v>1218</v>
          </cell>
        </row>
        <row r="499">
          <cell r="E499" t="str">
            <v>F93019E</v>
          </cell>
          <cell r="J499">
            <v>0</v>
          </cell>
        </row>
        <row r="500">
          <cell r="E500" t="str">
            <v>F93020E</v>
          </cell>
          <cell r="F500" t="str">
            <v>MISCELLANEOUS GENERAL EXPENSES</v>
          </cell>
          <cell r="G500">
            <v>27378184.98</v>
          </cell>
          <cell r="H500">
            <v>-1408.77</v>
          </cell>
          <cell r="I500">
            <v>0.74738000000000004</v>
          </cell>
          <cell r="J500">
            <v>27376776.210000001</v>
          </cell>
        </row>
        <row r="501">
          <cell r="E501" t="str">
            <v>F93020E</v>
          </cell>
          <cell r="J501">
            <v>0</v>
          </cell>
        </row>
        <row r="502">
          <cell r="E502" t="str">
            <v>F93020E</v>
          </cell>
          <cell r="H502">
            <v>5286050.32</v>
          </cell>
          <cell r="J502">
            <v>5286050.32</v>
          </cell>
        </row>
        <row r="503">
          <cell r="E503" t="str">
            <v>F93020E</v>
          </cell>
          <cell r="H503">
            <v>0</v>
          </cell>
          <cell r="J503">
            <v>0</v>
          </cell>
        </row>
        <row r="504">
          <cell r="E504" t="str">
            <v>F93021C</v>
          </cell>
          <cell r="F504" t="str">
            <v>MISCELLANEOUS GENERAL EXPENSES - ADJ</v>
          </cell>
          <cell r="G504">
            <v>0</v>
          </cell>
          <cell r="J504">
            <v>0</v>
          </cell>
        </row>
        <row r="505">
          <cell r="E505" t="str">
            <v>F93022E</v>
          </cell>
          <cell r="F505" t="str">
            <v>MISCELLANEOUS GENERAL EXPENSES</v>
          </cell>
          <cell r="G505">
            <v>0</v>
          </cell>
          <cell r="I505">
            <v>0.74738000000000004</v>
          </cell>
          <cell r="J505">
            <v>0</v>
          </cell>
        </row>
        <row r="506">
          <cell r="E506" t="str">
            <v>F93030E</v>
          </cell>
          <cell r="F506" t="str">
            <v>MISC GENERAL EXP-AFFIL. BILLING</v>
          </cell>
          <cell r="G506">
            <v>0</v>
          </cell>
          <cell r="H506">
            <v>0</v>
          </cell>
          <cell r="J506">
            <v>0</v>
          </cell>
        </row>
        <row r="507">
          <cell r="E507" t="str">
            <v>F93030E</v>
          </cell>
          <cell r="J507">
            <v>0</v>
          </cell>
        </row>
        <row r="508">
          <cell r="E508" t="str">
            <v>F93031E</v>
          </cell>
          <cell r="F508" t="str">
            <v>INTERCO BILLING - SCG TO SDGE</v>
          </cell>
          <cell r="G508">
            <v>0</v>
          </cell>
          <cell r="J508">
            <v>0</v>
          </cell>
        </row>
        <row r="509">
          <cell r="E509" t="str">
            <v>F93040E</v>
          </cell>
          <cell r="F509" t="str">
            <v>EMERGING BUSINESS ENT. COSTS</v>
          </cell>
          <cell r="G509">
            <v>0</v>
          </cell>
          <cell r="J509">
            <v>0</v>
          </cell>
        </row>
        <row r="510">
          <cell r="E510" t="str">
            <v>F93080E</v>
          </cell>
          <cell r="F510" t="str">
            <v>MISC A&amp;G- AFFILIATE IT SERVICES</v>
          </cell>
          <cell r="G510">
            <v>0</v>
          </cell>
          <cell r="J510">
            <v>0</v>
          </cell>
        </row>
        <row r="511">
          <cell r="E511" t="str">
            <v>F93100E</v>
          </cell>
          <cell r="F511" t="str">
            <v>RENTS</v>
          </cell>
          <cell r="G511">
            <v>4348570.3</v>
          </cell>
          <cell r="H511">
            <v>0</v>
          </cell>
          <cell r="J511">
            <v>4348570.3</v>
          </cell>
        </row>
        <row r="512">
          <cell r="E512" t="str">
            <v>F93100E</v>
          </cell>
          <cell r="J512">
            <v>0</v>
          </cell>
        </row>
        <row r="513">
          <cell r="E513" t="str">
            <v xml:space="preserve">   Electric Administrative and General</v>
          </cell>
          <cell r="G513">
            <v>136095785.71000001</v>
          </cell>
          <cell r="H513">
            <v>-9583357.4253389984</v>
          </cell>
          <cell r="J513">
            <v>126512428.28466098</v>
          </cell>
        </row>
        <row r="515">
          <cell r="E515" t="str">
            <v>F92000G</v>
          </cell>
          <cell r="F515" t="str">
            <v>ADMINISTRATIVE AND GENERAL SALARIES</v>
          </cell>
          <cell r="G515">
            <v>7127874.9299999997</v>
          </cell>
          <cell r="H515">
            <v>-396872.94</v>
          </cell>
          <cell r="I515">
            <v>0.25262000000000001</v>
          </cell>
          <cell r="J515">
            <v>6731001.9899999993</v>
          </cell>
        </row>
        <row r="516">
          <cell r="E516" t="str">
            <v>F92000G</v>
          </cell>
          <cell r="J516">
            <v>0</v>
          </cell>
        </row>
        <row r="517">
          <cell r="E517" t="str">
            <v>F92000G</v>
          </cell>
          <cell r="H517">
            <v>-55172.17</v>
          </cell>
          <cell r="J517">
            <v>-55172.17</v>
          </cell>
        </row>
        <row r="518">
          <cell r="E518" t="str">
            <v>F9200AG</v>
          </cell>
          <cell r="F518" t="str">
            <v>ADMINISTRATIVE AND GENERAL SALARIES</v>
          </cell>
          <cell r="G518">
            <v>0</v>
          </cell>
          <cell r="H518">
            <v>0</v>
          </cell>
          <cell r="J518">
            <v>0</v>
          </cell>
        </row>
        <row r="519">
          <cell r="E519" t="str">
            <v>F9200AG</v>
          </cell>
          <cell r="J519">
            <v>0</v>
          </cell>
        </row>
        <row r="520">
          <cell r="E520" t="str">
            <v>F92090G</v>
          </cell>
          <cell r="F520" t="str">
            <v>ADMINISTRATIVE AND GENERAL SALARIES</v>
          </cell>
          <cell r="G520">
            <v>0</v>
          </cell>
          <cell r="J520">
            <v>0</v>
          </cell>
        </row>
        <row r="521">
          <cell r="E521" t="str">
            <v>F92100G</v>
          </cell>
          <cell r="F521" t="str">
            <v>OFFICE SUPPLIES AND EXPENSES</v>
          </cell>
          <cell r="G521">
            <v>2670462.9300000002</v>
          </cell>
          <cell r="I521">
            <v>0.25262000000000001</v>
          </cell>
          <cell r="J521">
            <v>2670462.9300000002</v>
          </cell>
        </row>
        <row r="522">
          <cell r="E522" t="str">
            <v>F92100G</v>
          </cell>
          <cell r="H522">
            <v>396872.94</v>
          </cell>
          <cell r="J522">
            <v>396872.94</v>
          </cell>
        </row>
        <row r="523">
          <cell r="E523" t="str">
            <v>F92100G</v>
          </cell>
          <cell r="H523">
            <v>-127.96466100000001</v>
          </cell>
          <cell r="I523">
            <v>0.25262000000000001</v>
          </cell>
          <cell r="J523">
            <v>-127.96466100000001</v>
          </cell>
        </row>
        <row r="524">
          <cell r="E524" t="str">
            <v>F92100G</v>
          </cell>
          <cell r="H524">
            <v>-0.16</v>
          </cell>
          <cell r="J524">
            <v>-0.16</v>
          </cell>
        </row>
        <row r="525">
          <cell r="E525" t="str">
            <v>F92100G</v>
          </cell>
          <cell r="H525">
            <v>55172.17</v>
          </cell>
          <cell r="J525">
            <v>55172.17</v>
          </cell>
        </row>
        <row r="526">
          <cell r="E526" t="str">
            <v>F92100G</v>
          </cell>
          <cell r="H526">
            <v>-2208810.25</v>
          </cell>
          <cell r="J526">
            <v>-2208810.25</v>
          </cell>
        </row>
        <row r="527">
          <cell r="E527" t="str">
            <v>F9210AG</v>
          </cell>
          <cell r="F527" t="str">
            <v>OFFICE SUPPLIES AND EXPENSES</v>
          </cell>
          <cell r="G527">
            <v>10969685.1</v>
          </cell>
          <cell r="I527">
            <v>0.25262000000000001</v>
          </cell>
          <cell r="J527">
            <v>10969685.1</v>
          </cell>
        </row>
        <row r="528">
          <cell r="E528" t="str">
            <v>F9210AG</v>
          </cell>
          <cell r="H528">
            <v>0</v>
          </cell>
          <cell r="J528">
            <v>0</v>
          </cell>
        </row>
        <row r="529">
          <cell r="E529" t="str">
            <v>F9210AG</v>
          </cell>
          <cell r="H529">
            <v>0</v>
          </cell>
          <cell r="J529">
            <v>0</v>
          </cell>
        </row>
        <row r="530">
          <cell r="E530" t="str">
            <v>F92101G</v>
          </cell>
          <cell r="F530" t="str">
            <v>OFFICE SUPPLIES AND EXPENSES - FLOW ADJ</v>
          </cell>
          <cell r="G530">
            <v>0</v>
          </cell>
          <cell r="I530">
            <v>0.25262000000000001</v>
          </cell>
          <cell r="J530">
            <v>0</v>
          </cell>
        </row>
        <row r="531">
          <cell r="E531" t="str">
            <v>F9210YG</v>
          </cell>
          <cell r="F531" t="str">
            <v>OFFICE SUPPLIES AND EXPENSES - FLOW ADJ</v>
          </cell>
          <cell r="I531">
            <v>0.25262000000000001</v>
          </cell>
          <cell r="J531">
            <v>0</v>
          </cell>
        </row>
        <row r="532">
          <cell r="E532" t="str">
            <v>F92120G</v>
          </cell>
          <cell r="F532" t="str">
            <v>OFFICE SUPPLIES AND</v>
          </cell>
          <cell r="G532">
            <v>9.4400000000000013</v>
          </cell>
          <cell r="J532">
            <v>9.4400000000000013</v>
          </cell>
        </row>
        <row r="533">
          <cell r="E533" t="str">
            <v>F92140G</v>
          </cell>
          <cell r="F533" t="str">
            <v>OFFICE SUPPLIES AND</v>
          </cell>
          <cell r="G533">
            <v>-55889.39</v>
          </cell>
          <cell r="I533">
            <v>0.25262000000000001</v>
          </cell>
          <cell r="J533">
            <v>-55889.39</v>
          </cell>
        </row>
        <row r="534">
          <cell r="E534" t="str">
            <v>F92170G</v>
          </cell>
          <cell r="F534" t="str">
            <v>OFFICE SUPPLIES AND EXPENSES-WA DOCS-GA</v>
          </cell>
          <cell r="G534">
            <v>0</v>
          </cell>
          <cell r="J534">
            <v>0</v>
          </cell>
        </row>
        <row r="535">
          <cell r="E535" t="str">
            <v>F92180G</v>
          </cell>
          <cell r="F535" t="str">
            <v>OFFICE SUPPLIES AND EXPENSES-MAT COST A</v>
          </cell>
          <cell r="G535">
            <v>0</v>
          </cell>
          <cell r="J535">
            <v>0</v>
          </cell>
        </row>
        <row r="536">
          <cell r="E536" t="str">
            <v>F92190G</v>
          </cell>
          <cell r="F536" t="str">
            <v>OFFICE SUPPLIES AND EXPENSES-OFFSET ADJ</v>
          </cell>
          <cell r="G536">
            <v>2982.24</v>
          </cell>
          <cell r="J536">
            <v>2982.24</v>
          </cell>
        </row>
        <row r="537">
          <cell r="E537" t="str">
            <v>F92200G</v>
          </cell>
          <cell r="F537" t="str">
            <v>ADMINISTRATIVE EXPENSES TRANSFERRED-CRE</v>
          </cell>
          <cell r="G537">
            <v>-711162.67999999993</v>
          </cell>
          <cell r="I537">
            <v>0.25262000000000001</v>
          </cell>
          <cell r="J537">
            <v>-711162.67999999993</v>
          </cell>
        </row>
        <row r="538">
          <cell r="E538" t="str">
            <v>F9220AG</v>
          </cell>
          <cell r="F538" t="str">
            <v>ADMINISTRATIVE EXPENSES TRANSFERRED-CRE</v>
          </cell>
          <cell r="G538">
            <v>0</v>
          </cell>
          <cell r="I538">
            <v>0.25262000000000001</v>
          </cell>
          <cell r="J538">
            <v>0</v>
          </cell>
        </row>
        <row r="539">
          <cell r="E539" t="str">
            <v>F922A0G</v>
          </cell>
          <cell r="F539" t="str">
            <v>ADMINISTRATIVE EXPENSES TRANSFERRED-CRE</v>
          </cell>
          <cell r="G539">
            <v>-1432333.47</v>
          </cell>
          <cell r="I539">
            <v>0.25262000000000001</v>
          </cell>
          <cell r="J539">
            <v>-1432333.47</v>
          </cell>
        </row>
        <row r="540">
          <cell r="E540" t="str">
            <v>F9220ZG</v>
          </cell>
          <cell r="F540" t="str">
            <v>ADMINISTRATIVE EXPENSES TRANSFERRED-CRE</v>
          </cell>
          <cell r="I540">
            <v>0.25262000000000001</v>
          </cell>
          <cell r="J540">
            <v>0</v>
          </cell>
        </row>
        <row r="541">
          <cell r="E541" t="str">
            <v>F92300G</v>
          </cell>
          <cell r="F541" t="str">
            <v>OUTSIDE SERVICES EMPLOYED</v>
          </cell>
          <cell r="G541">
            <v>8900791.3900000025</v>
          </cell>
          <cell r="I541">
            <v>0.25262000000000001</v>
          </cell>
          <cell r="J541">
            <v>8900791.3900000025</v>
          </cell>
        </row>
        <row r="542">
          <cell r="E542" t="str">
            <v>F9230AG</v>
          </cell>
          <cell r="F542" t="str">
            <v>OUTSIDE SERVICES EMPLOYED</v>
          </cell>
          <cell r="G542">
            <v>84546.64</v>
          </cell>
          <cell r="I542">
            <v>0.25262000000000001</v>
          </cell>
          <cell r="J542">
            <v>84546.64</v>
          </cell>
        </row>
        <row r="543">
          <cell r="E543" t="str">
            <v>F9230AG</v>
          </cell>
          <cell r="H543">
            <v>10835233.57</v>
          </cell>
          <cell r="J543">
            <v>10835233.57</v>
          </cell>
        </row>
        <row r="544">
          <cell r="E544" t="str">
            <v>F92400G</v>
          </cell>
          <cell r="F544" t="str">
            <v>PROPERTY INSURANCE</v>
          </cell>
          <cell r="G544">
            <v>86184.93</v>
          </cell>
          <cell r="I544">
            <v>0.25262000000000001</v>
          </cell>
          <cell r="J544">
            <v>86184.93</v>
          </cell>
        </row>
        <row r="545">
          <cell r="E545" t="str">
            <v>F92500G</v>
          </cell>
          <cell r="F545" t="str">
            <v>INJURIES AND DAMAGES</v>
          </cell>
          <cell r="G545">
            <v>2213768.64</v>
          </cell>
          <cell r="H545">
            <v>0</v>
          </cell>
          <cell r="I545">
            <v>0.30453999999999998</v>
          </cell>
          <cell r="J545">
            <v>2213768.64</v>
          </cell>
        </row>
        <row r="546">
          <cell r="E546" t="str">
            <v>F92500G</v>
          </cell>
          <cell r="J546">
            <v>0</v>
          </cell>
        </row>
        <row r="547">
          <cell r="E547" t="str">
            <v>F9250AG</v>
          </cell>
          <cell r="F547" t="str">
            <v>INJURIES AND DAMAGES CORPORATE SHARED SERV O&amp;M</v>
          </cell>
          <cell r="G547">
            <v>594.66</v>
          </cell>
          <cell r="J547">
            <v>594.66</v>
          </cell>
        </row>
        <row r="548">
          <cell r="E548" t="str">
            <v>F92510G</v>
          </cell>
          <cell r="F548" t="str">
            <v>INJURIES AND DAMAGES</v>
          </cell>
          <cell r="G548">
            <v>2225590.7800000003</v>
          </cell>
          <cell r="H548">
            <v>0</v>
          </cell>
          <cell r="I548">
            <v>0.30453999999999998</v>
          </cell>
          <cell r="J548">
            <v>2225590.7800000003</v>
          </cell>
        </row>
        <row r="549">
          <cell r="E549" t="str">
            <v>F92510G</v>
          </cell>
          <cell r="J549">
            <v>0</v>
          </cell>
        </row>
        <row r="550">
          <cell r="E550" t="str">
            <v>F92520G</v>
          </cell>
          <cell r="F550" t="str">
            <v>INJURIES AND DAMAGES</v>
          </cell>
          <cell r="G550">
            <v>4.08</v>
          </cell>
          <cell r="J550">
            <v>4.08</v>
          </cell>
        </row>
        <row r="551">
          <cell r="E551" t="str">
            <v>F92600G</v>
          </cell>
          <cell r="F551" t="str">
            <v>EMPLOYEE PENSIONS AND BENEFITS</v>
          </cell>
          <cell r="G551">
            <v>5508248.2699999996</v>
          </cell>
          <cell r="H551">
            <v>-44399.3</v>
          </cell>
          <cell r="I551">
            <v>0.29874000000000001</v>
          </cell>
          <cell r="J551">
            <v>5463848.9699999997</v>
          </cell>
        </row>
        <row r="552">
          <cell r="E552" t="str">
            <v>F92600G</v>
          </cell>
          <cell r="J552">
            <v>0</v>
          </cell>
        </row>
        <row r="553">
          <cell r="E553" t="str">
            <v>F9260AG</v>
          </cell>
          <cell r="F553" t="str">
            <v>EMPLOYEE PENSIONS AND BENEFITS</v>
          </cell>
          <cell r="G553">
            <v>2505055.2399999998</v>
          </cell>
          <cell r="J553">
            <v>2505055.2399999998</v>
          </cell>
        </row>
        <row r="554">
          <cell r="E554" t="str">
            <v>F9260AG</v>
          </cell>
          <cell r="H554">
            <v>0</v>
          </cell>
          <cell r="J554">
            <v>0</v>
          </cell>
        </row>
        <row r="555">
          <cell r="E555" t="str">
            <v>F9260AG</v>
          </cell>
          <cell r="H555">
            <v>0</v>
          </cell>
          <cell r="J555">
            <v>0</v>
          </cell>
        </row>
        <row r="556">
          <cell r="E556" t="str">
            <v>F92800G</v>
          </cell>
          <cell r="F556" t="str">
            <v>REGULATORY COMMISSION EXPENSES</v>
          </cell>
          <cell r="G556">
            <v>2857027.3699999996</v>
          </cell>
          <cell r="H556">
            <v>0</v>
          </cell>
          <cell r="I556">
            <v>0.25262000000000001</v>
          </cell>
          <cell r="J556">
            <v>2857027.3699999996</v>
          </cell>
        </row>
        <row r="557">
          <cell r="E557" t="str">
            <v>F92800G</v>
          </cell>
          <cell r="J557">
            <v>0</v>
          </cell>
        </row>
        <row r="558">
          <cell r="E558" t="str">
            <v>F9280AG</v>
          </cell>
          <cell r="F558" t="str">
            <v>REGULATORY COMMISSION EXPENSES</v>
          </cell>
          <cell r="G558">
            <v>2212457.86</v>
          </cell>
          <cell r="H558">
            <v>0</v>
          </cell>
          <cell r="J558">
            <v>2212457.86</v>
          </cell>
        </row>
        <row r="559">
          <cell r="E559" t="str">
            <v>F9280AG</v>
          </cell>
          <cell r="J559">
            <v>0</v>
          </cell>
        </row>
        <row r="560">
          <cell r="E560" t="str">
            <v>F9280AG</v>
          </cell>
          <cell r="H560">
            <v>-2491362.64</v>
          </cell>
          <cell r="J560">
            <v>-2491362.64</v>
          </cell>
        </row>
        <row r="561">
          <cell r="E561" t="str">
            <v>F92850G</v>
          </cell>
          <cell r="F561" t="str">
            <v>REGULATORY COMMISSION EXPENSES</v>
          </cell>
          <cell r="G561">
            <v>0</v>
          </cell>
          <cell r="J561">
            <v>0</v>
          </cell>
        </row>
        <row r="562">
          <cell r="E562" t="str">
            <v>F93010G</v>
          </cell>
          <cell r="F562" t="str">
            <v>GENERAL ADVERTISING EXPENSES</v>
          </cell>
          <cell r="G562">
            <v>79.560000000000031</v>
          </cell>
          <cell r="I562">
            <v>0.25262000000000001</v>
          </cell>
          <cell r="J562">
            <v>79.560000000000031</v>
          </cell>
        </row>
        <row r="563">
          <cell r="E563" t="str">
            <v>F93020G</v>
          </cell>
          <cell r="F563" t="str">
            <v>MISCELLANEOUS GENERAL EXPENSES</v>
          </cell>
          <cell r="G563">
            <v>4441695.54</v>
          </cell>
          <cell r="H563">
            <v>-715.06999999999994</v>
          </cell>
          <cell r="I563">
            <v>0.25262000000000001</v>
          </cell>
          <cell r="J563">
            <v>4440980.47</v>
          </cell>
        </row>
        <row r="564">
          <cell r="E564" t="str">
            <v>F93020G</v>
          </cell>
          <cell r="J564">
            <v>0</v>
          </cell>
        </row>
        <row r="565">
          <cell r="E565" t="str">
            <v>F93020G</v>
          </cell>
          <cell r="H565">
            <v>3457590.24</v>
          </cell>
          <cell r="J565">
            <v>3457590.24</v>
          </cell>
        </row>
        <row r="566">
          <cell r="E566" t="str">
            <v>F93020G</v>
          </cell>
          <cell r="H566">
            <v>0</v>
          </cell>
          <cell r="J566">
            <v>0</v>
          </cell>
        </row>
        <row r="567">
          <cell r="E567" t="str">
            <v>F93022G</v>
          </cell>
          <cell r="F567" t="str">
            <v>MISCELLANEOUS GENERAL EXPENSES</v>
          </cell>
          <cell r="G567">
            <v>0</v>
          </cell>
          <cell r="I567">
            <v>0.25262000000000001</v>
          </cell>
          <cell r="J567">
            <v>0</v>
          </cell>
        </row>
        <row r="568">
          <cell r="E568" t="str">
            <v>F93030G</v>
          </cell>
          <cell r="F568" t="str">
            <v>MISC GENERAL EXP-AFFIL. BILLING</v>
          </cell>
          <cell r="G568">
            <v>0</v>
          </cell>
          <cell r="H568">
            <v>0</v>
          </cell>
          <cell r="J568">
            <v>0</v>
          </cell>
        </row>
        <row r="569">
          <cell r="E569" t="str">
            <v>F93031G</v>
          </cell>
          <cell r="F569" t="str">
            <v>INTERCO BILLING - SCG TO SDGE</v>
          </cell>
          <cell r="G569">
            <v>0</v>
          </cell>
          <cell r="J569">
            <v>0</v>
          </cell>
        </row>
        <row r="570">
          <cell r="E570" t="str">
            <v>F93040G</v>
          </cell>
          <cell r="F570" t="str">
            <v>FLEET COSTS</v>
          </cell>
          <cell r="G570">
            <v>0</v>
          </cell>
          <cell r="J570">
            <v>0</v>
          </cell>
        </row>
        <row r="571">
          <cell r="E571" t="str">
            <v>F93080G</v>
          </cell>
          <cell r="F571" t="str">
            <v>MISC A&amp;G- AFFILIATE IT SERVICES</v>
          </cell>
          <cell r="G571">
            <v>0</v>
          </cell>
          <cell r="J571">
            <v>0</v>
          </cell>
        </row>
        <row r="572">
          <cell r="E572" t="str">
            <v>F93100G</v>
          </cell>
          <cell r="F572" t="str">
            <v>RENTS</v>
          </cell>
          <cell r="G572">
            <v>1463250.63</v>
          </cell>
          <cell r="H572">
            <v>0</v>
          </cell>
          <cell r="I572">
            <v>0.25262000000000001</v>
          </cell>
          <cell r="J572">
            <v>1463250.63</v>
          </cell>
        </row>
        <row r="573">
          <cell r="E573" t="str">
            <v>F93100G</v>
          </cell>
          <cell r="J573">
            <v>0</v>
          </cell>
        </row>
        <row r="574">
          <cell r="E574" t="str">
            <v xml:space="preserve">   Gas Administrative and General</v>
          </cell>
          <cell r="G574">
            <v>51070924.690000005</v>
          </cell>
          <cell r="H574">
            <v>9547408.4253389984</v>
          </cell>
          <cell r="J574">
            <v>60618333.115339004</v>
          </cell>
        </row>
        <row r="576">
          <cell r="E576" t="str">
            <v xml:space="preserve">  Administrative and General</v>
          </cell>
          <cell r="G576">
            <v>187166710.40000001</v>
          </cell>
          <cell r="H576">
            <v>-35949</v>
          </cell>
          <cell r="J576">
            <v>187130761.39999998</v>
          </cell>
        </row>
        <row r="578">
          <cell r="E578" t="str">
            <v>F92700C</v>
          </cell>
          <cell r="F578" t="str">
            <v>FRANCHISE REQUIREMENTS</v>
          </cell>
          <cell r="G578">
            <v>0</v>
          </cell>
          <cell r="J578">
            <v>0</v>
          </cell>
        </row>
        <row r="579">
          <cell r="E579" t="str">
            <v>F92700E</v>
          </cell>
          <cell r="F579" t="str">
            <v>FRANCHISE REQUIREMENTS</v>
          </cell>
          <cell r="G579">
            <v>58130419.210000001</v>
          </cell>
          <cell r="J579">
            <v>58130419.210000001</v>
          </cell>
        </row>
        <row r="580">
          <cell r="E580" t="str">
            <v>F92700G</v>
          </cell>
          <cell r="F580" t="str">
            <v>FRANCHISE REQUIREMENTS</v>
          </cell>
          <cell r="G580">
            <v>8597441.129999999</v>
          </cell>
          <cell r="J580">
            <v>8597441.129999999</v>
          </cell>
        </row>
        <row r="581">
          <cell r="E581" t="str">
            <v xml:space="preserve"> Franchise Fees</v>
          </cell>
          <cell r="G581">
            <v>66727860.340000004</v>
          </cell>
          <cell r="H581">
            <v>0</v>
          </cell>
          <cell r="J581">
            <v>66727860.340000004</v>
          </cell>
        </row>
        <row r="583">
          <cell r="E583" t="str">
            <v>Maintenance</v>
          </cell>
        </row>
        <row r="584">
          <cell r="E584" t="str">
            <v>F51000E</v>
          </cell>
          <cell r="F584" t="str">
            <v>MAINTENANCE SUPERVISION AND ENGINEERING</v>
          </cell>
          <cell r="G584">
            <v>175.66999999999996</v>
          </cell>
          <cell r="J584">
            <v>175.66999999999996</v>
          </cell>
        </row>
        <row r="585">
          <cell r="E585" t="str">
            <v>F51000E</v>
          </cell>
          <cell r="H585">
            <v>-87.539999999999992</v>
          </cell>
          <cell r="J585">
            <v>-87.539999999999992</v>
          </cell>
        </row>
        <row r="586">
          <cell r="E586" t="str">
            <v>F51010E</v>
          </cell>
          <cell r="F586" t="str">
            <v>MAINTENANCE SUPERVISION AND ENGINEERING</v>
          </cell>
          <cell r="G586">
            <v>45.23</v>
          </cell>
          <cell r="J586">
            <v>45.23</v>
          </cell>
        </row>
        <row r="587">
          <cell r="E587" t="str">
            <v>F51010E</v>
          </cell>
          <cell r="H587">
            <v>-45.23</v>
          </cell>
          <cell r="J587">
            <v>-45.23</v>
          </cell>
        </row>
        <row r="588">
          <cell r="E588" t="str">
            <v>F51020E</v>
          </cell>
          <cell r="F588" t="str">
            <v>MAINTENANCE SUPERVISION AND ENGINEERING</v>
          </cell>
          <cell r="G588">
            <v>1836</v>
          </cell>
          <cell r="J588">
            <v>1836</v>
          </cell>
        </row>
        <row r="589">
          <cell r="E589" t="str">
            <v>F51020E</v>
          </cell>
          <cell r="H589">
            <v>-907.2</v>
          </cell>
          <cell r="J589">
            <v>-907.2</v>
          </cell>
        </row>
        <row r="590">
          <cell r="E590" t="str">
            <v>F51030E</v>
          </cell>
          <cell r="F590" t="str">
            <v>MAINTENANCE SUPERVISION AND ENGINEERING</v>
          </cell>
          <cell r="G590">
            <v>0</v>
          </cell>
          <cell r="J590">
            <v>0</v>
          </cell>
        </row>
        <row r="591">
          <cell r="E591" t="str">
            <v>F51100E</v>
          </cell>
          <cell r="F591" t="str">
            <v>MAINTENANCE OF STRUCTURES</v>
          </cell>
          <cell r="G591">
            <v>-2860.8100000000004</v>
          </cell>
          <cell r="J591">
            <v>-2860.8100000000004</v>
          </cell>
        </row>
        <row r="592">
          <cell r="E592" t="str">
            <v>F51100E</v>
          </cell>
          <cell r="H592">
            <v>2860.8100000000004</v>
          </cell>
          <cell r="J592">
            <v>2860.8100000000004</v>
          </cell>
        </row>
        <row r="593">
          <cell r="E593" t="str">
            <v>F51200E</v>
          </cell>
          <cell r="F593" t="str">
            <v>MAINTENANCE OF BOILER PLANT</v>
          </cell>
          <cell r="G593">
            <v>-4855.62</v>
          </cell>
          <cell r="J593">
            <v>-4855.62</v>
          </cell>
        </row>
        <row r="594">
          <cell r="E594" t="str">
            <v>F51200E</v>
          </cell>
          <cell r="H594">
            <v>4855.62</v>
          </cell>
          <cell r="J594">
            <v>4855.62</v>
          </cell>
        </row>
        <row r="595">
          <cell r="E595" t="str">
            <v>F51220E</v>
          </cell>
          <cell r="F595" t="str">
            <v>MAINTENANCE OF BOILER PLANT</v>
          </cell>
          <cell r="G595">
            <v>0</v>
          </cell>
          <cell r="J595">
            <v>0</v>
          </cell>
        </row>
        <row r="596">
          <cell r="E596" t="str">
            <v>F51300E</v>
          </cell>
          <cell r="F596" t="str">
            <v>MAINTENANCE OF ELECTRIC PLANT</v>
          </cell>
          <cell r="G596">
            <v>-16788.23</v>
          </cell>
          <cell r="J596">
            <v>-16788.23</v>
          </cell>
        </row>
        <row r="597">
          <cell r="E597" t="str">
            <v>F51300E</v>
          </cell>
          <cell r="H597">
            <v>16788.23</v>
          </cell>
          <cell r="J597">
            <v>16788.23</v>
          </cell>
        </row>
        <row r="598">
          <cell r="E598" t="str">
            <v>F51320E</v>
          </cell>
          <cell r="F598" t="str">
            <v>MAINTENANCE OF ELECTRIC PLANT</v>
          </cell>
          <cell r="G598">
            <v>261.60000000000002</v>
          </cell>
          <cell r="J598">
            <v>261.60000000000002</v>
          </cell>
        </row>
        <row r="599">
          <cell r="E599" t="str">
            <v>F51320E</v>
          </cell>
          <cell r="H599">
            <v>-261.60000000000002</v>
          </cell>
          <cell r="J599">
            <v>-261.60000000000002</v>
          </cell>
        </row>
        <row r="600">
          <cell r="E600" t="str">
            <v>F51400E</v>
          </cell>
          <cell r="F600" t="str">
            <v>MAINTENANCE OF MISCELLANEOUS STEAM PLAN</v>
          </cell>
          <cell r="G600">
            <v>-2203.9</v>
          </cell>
          <cell r="J600">
            <v>-2203.9</v>
          </cell>
        </row>
        <row r="601">
          <cell r="E601" t="str">
            <v>F51400E</v>
          </cell>
          <cell r="H601">
            <v>-24667.21</v>
          </cell>
          <cell r="J601">
            <v>-24667.21</v>
          </cell>
        </row>
        <row r="602">
          <cell r="E602" t="str">
            <v>F51420E</v>
          </cell>
          <cell r="F602" t="str">
            <v>MAINTENANCE OF MISCELLANEOUS STEAM PLAN</v>
          </cell>
          <cell r="G602">
            <v>0</v>
          </cell>
          <cell r="J602">
            <v>0</v>
          </cell>
        </row>
        <row r="603">
          <cell r="E603" t="str">
            <v xml:space="preserve">     Steam Power Production Maintenance</v>
          </cell>
          <cell r="G603">
            <v>-24390.060000000005</v>
          </cell>
          <cell r="H603">
            <v>-1464.119999999999</v>
          </cell>
          <cell r="J603">
            <v>-25854.18</v>
          </cell>
        </row>
        <row r="605">
          <cell r="E605" t="str">
            <v>F52800E</v>
          </cell>
          <cell r="F605" t="str">
            <v>MAINTENANCE SUPERVISION AND ENGINEERING</v>
          </cell>
          <cell r="G605">
            <v>5606257.8500000006</v>
          </cell>
          <cell r="J605">
            <v>5606257.8500000006</v>
          </cell>
        </row>
        <row r="606">
          <cell r="E606" t="str">
            <v>F52900E</v>
          </cell>
          <cell r="F606" t="str">
            <v>MAINTENANCE OF STRUCTURES</v>
          </cell>
          <cell r="G606">
            <v>3847544.77</v>
          </cell>
          <cell r="J606">
            <v>3847544.77</v>
          </cell>
        </row>
        <row r="607">
          <cell r="E607" t="str">
            <v>F53000E</v>
          </cell>
          <cell r="F607" t="str">
            <v>MAINTENANCE OF REACTOR PLANT EQUIPMENT</v>
          </cell>
          <cell r="G607">
            <v>11778159.049999999</v>
          </cell>
          <cell r="J607">
            <v>11778159.049999999</v>
          </cell>
        </row>
        <row r="608">
          <cell r="E608" t="str">
            <v>F53100E</v>
          </cell>
          <cell r="F608" t="str">
            <v>MAINTENANCE OF ELECTRIC PLANT</v>
          </cell>
          <cell r="G608">
            <v>5977527.75</v>
          </cell>
          <cell r="J608">
            <v>5977527.75</v>
          </cell>
        </row>
        <row r="609">
          <cell r="E609" t="str">
            <v>F53200E</v>
          </cell>
          <cell r="F609" t="str">
            <v>MAINTENANCE OF MISCELLANEOUS NUCLEAR PL</v>
          </cell>
          <cell r="G609">
            <v>10443302.509999998</v>
          </cell>
          <cell r="J609">
            <v>10443302.509999998</v>
          </cell>
        </row>
        <row r="610">
          <cell r="E610" t="str">
            <v xml:space="preserve">     Nuclear Production Maintenance</v>
          </cell>
          <cell r="G610">
            <v>37652791.93</v>
          </cell>
          <cell r="H610">
            <v>0</v>
          </cell>
          <cell r="J610">
            <v>37652791.93</v>
          </cell>
        </row>
        <row r="612">
          <cell r="E612" t="str">
            <v>F55100E</v>
          </cell>
          <cell r="F612" t="str">
            <v>MAINTENANCE SUPERVISION AND ENGINEERING</v>
          </cell>
          <cell r="G612">
            <v>0</v>
          </cell>
          <cell r="J612">
            <v>0</v>
          </cell>
        </row>
        <row r="613">
          <cell r="E613" t="str">
            <v>F55200E</v>
          </cell>
          <cell r="F613" t="str">
            <v>MAINTENANCE OF STRUCTURES</v>
          </cell>
          <cell r="G613">
            <v>-57.8</v>
          </cell>
          <cell r="J613">
            <v>-57.8</v>
          </cell>
        </row>
        <row r="614">
          <cell r="E614" t="str">
            <v>F55200E</v>
          </cell>
          <cell r="H614">
            <v>57.8</v>
          </cell>
          <cell r="J614">
            <v>57.8</v>
          </cell>
        </row>
        <row r="615">
          <cell r="E615" t="str">
            <v>F55300E</v>
          </cell>
          <cell r="F615" t="str">
            <v>MAINTENANCE OF GENERATING AND ELECTRIC</v>
          </cell>
          <cell r="G615">
            <v>-2667.72</v>
          </cell>
          <cell r="J615">
            <v>-2667.72</v>
          </cell>
        </row>
        <row r="616">
          <cell r="E616" t="str">
            <v>F55300E</v>
          </cell>
          <cell r="H616">
            <v>-1312.18</v>
          </cell>
          <cell r="J616">
            <v>-1312.18</v>
          </cell>
        </row>
        <row r="617">
          <cell r="E617" t="str">
            <v>F55400E</v>
          </cell>
          <cell r="F617" t="str">
            <v>MAINT OF MISCELLANEOUS OTHER POWER GENE</v>
          </cell>
          <cell r="G617">
            <v>0</v>
          </cell>
          <cell r="J617">
            <v>0</v>
          </cell>
        </row>
        <row r="618">
          <cell r="E618" t="str">
            <v>F55400E</v>
          </cell>
          <cell r="H618">
            <v>0</v>
          </cell>
          <cell r="J618">
            <v>0</v>
          </cell>
        </row>
        <row r="619">
          <cell r="E619" t="str">
            <v xml:space="preserve">     Other Generation Maintenance</v>
          </cell>
          <cell r="G619">
            <v>-2725.52</v>
          </cell>
          <cell r="H619">
            <v>-1254.3800000000001</v>
          </cell>
          <cell r="I619">
            <v>0</v>
          </cell>
          <cell r="J619">
            <v>-3979.8999999999996</v>
          </cell>
        </row>
        <row r="621">
          <cell r="E621" t="str">
            <v xml:space="preserve">     Generation Maintenance</v>
          </cell>
          <cell r="G621">
            <v>37625676.349999994</v>
          </cell>
          <cell r="H621">
            <v>-2718.4999999999991</v>
          </cell>
          <cell r="J621">
            <v>37622957.850000001</v>
          </cell>
        </row>
        <row r="623">
          <cell r="E623" t="str">
            <v>F56800E</v>
          </cell>
          <cell r="F623" t="str">
            <v>MAINTENANCE SUPERVISION AND ENGINEERING</v>
          </cell>
          <cell r="G623">
            <v>41051.089999999997</v>
          </cell>
          <cell r="J623">
            <v>41051.089999999997</v>
          </cell>
        </row>
        <row r="624">
          <cell r="E624" t="str">
            <v>F56810E</v>
          </cell>
          <cell r="F624" t="str">
            <v>MAINTENANCE SUPERVISION AND ENGINEERING</v>
          </cell>
          <cell r="G624">
            <v>800161.21</v>
          </cell>
          <cell r="J624">
            <v>800161.21</v>
          </cell>
        </row>
        <row r="625">
          <cell r="E625" t="str">
            <v>F56820E</v>
          </cell>
          <cell r="F625" t="str">
            <v>MAINTENANCE SUPERVISION AND ENGINEERING</v>
          </cell>
          <cell r="G625">
            <v>13879.300000000001</v>
          </cell>
          <cell r="J625">
            <v>13879.300000000001</v>
          </cell>
        </row>
        <row r="626">
          <cell r="E626" t="str">
            <v>F56820E</v>
          </cell>
          <cell r="H626">
            <v>14.820000000000002</v>
          </cell>
          <cell r="J626">
            <v>14.820000000000002</v>
          </cell>
        </row>
        <row r="627">
          <cell r="E627" t="str">
            <v>F56900E</v>
          </cell>
          <cell r="F627" t="str">
            <v>MAINTENANCE OF STRUCTURES</v>
          </cell>
          <cell r="G627">
            <v>7714.9800000000005</v>
          </cell>
          <cell r="J627">
            <v>7714.9800000000005</v>
          </cell>
        </row>
        <row r="628">
          <cell r="E628" t="str">
            <v>F57000E</v>
          </cell>
          <cell r="F628" t="str">
            <v>MAINTENANCE OF STATION EQUIPMENT</v>
          </cell>
          <cell r="G628">
            <v>343447.72000000009</v>
          </cell>
          <cell r="J628">
            <v>343447.72000000009</v>
          </cell>
        </row>
        <row r="629">
          <cell r="E629" t="str">
            <v>F57010E</v>
          </cell>
          <cell r="F629" t="str">
            <v>MAINTENANCE OF STATION EQUIPMENT</v>
          </cell>
          <cell r="G629">
            <v>2578786.12</v>
          </cell>
          <cell r="J629">
            <v>2578786.12</v>
          </cell>
        </row>
        <row r="630">
          <cell r="E630" t="str">
            <v>F57020E</v>
          </cell>
          <cell r="F630" t="str">
            <v>MAINTENANCE OF STATION EQUIPMENT</v>
          </cell>
          <cell r="G630">
            <v>277514.39</v>
          </cell>
          <cell r="J630">
            <v>277514.39</v>
          </cell>
        </row>
        <row r="631">
          <cell r="E631" t="str">
            <v>F57050E</v>
          </cell>
          <cell r="F631" t="str">
            <v>MAINTENANCE OF STATION EQUIPMENT</v>
          </cell>
          <cell r="G631">
            <v>0</v>
          </cell>
          <cell r="J631">
            <v>0</v>
          </cell>
        </row>
        <row r="632">
          <cell r="E632" t="str">
            <v>F57060E</v>
          </cell>
          <cell r="F632" t="str">
            <v>MAINTENANCE OF STATION EQUIPMENT</v>
          </cell>
          <cell r="G632">
            <v>37749.9</v>
          </cell>
          <cell r="J632">
            <v>37749.9</v>
          </cell>
        </row>
        <row r="633">
          <cell r="E633" t="str">
            <v>F57070E</v>
          </cell>
          <cell r="F633" t="str">
            <v>MAINTENANCE OF STATION EQUIPMENT</v>
          </cell>
          <cell r="G633">
            <v>34308.75</v>
          </cell>
          <cell r="J633">
            <v>34308.75</v>
          </cell>
        </row>
        <row r="634">
          <cell r="E634" t="str">
            <v>F57100E</v>
          </cell>
          <cell r="F634" t="str">
            <v>MAINTENANCE OF OVERHEAD LINES</v>
          </cell>
          <cell r="G634">
            <v>3125755.0100000002</v>
          </cell>
          <cell r="J634">
            <v>3125755.0100000002</v>
          </cell>
        </row>
        <row r="635">
          <cell r="E635" t="str">
            <v>F57110E</v>
          </cell>
          <cell r="F635" t="str">
            <v>MAINTENANCE OF OVERHEAD LINES</v>
          </cell>
          <cell r="G635">
            <v>647280.56000000006</v>
          </cell>
          <cell r="J635">
            <v>647280.56000000006</v>
          </cell>
        </row>
        <row r="636">
          <cell r="E636" t="str">
            <v>F57120E</v>
          </cell>
          <cell r="F636" t="str">
            <v>MAINTENANCE OF OVERHEAD LINES</v>
          </cell>
          <cell r="G636">
            <v>661930.77</v>
          </cell>
          <cell r="J636">
            <v>661930.77</v>
          </cell>
        </row>
        <row r="637">
          <cell r="E637" t="str">
            <v>F57130E</v>
          </cell>
          <cell r="F637" t="str">
            <v>MAINTENANCE OF OVERHEAD LINES</v>
          </cell>
          <cell r="G637">
            <v>1027928.03</v>
          </cell>
          <cell r="J637">
            <v>1027928.03</v>
          </cell>
        </row>
        <row r="638">
          <cell r="E638" t="str">
            <v>F57170E</v>
          </cell>
          <cell r="F638" t="str">
            <v>MAINTENANCE OF OVERHEAD LINES</v>
          </cell>
          <cell r="G638">
            <v>44509.669999999955</v>
          </cell>
          <cell r="J638">
            <v>44509.669999999955</v>
          </cell>
        </row>
        <row r="639">
          <cell r="E639" t="str">
            <v>F57180E</v>
          </cell>
          <cell r="F639" t="str">
            <v>MAINTENANCE OF OVERHEAD LINES</v>
          </cell>
          <cell r="G639">
            <v>1946.87</v>
          </cell>
          <cell r="J639">
            <v>1946.87</v>
          </cell>
        </row>
        <row r="640">
          <cell r="E640" t="str">
            <v>F57190E</v>
          </cell>
          <cell r="F640" t="str">
            <v>MAINTENANCE OF OVERHEAD LINES</v>
          </cell>
          <cell r="G640">
            <v>101474.43000000001</v>
          </cell>
          <cell r="J640">
            <v>101474.43000000001</v>
          </cell>
        </row>
        <row r="641">
          <cell r="E641" t="str">
            <v>F57200E</v>
          </cell>
          <cell r="F641" t="str">
            <v>MAINTENANCE OF UNDERGROUND LINES</v>
          </cell>
          <cell r="G641">
            <v>31729.47</v>
          </cell>
          <cell r="J641">
            <v>31729.47</v>
          </cell>
        </row>
        <row r="642">
          <cell r="E642" t="str">
            <v>F57300E</v>
          </cell>
          <cell r="F642" t="str">
            <v>MAINTENANCE OF MISCELLANEOUS TRANSMISSI</v>
          </cell>
          <cell r="G642">
            <v>24170.3400000002</v>
          </cell>
          <cell r="J642">
            <v>24170.3400000002</v>
          </cell>
        </row>
        <row r="643">
          <cell r="E643" t="str">
            <v xml:space="preserve">     Electric Transmission Maintenance</v>
          </cell>
          <cell r="G643">
            <v>9801338.6099999994</v>
          </cell>
          <cell r="H643">
            <v>14.820000000000002</v>
          </cell>
          <cell r="J643">
            <v>9801353.4299999997</v>
          </cell>
        </row>
        <row r="645">
          <cell r="E645" t="str">
            <v>F59000E</v>
          </cell>
          <cell r="F645" t="str">
            <v>MAINTENANCE SUPERVISION AND ENGINEERING</v>
          </cell>
          <cell r="G645">
            <v>723944.27</v>
          </cell>
          <cell r="J645">
            <v>723944.27</v>
          </cell>
        </row>
        <row r="646">
          <cell r="E646" t="str">
            <v>F59010E</v>
          </cell>
          <cell r="F646" t="str">
            <v>MAINTENANCE SUPERVISION AND ENGINEERING</v>
          </cell>
          <cell r="G646">
            <v>27819.869999999995</v>
          </cell>
          <cell r="J646">
            <v>27819.869999999995</v>
          </cell>
        </row>
        <row r="647">
          <cell r="E647" t="str">
            <v>F59010E</v>
          </cell>
          <cell r="H647">
            <v>1301.57</v>
          </cell>
          <cell r="J647">
            <v>1301.57</v>
          </cell>
        </row>
        <row r="648">
          <cell r="E648" t="str">
            <v>F59020E</v>
          </cell>
          <cell r="F648" t="str">
            <v>MAINTENANCE SUPERVISION AND ENGINEERING</v>
          </cell>
          <cell r="G648">
            <v>35.6</v>
          </cell>
          <cell r="J648">
            <v>35.6</v>
          </cell>
        </row>
        <row r="649">
          <cell r="E649" t="str">
            <v>F59100E</v>
          </cell>
          <cell r="F649" t="str">
            <v>MAINTENANCE OF STRUCTURES</v>
          </cell>
          <cell r="G649">
            <v>31678.41</v>
          </cell>
          <cell r="J649">
            <v>31678.41</v>
          </cell>
        </row>
        <row r="650">
          <cell r="E650" t="str">
            <v>F59200E</v>
          </cell>
          <cell r="F650" t="str">
            <v>MAINTENANCE OF STATION EQUIPMENT</v>
          </cell>
          <cell r="G650">
            <v>1294089.0299999998</v>
          </cell>
          <cell r="J650">
            <v>1294089.0299999998</v>
          </cell>
        </row>
        <row r="651">
          <cell r="E651" t="str">
            <v>F59210E</v>
          </cell>
          <cell r="F651" t="str">
            <v>MAINTENANCE OF STATION EQUIPMENT</v>
          </cell>
          <cell r="G651">
            <v>3228938.7399999998</v>
          </cell>
          <cell r="H651">
            <v>-2742.86</v>
          </cell>
          <cell r="J651">
            <v>3226195.88</v>
          </cell>
        </row>
        <row r="652">
          <cell r="E652" t="str">
            <v>F59210E</v>
          </cell>
          <cell r="J652">
            <v>0</v>
          </cell>
        </row>
        <row r="653">
          <cell r="E653" t="str">
            <v>F59210E</v>
          </cell>
          <cell r="H653">
            <v>1227.3800000000001</v>
          </cell>
          <cell r="J653">
            <v>1227.3800000000001</v>
          </cell>
        </row>
        <row r="654">
          <cell r="E654" t="str">
            <v>F59220E</v>
          </cell>
          <cell r="F654" t="str">
            <v>MAINTENANCE OF STATION EQUIPMENT</v>
          </cell>
          <cell r="G654">
            <v>133326.28000000003</v>
          </cell>
          <cell r="J654">
            <v>133326.28000000003</v>
          </cell>
        </row>
        <row r="655">
          <cell r="E655" t="str">
            <v>F59290E</v>
          </cell>
          <cell r="F655" t="str">
            <v>MAINTENANCE OF STATION EQUIPMENT</v>
          </cell>
          <cell r="G655">
            <v>0</v>
          </cell>
          <cell r="J655">
            <v>0</v>
          </cell>
        </row>
        <row r="656">
          <cell r="E656" t="str">
            <v>F59300E</v>
          </cell>
          <cell r="F656" t="str">
            <v>MAINTENANCE OF OVERHEAD LINES</v>
          </cell>
          <cell r="G656">
            <v>23774908.410000004</v>
          </cell>
          <cell r="J656">
            <v>23774908.410000004</v>
          </cell>
        </row>
        <row r="657">
          <cell r="E657" t="str">
            <v>F59310E</v>
          </cell>
          <cell r="F657" t="str">
            <v>MAINTENANCE OF OVERHEAD LINES</v>
          </cell>
          <cell r="G657">
            <v>1007732.83</v>
          </cell>
          <cell r="J657">
            <v>1007732.83</v>
          </cell>
        </row>
        <row r="658">
          <cell r="E658" t="str">
            <v>F59320E</v>
          </cell>
          <cell r="F658" t="str">
            <v>MAINTENANCE OF OVERHEAD LINES</v>
          </cell>
          <cell r="G658">
            <v>23476146.280000001</v>
          </cell>
          <cell r="J658">
            <v>23476146.280000001</v>
          </cell>
        </row>
        <row r="659">
          <cell r="E659" t="str">
            <v>F59340E</v>
          </cell>
          <cell r="F659" t="str">
            <v>MAINTENANCE OF OVERHEAD LINES</v>
          </cell>
          <cell r="G659">
            <v>2996.8299999999995</v>
          </cell>
          <cell r="J659">
            <v>2996.8299999999995</v>
          </cell>
        </row>
        <row r="660">
          <cell r="E660" t="str">
            <v>F59350E</v>
          </cell>
          <cell r="F660" t="str">
            <v>MAINTENANCE OF OVERHEAD LINES</v>
          </cell>
          <cell r="G660">
            <v>38842.629999999997</v>
          </cell>
          <cell r="J660">
            <v>38842.629999999997</v>
          </cell>
        </row>
        <row r="661">
          <cell r="E661" t="str">
            <v>F59370E</v>
          </cell>
          <cell r="F661" t="str">
            <v>MAINTENANCE OF OVERHEAD LINES</v>
          </cell>
          <cell r="G661">
            <v>-6620.92</v>
          </cell>
          <cell r="J661">
            <v>-6620.92</v>
          </cell>
        </row>
        <row r="662">
          <cell r="E662" t="str">
            <v>F59390E</v>
          </cell>
          <cell r="F662" t="str">
            <v>MAINTENANCE OF OVERHEAD LINES</v>
          </cell>
          <cell r="G662">
            <v>2756806.6199999996</v>
          </cell>
          <cell r="J662">
            <v>2756806.6199999996</v>
          </cell>
        </row>
        <row r="663">
          <cell r="E663" t="str">
            <v>F59400E</v>
          </cell>
          <cell r="F663" t="str">
            <v>MAINTENANCE OF UNDERGROUND LINES</v>
          </cell>
          <cell r="G663">
            <v>2917469.07</v>
          </cell>
          <cell r="J663">
            <v>2917469.07</v>
          </cell>
        </row>
        <row r="664">
          <cell r="E664" t="str">
            <v>F59410E</v>
          </cell>
          <cell r="F664" t="str">
            <v>MAINTENANCE OF UNDERGROUND LINES</v>
          </cell>
          <cell r="G664">
            <v>808073.64999999991</v>
          </cell>
          <cell r="J664">
            <v>808073.64999999991</v>
          </cell>
        </row>
        <row r="665">
          <cell r="E665" t="str">
            <v>F59420E</v>
          </cell>
          <cell r="F665" t="str">
            <v>MAINTENANCE OF UNDERGROUND LINES</v>
          </cell>
          <cell r="G665">
            <v>5285.6600000000008</v>
          </cell>
          <cell r="J665">
            <v>5285.6600000000008</v>
          </cell>
        </row>
        <row r="666">
          <cell r="E666" t="str">
            <v>F59430E</v>
          </cell>
          <cell r="F666" t="str">
            <v>MAINTENANCE OF UNDERGROUND LINES</v>
          </cell>
          <cell r="G666">
            <v>-109.26</v>
          </cell>
          <cell r="J666">
            <v>-109.26</v>
          </cell>
        </row>
        <row r="667">
          <cell r="E667" t="str">
            <v>F59450E</v>
          </cell>
          <cell r="F667" t="str">
            <v>MAINTENANCE OF UNDERGROUND LINES</v>
          </cell>
          <cell r="G667">
            <v>24824.04</v>
          </cell>
          <cell r="J667">
            <v>24824.04</v>
          </cell>
        </row>
        <row r="668">
          <cell r="E668" t="str">
            <v>F59460E</v>
          </cell>
          <cell r="F668" t="str">
            <v>MAINTENANCE OF UNDERGROUND LINES</v>
          </cell>
          <cell r="G668">
            <v>2648554.9200000004</v>
          </cell>
          <cell r="J668">
            <v>2648554.9200000004</v>
          </cell>
        </row>
        <row r="669">
          <cell r="E669" t="str">
            <v>F59500E</v>
          </cell>
          <cell r="F669" t="str">
            <v>MAINTENANCE OF LINE TRANSFORMERS</v>
          </cell>
          <cell r="G669">
            <v>316007.64999999997</v>
          </cell>
          <cell r="J669">
            <v>316007.64999999997</v>
          </cell>
        </row>
        <row r="670">
          <cell r="E670" t="str">
            <v>F59510E</v>
          </cell>
          <cell r="F670" t="str">
            <v>MAINTENANCE OF LINE TRANSFORMERS</v>
          </cell>
          <cell r="G670">
            <v>324.61</v>
          </cell>
          <cell r="J670">
            <v>324.61</v>
          </cell>
        </row>
        <row r="671">
          <cell r="E671" t="str">
            <v>F59520E</v>
          </cell>
          <cell r="F671" t="str">
            <v>MAINTENANCE OF LINE TRANSFORMERS</v>
          </cell>
          <cell r="G671">
            <v>15821.45</v>
          </cell>
          <cell r="J671">
            <v>15821.45</v>
          </cell>
        </row>
        <row r="672">
          <cell r="E672" t="str">
            <v>F59550E</v>
          </cell>
          <cell r="F672" t="str">
            <v>MAINTENANCE OF LINE TRANSFORMERS</v>
          </cell>
          <cell r="G672">
            <v>1087.6099999999999</v>
          </cell>
          <cell r="J672">
            <v>1087.6099999999999</v>
          </cell>
        </row>
        <row r="673">
          <cell r="E673" t="str">
            <v>F59570E</v>
          </cell>
          <cell r="F673" t="str">
            <v>MAINTENANCE OF LINE TRANSFORMERS</v>
          </cell>
          <cell r="G673">
            <v>0</v>
          </cell>
          <cell r="J673">
            <v>0</v>
          </cell>
        </row>
        <row r="674">
          <cell r="E674" t="str">
            <v>F59600E</v>
          </cell>
          <cell r="F674" t="str">
            <v>MAINTENANCE OF STREET LIGHTING AND SIGN</v>
          </cell>
          <cell r="G674">
            <v>80769.830000000016</v>
          </cell>
          <cell r="J674">
            <v>80769.830000000016</v>
          </cell>
        </row>
        <row r="675">
          <cell r="E675" t="str">
            <v>F59700E</v>
          </cell>
          <cell r="F675" t="str">
            <v>MAINTENANCE OF METERS</v>
          </cell>
          <cell r="G675">
            <v>422873.07</v>
          </cell>
          <cell r="J675">
            <v>422873.07</v>
          </cell>
        </row>
        <row r="676">
          <cell r="E676" t="str">
            <v>F59800E</v>
          </cell>
          <cell r="F676" t="str">
            <v>MAINTENANCE OF MISCELLANEOUS DISTRIBUTI</v>
          </cell>
          <cell r="G676">
            <v>377192.57999999914</v>
          </cell>
          <cell r="J676">
            <v>377192.57999999914</v>
          </cell>
        </row>
        <row r="677">
          <cell r="E677" t="str">
            <v xml:space="preserve">     Electric Distribution Maintenance</v>
          </cell>
          <cell r="G677">
            <v>64108819.75999999</v>
          </cell>
          <cell r="H677">
            <v>-213.91000000000008</v>
          </cell>
          <cell r="J677">
            <v>64108605.849999994</v>
          </cell>
        </row>
        <row r="679">
          <cell r="E679" t="str">
            <v xml:space="preserve">     Electric Maintenance</v>
          </cell>
          <cell r="G679">
            <v>111535834.71999998</v>
          </cell>
          <cell r="H679">
            <v>-2917.5899999999992</v>
          </cell>
          <cell r="J679">
            <v>111532917.13</v>
          </cell>
        </row>
        <row r="681">
          <cell r="E681" t="str">
            <v>F83000C</v>
          </cell>
          <cell r="F681" t="str">
            <v>MAINTENANCE SUPERVISION AND ENGINEERING</v>
          </cell>
          <cell r="G681">
            <v>0</v>
          </cell>
          <cell r="H681">
            <v>0</v>
          </cell>
          <cell r="J681">
            <v>0</v>
          </cell>
        </row>
        <row r="682">
          <cell r="E682" t="str">
            <v>F83000G</v>
          </cell>
          <cell r="F682" t="str">
            <v>MAINTENANCE SUPERVISION AND ENGINEERING</v>
          </cell>
          <cell r="G682">
            <v>0</v>
          </cell>
          <cell r="H682">
            <v>0</v>
          </cell>
          <cell r="J682">
            <v>0</v>
          </cell>
        </row>
        <row r="683">
          <cell r="E683" t="str">
            <v>F83100C</v>
          </cell>
          <cell r="F683" t="str">
            <v>MAINTENANCE OF STRUCTURES AND IMPROVEME</v>
          </cell>
          <cell r="G683">
            <v>0</v>
          </cell>
          <cell r="H683">
            <v>0</v>
          </cell>
          <cell r="J683">
            <v>0</v>
          </cell>
        </row>
        <row r="684">
          <cell r="E684" t="str">
            <v>F83100G</v>
          </cell>
          <cell r="F684" t="str">
            <v>MAINTENANCE OF STRUCTURES AND IMPROVEME</v>
          </cell>
          <cell r="G684">
            <v>0</v>
          </cell>
          <cell r="H684">
            <v>0</v>
          </cell>
          <cell r="J684">
            <v>0</v>
          </cell>
        </row>
        <row r="685">
          <cell r="E685" t="str">
            <v>F83200G</v>
          </cell>
          <cell r="F685" t="str">
            <v>MAINTENANCE OF RESERVOIRS AND WELLS</v>
          </cell>
          <cell r="G685">
            <v>0</v>
          </cell>
          <cell r="H685">
            <v>0</v>
          </cell>
          <cell r="J685">
            <v>0</v>
          </cell>
        </row>
        <row r="686">
          <cell r="E686" t="str">
            <v>F83500C</v>
          </cell>
          <cell r="F686" t="str">
            <v>MAINTENANCE OF MEASURING AND REGULATING</v>
          </cell>
          <cell r="G686">
            <v>0</v>
          </cell>
          <cell r="H686">
            <v>0</v>
          </cell>
          <cell r="J686">
            <v>0</v>
          </cell>
        </row>
        <row r="687">
          <cell r="E687" t="str">
            <v>F83500G</v>
          </cell>
          <cell r="F687" t="str">
            <v>MAINTENANCE OF MEASURING AND REGULATING</v>
          </cell>
          <cell r="G687">
            <v>0</v>
          </cell>
          <cell r="H687">
            <v>0</v>
          </cell>
          <cell r="J687">
            <v>0</v>
          </cell>
        </row>
        <row r="688">
          <cell r="E688" t="str">
            <v>F83500G</v>
          </cell>
          <cell r="J688">
            <v>0</v>
          </cell>
        </row>
        <row r="689">
          <cell r="E689" t="str">
            <v>F83700G</v>
          </cell>
          <cell r="F689" t="str">
            <v>MAINTENANCE OF OTHER EQUIPMENT</v>
          </cell>
          <cell r="G689">
            <v>0</v>
          </cell>
          <cell r="H689">
            <v>0</v>
          </cell>
          <cell r="J689">
            <v>0</v>
          </cell>
        </row>
        <row r="690">
          <cell r="E690" t="str">
            <v>F84310G</v>
          </cell>
          <cell r="F690" t="str">
            <v>MAINTENANCE SUPERVISION AND ENGINEERING</v>
          </cell>
          <cell r="G690">
            <v>0</v>
          </cell>
          <cell r="H690">
            <v>0</v>
          </cell>
          <cell r="J690">
            <v>0</v>
          </cell>
        </row>
        <row r="691">
          <cell r="E691" t="str">
            <v>F84320G</v>
          </cell>
          <cell r="F691" t="str">
            <v>MAINTENANCE OF STRUCTURES AND IMPROVEME</v>
          </cell>
          <cell r="G691">
            <v>0</v>
          </cell>
          <cell r="H691">
            <v>0</v>
          </cell>
          <cell r="J691">
            <v>0</v>
          </cell>
        </row>
        <row r="692">
          <cell r="E692" t="str">
            <v>F84330G</v>
          </cell>
          <cell r="F692" t="str">
            <v>MAINTENANCE OF GAS HOLDERS</v>
          </cell>
          <cell r="G692">
            <v>0</v>
          </cell>
          <cell r="J692">
            <v>0</v>
          </cell>
        </row>
        <row r="693">
          <cell r="E693" t="str">
            <v>F84370G</v>
          </cell>
          <cell r="F693" t="str">
            <v>MAINTENANCE OF COMPRESSOR EQUIPMENT</v>
          </cell>
          <cell r="G693">
            <v>0</v>
          </cell>
          <cell r="J693">
            <v>0</v>
          </cell>
        </row>
        <row r="694">
          <cell r="E694" t="str">
            <v>F84380G</v>
          </cell>
          <cell r="F694" t="str">
            <v>MAINTENANCE OF MEASURING AND REGULATING</v>
          </cell>
          <cell r="G694">
            <v>356.07999999999993</v>
          </cell>
          <cell r="H694">
            <v>0</v>
          </cell>
          <cell r="J694">
            <v>356.07999999999993</v>
          </cell>
        </row>
        <row r="695">
          <cell r="E695" t="str">
            <v>F84380G</v>
          </cell>
          <cell r="J695">
            <v>0</v>
          </cell>
        </row>
        <row r="696">
          <cell r="E696" t="str">
            <v>F84380G</v>
          </cell>
          <cell r="H696">
            <v>-356.07999999999993</v>
          </cell>
          <cell r="J696">
            <v>-356.07999999999993</v>
          </cell>
        </row>
        <row r="697">
          <cell r="E697" t="str">
            <v>F84390G</v>
          </cell>
          <cell r="F697" t="str">
            <v>MAINTENANCE OF OTHER EQUIPMENT</v>
          </cell>
          <cell r="G697">
            <v>0</v>
          </cell>
          <cell r="H697">
            <v>0</v>
          </cell>
          <cell r="J697">
            <v>0</v>
          </cell>
        </row>
        <row r="698">
          <cell r="E698" t="str">
            <v xml:space="preserve">     Gas Storage Maintenance</v>
          </cell>
          <cell r="G698">
            <v>356.07999999999993</v>
          </cell>
          <cell r="H698">
            <v>-356.07999999999993</v>
          </cell>
          <cell r="J698">
            <v>0</v>
          </cell>
        </row>
        <row r="700">
          <cell r="E700" t="str">
            <v>F86100G</v>
          </cell>
          <cell r="F700" t="str">
            <v>MAINTENANCE SUPERVISION AND ENGINEERING</v>
          </cell>
          <cell r="G700">
            <v>-45161.63999999997</v>
          </cell>
          <cell r="J700">
            <v>-45161.63999999997</v>
          </cell>
        </row>
        <row r="701">
          <cell r="E701" t="str">
            <v>F86110G</v>
          </cell>
          <cell r="F701" t="str">
            <v>MAINTENANCE SUPERVISION AND ENGINEERING</v>
          </cell>
          <cell r="G701">
            <v>71955.17</v>
          </cell>
          <cell r="J701">
            <v>71955.17</v>
          </cell>
        </row>
        <row r="702">
          <cell r="E702" t="str">
            <v>F86120G</v>
          </cell>
          <cell r="F702" t="str">
            <v>MAINTENANCE SUPERVISION AND ENGINEERING</v>
          </cell>
          <cell r="G702">
            <v>0</v>
          </cell>
          <cell r="J702">
            <v>0</v>
          </cell>
        </row>
        <row r="703">
          <cell r="E703" t="str">
            <v>F86200G</v>
          </cell>
          <cell r="F703" t="str">
            <v>MAINTENANCE OF STRUCTURES AND IMPROVEME</v>
          </cell>
          <cell r="G703">
            <v>1427.02</v>
          </cell>
          <cell r="J703">
            <v>1427.02</v>
          </cell>
        </row>
        <row r="704">
          <cell r="E704" t="str">
            <v>F86300G</v>
          </cell>
          <cell r="F704" t="str">
            <v>MAINTENANCE OF MAINS</v>
          </cell>
          <cell r="G704">
            <v>59178.530000000006</v>
          </cell>
          <cell r="J704">
            <v>59178.530000000006</v>
          </cell>
        </row>
        <row r="705">
          <cell r="E705" t="str">
            <v>F86310G</v>
          </cell>
          <cell r="F705" t="str">
            <v>MAINTENANCE OF MAINS</v>
          </cell>
          <cell r="G705">
            <v>270563.19</v>
          </cell>
          <cell r="J705">
            <v>270563.19</v>
          </cell>
        </row>
        <row r="706">
          <cell r="E706" t="str">
            <v>F86400G</v>
          </cell>
          <cell r="F706" t="str">
            <v>MAINTENANCE OF COMPRESSOR STATION EQUIP</v>
          </cell>
          <cell r="G706">
            <v>5581.3600000000006</v>
          </cell>
          <cell r="J706">
            <v>5581.3600000000006</v>
          </cell>
        </row>
        <row r="707">
          <cell r="E707" t="str">
            <v>F86410G</v>
          </cell>
          <cell r="F707" t="str">
            <v>MAINTENANCE OF COMPRESSOR STATION EQUIP</v>
          </cell>
          <cell r="G707">
            <v>597312.87</v>
          </cell>
          <cell r="J707">
            <v>597312.87</v>
          </cell>
        </row>
        <row r="708">
          <cell r="E708" t="str">
            <v>F86420G</v>
          </cell>
          <cell r="F708" t="str">
            <v>MAINTENANCE OF COMPRESSOR STATION EQUIP</v>
          </cell>
          <cell r="G708">
            <v>35165.11</v>
          </cell>
          <cell r="J708">
            <v>35165.11</v>
          </cell>
        </row>
        <row r="709">
          <cell r="E709" t="str">
            <v>F86500G</v>
          </cell>
          <cell r="F709" t="str">
            <v>MAINTENANCE OF MEASURING AND REG. STATI</v>
          </cell>
          <cell r="G709">
            <v>211228.55999999994</v>
          </cell>
          <cell r="J709">
            <v>211228.55999999994</v>
          </cell>
        </row>
        <row r="710">
          <cell r="E710" t="str">
            <v>F86700G</v>
          </cell>
          <cell r="F710" t="str">
            <v>MAINTENANCE OF OTHER EQUIPMENT</v>
          </cell>
          <cell r="G710">
            <v>159.18</v>
          </cell>
          <cell r="J710">
            <v>159.18</v>
          </cell>
        </row>
        <row r="711">
          <cell r="E711" t="str">
            <v xml:space="preserve">     Gas Transmission Maintenance</v>
          </cell>
          <cell r="G711">
            <v>1207409.3499999999</v>
          </cell>
          <cell r="H711">
            <v>0</v>
          </cell>
          <cell r="J711">
            <v>1207409.3499999999</v>
          </cell>
        </row>
        <row r="713">
          <cell r="E713" t="str">
            <v>F88500G</v>
          </cell>
          <cell r="F713" t="str">
            <v>MAINTENANCE SUPERVISION AND ENGINEERING</v>
          </cell>
          <cell r="G713">
            <v>340487.5</v>
          </cell>
          <cell r="J713">
            <v>340487.5</v>
          </cell>
        </row>
        <row r="714">
          <cell r="E714" t="str">
            <v>F88510G</v>
          </cell>
          <cell r="F714" t="str">
            <v>MAINT SUPERVISION AN</v>
          </cell>
          <cell r="G714">
            <v>99490.779999999984</v>
          </cell>
          <cell r="H714">
            <v>-21.26</v>
          </cell>
          <cell r="J714">
            <v>99469.51999999999</v>
          </cell>
        </row>
        <row r="715">
          <cell r="E715" t="str">
            <v>F88510G</v>
          </cell>
          <cell r="J715">
            <v>0</v>
          </cell>
        </row>
        <row r="716">
          <cell r="E716" t="str">
            <v>F88520G</v>
          </cell>
          <cell r="F716" t="str">
            <v>MAINT SUPERVISION AN</v>
          </cell>
          <cell r="G716">
            <v>29579.969999999998</v>
          </cell>
          <cell r="J716">
            <v>29579.969999999998</v>
          </cell>
        </row>
        <row r="717">
          <cell r="E717" t="str">
            <v>F88600G</v>
          </cell>
          <cell r="F717" t="str">
            <v>MAINTENANCE OF STRUCTURES AND IMPROVEME</v>
          </cell>
          <cell r="G717">
            <v>238.02</v>
          </cell>
          <cell r="J717">
            <v>238.02</v>
          </cell>
        </row>
        <row r="718">
          <cell r="E718" t="str">
            <v>F88700G</v>
          </cell>
          <cell r="F718" t="str">
            <v>MAINTENANCE OF MAINS</v>
          </cell>
          <cell r="G718">
            <v>338106.69</v>
          </cell>
          <cell r="J718">
            <v>338106.69</v>
          </cell>
        </row>
        <row r="719">
          <cell r="E719" t="str">
            <v>F88710G</v>
          </cell>
          <cell r="F719" t="str">
            <v>MAINT OF MAINS</v>
          </cell>
          <cell r="G719">
            <v>472540.68000000005</v>
          </cell>
          <cell r="J719">
            <v>472540.68000000005</v>
          </cell>
        </row>
        <row r="720">
          <cell r="E720" t="str">
            <v>F88720G</v>
          </cell>
          <cell r="F720" t="str">
            <v>MAINT OF MAINS</v>
          </cell>
          <cell r="G720">
            <v>370302.64999999997</v>
          </cell>
          <cell r="J720">
            <v>370302.64999999997</v>
          </cell>
        </row>
        <row r="721">
          <cell r="E721" t="str">
            <v>F88730G</v>
          </cell>
          <cell r="F721" t="str">
            <v>MAINT OF MAINS</v>
          </cell>
          <cell r="G721">
            <v>694518.75999999989</v>
          </cell>
          <cell r="J721">
            <v>694518.75999999989</v>
          </cell>
        </row>
        <row r="722">
          <cell r="E722" t="str">
            <v>F88740G</v>
          </cell>
          <cell r="F722" t="str">
            <v>MAINT OF MAINS</v>
          </cell>
          <cell r="G722">
            <v>20508.72</v>
          </cell>
          <cell r="J722">
            <v>20508.72</v>
          </cell>
        </row>
        <row r="723">
          <cell r="E723" t="str">
            <v>F88750G</v>
          </cell>
          <cell r="F723" t="str">
            <v>MAINT OF MAINS</v>
          </cell>
          <cell r="G723">
            <v>312.45999999999998</v>
          </cell>
          <cell r="J723">
            <v>312.45999999999998</v>
          </cell>
        </row>
        <row r="724">
          <cell r="E724" t="str">
            <v>F88760G</v>
          </cell>
          <cell r="F724" t="str">
            <v>MAINT OF MAINS</v>
          </cell>
          <cell r="G724">
            <v>0</v>
          </cell>
          <cell r="J724">
            <v>0</v>
          </cell>
        </row>
        <row r="725">
          <cell r="E725" t="str">
            <v>F88800G</v>
          </cell>
          <cell r="F725" t="str">
            <v xml:space="preserve">MAINTENANCE OF COMPRESSOR STATION EQUIPMENT </v>
          </cell>
          <cell r="G725">
            <v>0</v>
          </cell>
          <cell r="J725">
            <v>0</v>
          </cell>
        </row>
        <row r="726">
          <cell r="E726" t="str">
            <v>F88900G</v>
          </cell>
          <cell r="F726" t="str">
            <v>MAINTENANCE OF MEAS. AND REG. STA. EQUI</v>
          </cell>
          <cell r="G726">
            <v>119216.53</v>
          </cell>
          <cell r="H726">
            <v>0</v>
          </cell>
          <cell r="J726">
            <v>119216.53</v>
          </cell>
        </row>
        <row r="727">
          <cell r="E727" t="str">
            <v>F88900G</v>
          </cell>
          <cell r="J727">
            <v>0</v>
          </cell>
        </row>
        <row r="728">
          <cell r="E728" t="str">
            <v>F88900G</v>
          </cell>
          <cell r="H728">
            <v>356.07999999999993</v>
          </cell>
          <cell r="J728">
            <v>356.07999999999993</v>
          </cell>
        </row>
        <row r="729">
          <cell r="E729" t="str">
            <v>F89100G</v>
          </cell>
          <cell r="F729" t="str">
            <v>MAINT. OF MEAS. &amp; REG. STA. EQUIP.-CITY GATE CHECK</v>
          </cell>
          <cell r="G729">
            <v>223.6</v>
          </cell>
          <cell r="J729">
            <v>223.6</v>
          </cell>
        </row>
        <row r="730">
          <cell r="E730" t="str">
            <v>F89200G</v>
          </cell>
          <cell r="F730" t="str">
            <v>MAINTENANCE OF SERVICES</v>
          </cell>
          <cell r="G730">
            <v>662842.52</v>
          </cell>
          <cell r="J730">
            <v>662842.52</v>
          </cell>
        </row>
        <row r="731">
          <cell r="E731" t="str">
            <v>F89210G</v>
          </cell>
          <cell r="F731" t="str">
            <v>MAINT OF SERVICES</v>
          </cell>
          <cell r="G731">
            <v>3168.28</v>
          </cell>
          <cell r="J731">
            <v>3168.28</v>
          </cell>
        </row>
        <row r="732">
          <cell r="E732" t="str">
            <v>F89220G</v>
          </cell>
          <cell r="F732" t="str">
            <v>MAINT OF SERVICES</v>
          </cell>
          <cell r="G732">
            <v>37476.239999999998</v>
          </cell>
          <cell r="J732">
            <v>37476.239999999998</v>
          </cell>
        </row>
        <row r="733">
          <cell r="E733" t="str">
            <v>F89230G</v>
          </cell>
          <cell r="F733" t="str">
            <v>MAINT OF SERVICES</v>
          </cell>
          <cell r="G733">
            <v>20510.559999999998</v>
          </cell>
          <cell r="J733">
            <v>20510.559999999998</v>
          </cell>
        </row>
        <row r="734">
          <cell r="E734" t="str">
            <v>F89300G</v>
          </cell>
          <cell r="F734" t="str">
            <v>MAINTENANCE OF METERS AND HOUSE REGULAT</v>
          </cell>
          <cell r="G734">
            <v>378560.58000000007</v>
          </cell>
          <cell r="J734">
            <v>378560.58000000007</v>
          </cell>
        </row>
        <row r="735">
          <cell r="E735" t="str">
            <v>F89310G</v>
          </cell>
          <cell r="F735" t="str">
            <v>MAINT OF METERS AND</v>
          </cell>
          <cell r="G735">
            <v>112413.94</v>
          </cell>
          <cell r="J735">
            <v>112413.94</v>
          </cell>
        </row>
        <row r="736">
          <cell r="E736" t="str">
            <v>F89320G</v>
          </cell>
          <cell r="F736" t="str">
            <v>MAINT OF METERS AND</v>
          </cell>
          <cell r="G736">
            <v>490210.18999999994</v>
          </cell>
          <cell r="J736">
            <v>490210.18999999994</v>
          </cell>
        </row>
        <row r="737">
          <cell r="E737" t="str">
            <v>F89400G</v>
          </cell>
          <cell r="F737" t="str">
            <v>MAINTENANCE OF OTHER EQUIPMENT</v>
          </cell>
          <cell r="G737">
            <v>154013.41</v>
          </cell>
          <cell r="J737">
            <v>154013.41</v>
          </cell>
        </row>
        <row r="738">
          <cell r="E738" t="str">
            <v>F89410G</v>
          </cell>
          <cell r="F738" t="str">
            <v>MAINTENANCE OF OTHER EQUIPMENT</v>
          </cell>
          <cell r="G738">
            <v>47.08</v>
          </cell>
          <cell r="J738">
            <v>47.08</v>
          </cell>
        </row>
        <row r="739">
          <cell r="E739" t="str">
            <v>F89430G</v>
          </cell>
          <cell r="F739" t="str">
            <v>GDM MAINTENANCE OF CNG FUELING STATION</v>
          </cell>
          <cell r="G739">
            <v>86386.28</v>
          </cell>
          <cell r="J739">
            <v>86386.28</v>
          </cell>
        </row>
        <row r="740">
          <cell r="E740" t="str">
            <v xml:space="preserve">     Gas Distribution Maintenance</v>
          </cell>
          <cell r="G740">
            <v>4431155.4400000004</v>
          </cell>
          <cell r="H740">
            <v>334.81999999999994</v>
          </cell>
          <cell r="J740">
            <v>4431490.26</v>
          </cell>
        </row>
        <row r="742">
          <cell r="E742" t="str">
            <v xml:space="preserve">     Gas Maintenance</v>
          </cell>
          <cell r="G742">
            <v>5638920.8700000001</v>
          </cell>
          <cell r="H742">
            <v>-21.259999999999991</v>
          </cell>
          <cell r="J742">
            <v>5638899.6099999994</v>
          </cell>
        </row>
        <row r="744">
          <cell r="E744" t="str">
            <v>F93500C</v>
          </cell>
          <cell r="F744" t="str">
            <v>MAINTENANCE OF GENERAL PLANT</v>
          </cell>
          <cell r="G744">
            <v>0</v>
          </cell>
          <cell r="J744">
            <v>0</v>
          </cell>
        </row>
        <row r="745">
          <cell r="E745" t="str">
            <v>F93500E</v>
          </cell>
          <cell r="F745" t="str">
            <v>MAINTENANCE OF GENERAL PLANT</v>
          </cell>
          <cell r="G745">
            <v>4697607.29</v>
          </cell>
          <cell r="H745">
            <v>83983.79</v>
          </cell>
          <cell r="I745">
            <v>0.74738700000000002</v>
          </cell>
          <cell r="J745">
            <v>4781591.08</v>
          </cell>
        </row>
        <row r="746">
          <cell r="E746" t="str">
            <v>F93500E</v>
          </cell>
          <cell r="J746">
            <v>0</v>
          </cell>
        </row>
        <row r="747">
          <cell r="E747" t="str">
            <v>F93500E</v>
          </cell>
          <cell r="H747">
            <v>29411.1</v>
          </cell>
          <cell r="J747">
            <v>29411.1</v>
          </cell>
        </row>
        <row r="748">
          <cell r="E748" t="str">
            <v>F93500G</v>
          </cell>
          <cell r="F748" t="str">
            <v>MAINTENANCE OF GENERAL PLANT</v>
          </cell>
          <cell r="G748">
            <v>1392923.26</v>
          </cell>
          <cell r="H748">
            <v>28155.350000000002</v>
          </cell>
          <cell r="I748">
            <v>0.25262000000000001</v>
          </cell>
          <cell r="J748">
            <v>1421078.61</v>
          </cell>
        </row>
        <row r="749">
          <cell r="E749" t="str">
            <v>F93500G</v>
          </cell>
          <cell r="J749">
            <v>0</v>
          </cell>
        </row>
        <row r="750">
          <cell r="E750" t="str">
            <v>F93500G</v>
          </cell>
          <cell r="H750">
            <v>-29411.1</v>
          </cell>
          <cell r="J750">
            <v>-29411.1</v>
          </cell>
        </row>
        <row r="751">
          <cell r="E751" t="str">
            <v>F9350AE</v>
          </cell>
          <cell r="F751" t="str">
            <v>MAINTENANCE OF GENERAL PLANT-SEMPRA CHARGES</v>
          </cell>
          <cell r="G751">
            <v>6459326.879999998</v>
          </cell>
          <cell r="H751">
            <v>0</v>
          </cell>
          <cell r="J751">
            <v>6459326.879999998</v>
          </cell>
        </row>
        <row r="752">
          <cell r="E752" t="str">
            <v>F9350AE</v>
          </cell>
          <cell r="J752">
            <v>0</v>
          </cell>
        </row>
        <row r="753">
          <cell r="E753" t="str">
            <v>F9350AG</v>
          </cell>
          <cell r="F753" t="str">
            <v>MAINTENANCE OF GENERAL PLANT-SEMPRA CHARGES</v>
          </cell>
          <cell r="G753">
            <v>2157662.6900000004</v>
          </cell>
          <cell r="H753">
            <v>0</v>
          </cell>
          <cell r="J753">
            <v>2157662.6900000004</v>
          </cell>
        </row>
        <row r="754">
          <cell r="E754" t="str">
            <v>F9350AG</v>
          </cell>
          <cell r="J754">
            <v>0</v>
          </cell>
        </row>
        <row r="755">
          <cell r="E755" t="str">
            <v>F93510E</v>
          </cell>
          <cell r="F755" t="str">
            <v>MAINT OF GENERAL PLA</v>
          </cell>
          <cell r="G755">
            <v>2309668.4300000002</v>
          </cell>
          <cell r="H755">
            <v>0</v>
          </cell>
          <cell r="J755">
            <v>2309668.4300000002</v>
          </cell>
        </row>
        <row r="756">
          <cell r="E756" t="str">
            <v>F93510E</v>
          </cell>
          <cell r="J756">
            <v>0</v>
          </cell>
        </row>
        <row r="757">
          <cell r="E757" t="str">
            <v>F93510G</v>
          </cell>
          <cell r="F757" t="str">
            <v>MAINT OF GENERAL PLA</v>
          </cell>
          <cell r="G757">
            <v>659885.33000000007</v>
          </cell>
          <cell r="H757">
            <v>0</v>
          </cell>
          <cell r="J757">
            <v>659885.33000000007</v>
          </cell>
        </row>
        <row r="758">
          <cell r="E758" t="str">
            <v>F93510G</v>
          </cell>
          <cell r="J758">
            <v>0</v>
          </cell>
        </row>
        <row r="759">
          <cell r="E759" t="str">
            <v xml:space="preserve">     General Maintenance</v>
          </cell>
          <cell r="G759">
            <v>17677073.879999995</v>
          </cell>
          <cell r="H759">
            <v>112139.13999999998</v>
          </cell>
          <cell r="J759">
            <v>17789213.019999996</v>
          </cell>
        </row>
        <row r="761">
          <cell r="E761" t="str">
            <v xml:space="preserve">     Maintenance</v>
          </cell>
          <cell r="G761">
            <v>134851829.46999997</v>
          </cell>
          <cell r="H761">
            <v>109200.28999999998</v>
          </cell>
          <cell r="J761">
            <v>134961029.75999999</v>
          </cell>
        </row>
        <row r="763">
          <cell r="E763" t="str">
            <v xml:space="preserve">    Total Expenses Before Depre and Taxes</v>
          </cell>
          <cell r="G763">
            <v>1527925598.2599998</v>
          </cell>
          <cell r="H763">
            <v>65483.25999999998</v>
          </cell>
          <cell r="J763">
            <v>1527991081.52</v>
          </cell>
        </row>
        <row r="765">
          <cell r="E765" t="str">
            <v>F40300C</v>
          </cell>
          <cell r="F765" t="str">
            <v>DEPRECIATION EXPENSE</v>
          </cell>
          <cell r="G765">
            <v>0</v>
          </cell>
          <cell r="H765">
            <v>0</v>
          </cell>
          <cell r="J765">
            <v>0</v>
          </cell>
        </row>
        <row r="766">
          <cell r="E766" t="str">
            <v>F4030ZC</v>
          </cell>
        </row>
        <row r="767">
          <cell r="E767" t="str">
            <v>F40300E</v>
          </cell>
          <cell r="F767" t="str">
            <v>DEPRECIATION EXPENSE</v>
          </cell>
          <cell r="G767">
            <v>194274110.22999999</v>
          </cell>
          <cell r="H767">
            <v>72998.39</v>
          </cell>
          <cell r="J767">
            <v>194347108.61999997</v>
          </cell>
        </row>
        <row r="768">
          <cell r="E768" t="str">
            <v>F4030ZE</v>
          </cell>
        </row>
        <row r="769">
          <cell r="E769" t="str">
            <v>F40300G</v>
          </cell>
          <cell r="F769" t="str">
            <v>DEPRECIATION EXPENSE</v>
          </cell>
          <cell r="G769">
            <v>42960441.909999996</v>
          </cell>
          <cell r="H769">
            <v>-72998.39</v>
          </cell>
          <cell r="J769">
            <v>42887443.519999996</v>
          </cell>
        </row>
        <row r="770">
          <cell r="E770" t="str">
            <v>F4030ZG</v>
          </cell>
        </row>
        <row r="771">
          <cell r="E771" t="str">
            <v>F40400C</v>
          </cell>
          <cell r="F771" t="str">
            <v>AMORTIZATION OF LIMITED-TERM INVESTMENT</v>
          </cell>
          <cell r="G771">
            <v>0</v>
          </cell>
          <cell r="H771">
            <v>0</v>
          </cell>
          <cell r="J771">
            <v>0</v>
          </cell>
        </row>
        <row r="772">
          <cell r="E772" t="str">
            <v>F4040ZC</v>
          </cell>
        </row>
        <row r="773">
          <cell r="E773" t="str">
            <v>F40400E</v>
          </cell>
          <cell r="F773" t="str">
            <v>AMORTIZATION OF LIMITED-TERM INVESTMENT</v>
          </cell>
          <cell r="G773">
            <v>16264459.310000001</v>
          </cell>
          <cell r="H773">
            <v>47887.87</v>
          </cell>
          <cell r="J773">
            <v>16312347.18</v>
          </cell>
        </row>
        <row r="774">
          <cell r="E774" t="str">
            <v>F4040ZE</v>
          </cell>
        </row>
        <row r="775">
          <cell r="E775" t="str">
            <v>F40400G</v>
          </cell>
          <cell r="F775" t="str">
            <v>AMORTIZATION OF LIMITED-TERM INVESTMENT</v>
          </cell>
          <cell r="G775">
            <v>4543503.37</v>
          </cell>
          <cell r="H775">
            <v>-47887.87</v>
          </cell>
          <cell r="J775">
            <v>4495615.5</v>
          </cell>
        </row>
        <row r="776">
          <cell r="E776" t="str">
            <v>F4040ZG</v>
          </cell>
        </row>
        <row r="777">
          <cell r="E777" t="str">
            <v>F40500C</v>
          </cell>
          <cell r="F777" t="str">
            <v>AMORTIZATION OF OTHER PLANT</v>
          </cell>
          <cell r="G777">
            <v>0</v>
          </cell>
          <cell r="J777">
            <v>0</v>
          </cell>
        </row>
        <row r="778">
          <cell r="E778" t="str">
            <v>F4050ZC</v>
          </cell>
        </row>
        <row r="779">
          <cell r="E779" t="str">
            <v>F40500E</v>
          </cell>
          <cell r="F779" t="str">
            <v>AMORTIZATION OF OTHER PLANT</v>
          </cell>
          <cell r="G779">
            <v>2241576.4799999995</v>
          </cell>
          <cell r="J779">
            <v>2241576.4799999995</v>
          </cell>
        </row>
        <row r="780">
          <cell r="E780" t="str">
            <v>F40500E</v>
          </cell>
          <cell r="H780">
            <v>-473173.44000000006</v>
          </cell>
          <cell r="J780">
            <v>-473173.44000000006</v>
          </cell>
        </row>
        <row r="781">
          <cell r="E781" t="str">
            <v>F4050ZE</v>
          </cell>
        </row>
        <row r="782">
          <cell r="E782" t="str">
            <v>F40500G</v>
          </cell>
          <cell r="F782" t="str">
            <v>AMORTIZATION OF OTHER PLANT</v>
          </cell>
          <cell r="G782">
            <v>268561.53000000003</v>
          </cell>
          <cell r="J782">
            <v>268561.53000000003</v>
          </cell>
        </row>
        <row r="783">
          <cell r="E783" t="str">
            <v>F4050ZG</v>
          </cell>
        </row>
        <row r="784">
          <cell r="E784" t="str">
            <v>F40600C</v>
          </cell>
          <cell r="F784" t="str">
            <v>AMORT. OF UTILITY PLANT ACQ. ADJ.</v>
          </cell>
          <cell r="G784">
            <v>15744</v>
          </cell>
          <cell r="J784">
            <v>15744</v>
          </cell>
        </row>
        <row r="785">
          <cell r="E785" t="str">
            <v>F40700E</v>
          </cell>
          <cell r="F785" t="str">
            <v>AMORT. OF PROP LOSSES  UNREC PLANT AND REG STUDY C</v>
          </cell>
          <cell r="G785">
            <v>946346.88</v>
          </cell>
          <cell r="J785">
            <v>946346.88</v>
          </cell>
        </row>
        <row r="786">
          <cell r="E786" t="str">
            <v>F40700E</v>
          </cell>
          <cell r="H786">
            <v>473173.44000000006</v>
          </cell>
          <cell r="J786">
            <v>473173.44000000006</v>
          </cell>
        </row>
        <row r="787">
          <cell r="E787" t="str">
            <v>F40710C</v>
          </cell>
          <cell r="F787" t="str">
            <v>AMORT. OF PROP LOSSES  UNREC PLANT AND</v>
          </cell>
          <cell r="G787">
            <v>0</v>
          </cell>
          <cell r="J787">
            <v>0</v>
          </cell>
        </row>
        <row r="788">
          <cell r="E788" t="str">
            <v>F40730E</v>
          </cell>
          <cell r="F788" t="str">
            <v>REGULATORY DEBITS</v>
          </cell>
          <cell r="G788">
            <v>0</v>
          </cell>
          <cell r="J788">
            <v>0</v>
          </cell>
        </row>
        <row r="789">
          <cell r="E789" t="str">
            <v xml:space="preserve">  Depreciation and Amortization</v>
          </cell>
          <cell r="G789">
            <v>261514743.70999998</v>
          </cell>
          <cell r="H789">
            <v>0</v>
          </cell>
          <cell r="J789">
            <v>261514743.70999998</v>
          </cell>
        </row>
        <row r="791">
          <cell r="E791" t="str">
            <v xml:space="preserve">  Taxes:</v>
          </cell>
        </row>
        <row r="792">
          <cell r="E792" t="str">
            <v>F40811E</v>
          </cell>
          <cell r="F792" t="str">
            <v>PROPERTY TAXES ELEC</v>
          </cell>
          <cell r="G792">
            <v>0</v>
          </cell>
          <cell r="J792">
            <v>0</v>
          </cell>
        </row>
        <row r="793">
          <cell r="E793" t="str">
            <v>F40811G</v>
          </cell>
          <cell r="F793" t="str">
            <v>PROPERTY TAXES GAS</v>
          </cell>
          <cell r="G793">
            <v>0</v>
          </cell>
          <cell r="J793">
            <v>0</v>
          </cell>
        </row>
        <row r="794">
          <cell r="E794" t="str">
            <v>F40830C</v>
          </cell>
          <cell r="F794" t="str">
            <v>TAXES OTHER THAN INCOME TAXES-PROPERTY</v>
          </cell>
          <cell r="G794">
            <v>0</v>
          </cell>
          <cell r="J794">
            <v>0</v>
          </cell>
        </row>
        <row r="795">
          <cell r="E795" t="str">
            <v>F40830E</v>
          </cell>
          <cell r="F795" t="str">
            <v>TAXES OTHER THAN INCOME TAXES-PROPERTY</v>
          </cell>
          <cell r="G795">
            <v>27320538.530000001</v>
          </cell>
          <cell r="J795">
            <v>27320538.530000001</v>
          </cell>
        </row>
        <row r="796">
          <cell r="E796" t="str">
            <v>F40830G</v>
          </cell>
          <cell r="F796" t="str">
            <v>TAXES OTHER THAN INCOME TAXES-PROPERTY</v>
          </cell>
          <cell r="G796">
            <v>7881421.7200000007</v>
          </cell>
          <cell r="J796">
            <v>7881421.7200000007</v>
          </cell>
        </row>
        <row r="797">
          <cell r="E797" t="str">
            <v xml:space="preserve"> Property</v>
          </cell>
          <cell r="G797">
            <v>35201960.25</v>
          </cell>
          <cell r="H797">
            <v>0</v>
          </cell>
          <cell r="J797">
            <v>35201960.25</v>
          </cell>
        </row>
        <row r="799">
          <cell r="E799" t="str">
            <v>F40910E</v>
          </cell>
          <cell r="F799" t="str">
            <v>INCOME TAXES - FEDERAL (409.1)</v>
          </cell>
          <cell r="G799">
            <v>41236000</v>
          </cell>
          <cell r="J799">
            <v>41236000</v>
          </cell>
        </row>
        <row r="800">
          <cell r="E800" t="str">
            <v>F40910G</v>
          </cell>
          <cell r="F800" t="str">
            <v>INCOME TAXES - FEDERAL (409.1)</v>
          </cell>
          <cell r="G800">
            <v>43633000</v>
          </cell>
          <cell r="J800">
            <v>43633000</v>
          </cell>
        </row>
        <row r="801">
          <cell r="E801" t="str">
            <v>F41010E</v>
          </cell>
          <cell r="F801" t="str">
            <v>PROVISION FOR DEFERRED INCOME TAXES FED</v>
          </cell>
          <cell r="G801">
            <v>311560153</v>
          </cell>
          <cell r="J801">
            <v>311560153</v>
          </cell>
        </row>
        <row r="802">
          <cell r="E802" t="str">
            <v>F41010G</v>
          </cell>
          <cell r="F802" t="str">
            <v>PROVISION FOR DEFERRED INCOME TAXES FED</v>
          </cell>
          <cell r="G802">
            <v>24488000</v>
          </cell>
          <cell r="J802">
            <v>24488000</v>
          </cell>
        </row>
        <row r="803">
          <cell r="E803" t="str">
            <v>F41110E</v>
          </cell>
          <cell r="F803" t="str">
            <v>(LESS) PROVISION FOR DEFERRED INCOME TA</v>
          </cell>
          <cell r="G803">
            <v>-281156642</v>
          </cell>
          <cell r="J803">
            <v>-281156642</v>
          </cell>
        </row>
        <row r="804">
          <cell r="E804" t="str">
            <v>F41110G</v>
          </cell>
          <cell r="F804" t="str">
            <v>(LESS) PROVISION FOR DEFERRED INCOME TA</v>
          </cell>
          <cell r="G804">
            <v>-50467000</v>
          </cell>
          <cell r="J804">
            <v>-50467000</v>
          </cell>
        </row>
        <row r="805">
          <cell r="E805" t="str">
            <v>F41140E</v>
          </cell>
          <cell r="F805" t="str">
            <v>INVESTMENT TAX CREDIT ADJ. - FED ELECTR</v>
          </cell>
          <cell r="G805">
            <v>-2000000</v>
          </cell>
          <cell r="J805">
            <v>-2000000</v>
          </cell>
        </row>
        <row r="806">
          <cell r="E806" t="str">
            <v>F41140G</v>
          </cell>
          <cell r="F806" t="str">
            <v>INVESTMENT TAX CREDIT ADJ. - FED GAS</v>
          </cell>
          <cell r="G806">
            <v>-546000</v>
          </cell>
          <cell r="J806">
            <v>-546000</v>
          </cell>
        </row>
        <row r="807">
          <cell r="E807" t="str">
            <v xml:space="preserve">    Federal Income</v>
          </cell>
          <cell r="G807">
            <v>86747511</v>
          </cell>
          <cell r="H807">
            <v>0</v>
          </cell>
          <cell r="J807">
            <v>86747511</v>
          </cell>
        </row>
        <row r="809">
          <cell r="E809" t="str">
            <v>F40911E</v>
          </cell>
          <cell r="F809" t="str">
            <v>STATE INCOME TAXES ELEC</v>
          </cell>
          <cell r="G809">
            <v>12706000</v>
          </cell>
          <cell r="J809">
            <v>12706000</v>
          </cell>
        </row>
        <row r="810">
          <cell r="E810" t="str">
            <v>F40911G</v>
          </cell>
          <cell r="F810" t="str">
            <v>STATE INCOME TAXES GAS</v>
          </cell>
          <cell r="G810">
            <v>14063000</v>
          </cell>
          <cell r="J810">
            <v>14063000</v>
          </cell>
        </row>
        <row r="811">
          <cell r="E811" t="str">
            <v>F41011E</v>
          </cell>
          <cell r="F811" t="str">
            <v>PROVISION FOR DEFERRED INCOME TAXES STA</v>
          </cell>
          <cell r="G811">
            <v>57261490</v>
          </cell>
          <cell r="J811">
            <v>57261490</v>
          </cell>
        </row>
        <row r="812">
          <cell r="E812" t="str">
            <v>F41011G</v>
          </cell>
          <cell r="F812" t="str">
            <v>PROVISION FOR DEFERRED INCOME TAXES STA</v>
          </cell>
          <cell r="G812">
            <v>5189000</v>
          </cell>
          <cell r="J812">
            <v>5189000</v>
          </cell>
        </row>
        <row r="813">
          <cell r="E813" t="str">
            <v>F41112E</v>
          </cell>
          <cell r="F813" t="str">
            <v>(LESS) PROVISION FOR DEFERRED INCOME TA</v>
          </cell>
          <cell r="G813">
            <v>-43872000</v>
          </cell>
          <cell r="J813">
            <v>-43872000</v>
          </cell>
        </row>
        <row r="814">
          <cell r="E814" t="str">
            <v>F41112G</v>
          </cell>
          <cell r="F814" t="str">
            <v>(LESS) PROVISION FOR DEFERRED INCOME TA</v>
          </cell>
          <cell r="G814">
            <v>-13525000</v>
          </cell>
          <cell r="J814">
            <v>-13525000</v>
          </cell>
        </row>
        <row r="815">
          <cell r="E815" t="str">
            <v xml:space="preserve">    State Franchise</v>
          </cell>
          <cell r="G815">
            <v>31822490</v>
          </cell>
          <cell r="H815">
            <v>0</v>
          </cell>
          <cell r="J815">
            <v>31822490</v>
          </cell>
        </row>
        <row r="817">
          <cell r="E817" t="str">
            <v>F40810C</v>
          </cell>
          <cell r="F817" t="str">
            <v>TAXES OTHER THAN INCOME TAXES</v>
          </cell>
          <cell r="G817">
            <v>844665</v>
          </cell>
          <cell r="H817">
            <v>-844665</v>
          </cell>
          <cell r="J817">
            <v>0</v>
          </cell>
        </row>
        <row r="818">
          <cell r="E818" t="str">
            <v>F40810C</v>
          </cell>
          <cell r="J818">
            <v>0</v>
          </cell>
        </row>
        <row r="819">
          <cell r="E819" t="str">
            <v>F40810E</v>
          </cell>
          <cell r="F819" t="str">
            <v>TAXES OTHER THAN INCOME TAXES</v>
          </cell>
          <cell r="G819">
            <v>6533323.6299999999</v>
          </cell>
          <cell r="H819">
            <v>0</v>
          </cell>
          <cell r="J819">
            <v>6533323.6299999999</v>
          </cell>
        </row>
        <row r="820">
          <cell r="E820" t="str">
            <v>F40810E</v>
          </cell>
          <cell r="J820">
            <v>0</v>
          </cell>
        </row>
        <row r="821">
          <cell r="E821" t="str">
            <v>F40810E</v>
          </cell>
          <cell r="H821">
            <v>586249.94550000003</v>
          </cell>
          <cell r="J821">
            <v>586249.94550000003</v>
          </cell>
        </row>
        <row r="822">
          <cell r="E822" t="str">
            <v>F40810G</v>
          </cell>
          <cell r="F822" t="str">
            <v>TAXES OTHER THAN INCOME TAXES</v>
          </cell>
          <cell r="G822">
            <v>2621286.9499999997</v>
          </cell>
          <cell r="H822">
            <v>0</v>
          </cell>
          <cell r="J822">
            <v>2621286.9499999997</v>
          </cell>
        </row>
        <row r="823">
          <cell r="E823" t="str">
            <v>F40810G</v>
          </cell>
          <cell r="J823">
            <v>0</v>
          </cell>
        </row>
        <row r="824">
          <cell r="E824" t="str">
            <v>F40810G</v>
          </cell>
          <cell r="H824">
            <v>258415.0545</v>
          </cell>
          <cell r="J824">
            <v>258415.0545</v>
          </cell>
        </row>
        <row r="825">
          <cell r="E825" t="str">
            <v>F40840E</v>
          </cell>
          <cell r="F825" t="str">
            <v>TAXES OTHER THAN INCOME TAXES-OTHER ELE</v>
          </cell>
          <cell r="G825">
            <v>0</v>
          </cell>
          <cell r="J825">
            <v>0</v>
          </cell>
        </row>
        <row r="826">
          <cell r="E826" t="str">
            <v>F40840G</v>
          </cell>
          <cell r="F826" t="str">
            <v>TAXES OTHER THAN INCOME TAXES-OTHER GAS</v>
          </cell>
          <cell r="G826">
            <v>0</v>
          </cell>
          <cell r="J826">
            <v>0</v>
          </cell>
        </row>
        <row r="827">
          <cell r="E827" t="str">
            <v xml:space="preserve">    Other</v>
          </cell>
          <cell r="G827">
            <v>9999275.5800000001</v>
          </cell>
          <cell r="H827">
            <v>0</v>
          </cell>
          <cell r="J827">
            <v>9999275.5800000001</v>
          </cell>
        </row>
        <row r="829">
          <cell r="E829" t="str">
            <v xml:space="preserve">      Total Taxes</v>
          </cell>
          <cell r="G829">
            <v>163771236.83000001</v>
          </cell>
          <cell r="H829">
            <v>0</v>
          </cell>
          <cell r="J829">
            <v>163771236.83000001</v>
          </cell>
        </row>
        <row r="831">
          <cell r="E831" t="str">
            <v xml:space="preserve">        Total Operating Expenses</v>
          </cell>
          <cell r="G831">
            <v>1953211578.7999997</v>
          </cell>
          <cell r="H831">
            <v>65483.25999999998</v>
          </cell>
          <cell r="J831">
            <v>1953277062.0599999</v>
          </cell>
        </row>
        <row r="833">
          <cell r="E833" t="str">
            <v>Operating Income</v>
          </cell>
          <cell r="G833">
            <v>-371418212.07000017</v>
          </cell>
          <cell r="H833">
            <v>65483.25999999998</v>
          </cell>
          <cell r="J833">
            <v>-371352728.80999994</v>
          </cell>
        </row>
        <row r="836">
          <cell r="E836" t="str">
            <v>Operating Income per Books</v>
          </cell>
          <cell r="G836">
            <v>-371329302.85000002</v>
          </cell>
          <cell r="J836">
            <v>-371329302.85000002</v>
          </cell>
        </row>
        <row r="838">
          <cell r="E838" t="str">
            <v>Difference</v>
          </cell>
          <cell r="G838">
            <v>-88909.22000014782</v>
          </cell>
          <cell r="H838">
            <v>-65483.260000228882</v>
          </cell>
          <cell r="J838">
            <v>-23425.959999918938</v>
          </cell>
        </row>
        <row r="840">
          <cell r="E840" t="str">
            <v>Reconcilling Items:</v>
          </cell>
        </row>
        <row r="842">
          <cell r="E842" t="str">
            <v>F42610C</v>
          </cell>
          <cell r="F842" t="str">
            <v>Capitalized Donations (F42610C) - all cleared</v>
          </cell>
          <cell r="J842">
            <v>0</v>
          </cell>
        </row>
        <row r="843">
          <cell r="E843" t="str">
            <v>NonOperating items in Operating Natural Accounts</v>
          </cell>
        </row>
        <row r="844">
          <cell r="E844" t="str">
            <v>F40820C</v>
          </cell>
          <cell r="F844" t="str">
            <v>F40820C</v>
          </cell>
          <cell r="J844">
            <v>0</v>
          </cell>
        </row>
        <row r="845">
          <cell r="E845" t="str">
            <v>F41700C</v>
          </cell>
          <cell r="F845" t="str">
            <v>F41700C</v>
          </cell>
          <cell r="J845">
            <v>-4842.6400000000003</v>
          </cell>
        </row>
        <row r="846">
          <cell r="E846" t="str">
            <v>F41800C</v>
          </cell>
          <cell r="F846" t="str">
            <v>F41800C</v>
          </cell>
          <cell r="J846">
            <v>0</v>
          </cell>
        </row>
        <row r="847">
          <cell r="E847" t="str">
            <v>F42610C</v>
          </cell>
          <cell r="F847" t="str">
            <v>F42610C</v>
          </cell>
          <cell r="J847">
            <v>-18583.32</v>
          </cell>
        </row>
        <row r="848">
          <cell r="E848" t="str">
            <v>F42630C</v>
          </cell>
          <cell r="F848" t="str">
            <v>F42630C</v>
          </cell>
          <cell r="J848">
            <v>0</v>
          </cell>
        </row>
        <row r="849">
          <cell r="E849" t="str">
            <v>F42110C</v>
          </cell>
          <cell r="F849" t="str">
            <v>F42110C</v>
          </cell>
          <cell r="J849">
            <v>0</v>
          </cell>
        </row>
        <row r="850">
          <cell r="E850" t="str">
            <v>F42640C</v>
          </cell>
          <cell r="F850" t="str">
            <v>F42640C</v>
          </cell>
          <cell r="J850">
            <v>0</v>
          </cell>
        </row>
        <row r="851">
          <cell r="E851" t="str">
            <v>F42650C</v>
          </cell>
          <cell r="F851" t="str">
            <v>F42650C</v>
          </cell>
          <cell r="J851">
            <v>0</v>
          </cell>
        </row>
        <row r="852">
          <cell r="E852" t="str">
            <v>F43100C</v>
          </cell>
          <cell r="F852" t="str">
            <v>F43100C</v>
          </cell>
          <cell r="J852">
            <v>0</v>
          </cell>
        </row>
        <row r="853">
          <cell r="J853">
            <v>-23425.96</v>
          </cell>
        </row>
        <row r="855">
          <cell r="E855" t="str">
            <v>Net Difference</v>
          </cell>
          <cell r="J855">
            <v>8.1061443779617548E-8</v>
          </cell>
        </row>
        <row r="860">
          <cell r="E860" t="str">
            <v>Other Income Credits:</v>
          </cell>
        </row>
        <row r="861">
          <cell r="E861" t="str">
            <v>F41910C</v>
          </cell>
          <cell r="F861" t="str">
            <v>ALLOWANCE FOR OTHER FUNDS USED DURING C</v>
          </cell>
          <cell r="G861">
            <v>-11321815.85</v>
          </cell>
          <cell r="H861">
            <v>0</v>
          </cell>
          <cell r="J861">
            <v>-11321815.85</v>
          </cell>
        </row>
        <row r="862">
          <cell r="E862" t="str">
            <v>F41910C</v>
          </cell>
        </row>
        <row r="863">
          <cell r="E863" t="str">
            <v xml:space="preserve">  Allowance for Other Funds Used During Const</v>
          </cell>
          <cell r="G863">
            <v>-11321815.85</v>
          </cell>
          <cell r="H863">
            <v>0</v>
          </cell>
          <cell r="J863">
            <v>-11321815.85</v>
          </cell>
        </row>
        <row r="865">
          <cell r="E865" t="str">
            <v>F40820C</v>
          </cell>
          <cell r="F865" t="str">
            <v>TAXES OTHER THAN INCOME TAXES</v>
          </cell>
          <cell r="G865">
            <v>163261.83000000002</v>
          </cell>
          <cell r="J865">
            <v>163261.83000000002</v>
          </cell>
        </row>
        <row r="866">
          <cell r="E866" t="str">
            <v>F41700C</v>
          </cell>
          <cell r="F866" t="str">
            <v>REVENUES FROM NONUTILITY OPERATIONS</v>
          </cell>
          <cell r="G866">
            <v>-9.6399999999994179</v>
          </cell>
          <cell r="J866">
            <v>-9.6399999999994179</v>
          </cell>
        </row>
        <row r="867">
          <cell r="E867" t="str">
            <v>F41710C</v>
          </cell>
          <cell r="F867" t="str">
            <v>EXPENSES OF NONUTILITY OPERATIONS</v>
          </cell>
          <cell r="G867">
            <v>153074.82</v>
          </cell>
          <cell r="J867">
            <v>153074.82</v>
          </cell>
        </row>
        <row r="868">
          <cell r="E868" t="str">
            <v>F41800C</v>
          </cell>
          <cell r="F868" t="str">
            <v>NONOPERATING RENTAL INCOME</v>
          </cell>
          <cell r="G868">
            <v>-291511.71999999997</v>
          </cell>
          <cell r="J868">
            <v>-291511.71999999997</v>
          </cell>
        </row>
        <row r="869">
          <cell r="E869" t="str">
            <v>F41900C</v>
          </cell>
          <cell r="F869" t="str">
            <v>INTEREST AND DIVIDEND INCOME</v>
          </cell>
          <cell r="G869">
            <v>-46175794.32</v>
          </cell>
          <cell r="J869">
            <v>-46175794.32</v>
          </cell>
        </row>
        <row r="870">
          <cell r="E870" t="str">
            <v>F42100C</v>
          </cell>
          <cell r="F870" t="str">
            <v>MISCELLANEOUS NONOPERATING INCOME</v>
          </cell>
          <cell r="G870">
            <v>-5257338.59</v>
          </cell>
          <cell r="J870">
            <v>-5257338.59</v>
          </cell>
        </row>
        <row r="871">
          <cell r="E871" t="str">
            <v>F42110C</v>
          </cell>
          <cell r="F871" t="str">
            <v>GAIN ON DISPOSITION OF PROPERTY</v>
          </cell>
          <cell r="G871">
            <v>-1301471.17</v>
          </cell>
          <cell r="J871">
            <v>-1301471.17</v>
          </cell>
        </row>
        <row r="872">
          <cell r="E872" t="str">
            <v>F42120C</v>
          </cell>
          <cell r="F872" t="str">
            <v>LOSS ON DISPOSITION OF PROPERTY</v>
          </cell>
          <cell r="G872">
            <v>0</v>
          </cell>
          <cell r="J872">
            <v>0</v>
          </cell>
        </row>
        <row r="873">
          <cell r="E873" t="str">
            <v>F42610C</v>
          </cell>
          <cell r="F873" t="str">
            <v>DONATIONS</v>
          </cell>
          <cell r="G873">
            <v>1535708.05</v>
          </cell>
          <cell r="J873">
            <v>1535708.05</v>
          </cell>
        </row>
        <row r="874">
          <cell r="E874" t="str">
            <v>F42610C</v>
          </cell>
          <cell r="H874">
            <v>506.55</v>
          </cell>
          <cell r="J874">
            <v>506.55</v>
          </cell>
        </row>
        <row r="875">
          <cell r="E875" t="str">
            <v>F42620C</v>
          </cell>
          <cell r="F875" t="str">
            <v>LIFE INSURANCE</v>
          </cell>
          <cell r="G875">
            <v>-2028468</v>
          </cell>
          <cell r="J875">
            <v>-2028468</v>
          </cell>
        </row>
        <row r="876">
          <cell r="E876" t="str">
            <v>F42630C</v>
          </cell>
          <cell r="F876" t="str">
            <v>PENALTIES</v>
          </cell>
          <cell r="G876">
            <v>54982.61</v>
          </cell>
          <cell r="J876">
            <v>54982.61</v>
          </cell>
        </row>
        <row r="877">
          <cell r="E877" t="str">
            <v>F42640C</v>
          </cell>
          <cell r="F877" t="str">
            <v>EXPENDITURES FOR CIVIC  POLITICAL AND R</v>
          </cell>
          <cell r="G877">
            <v>211891.06</v>
          </cell>
          <cell r="J877">
            <v>211891.06</v>
          </cell>
        </row>
        <row r="878">
          <cell r="E878" t="str">
            <v>F42650C</v>
          </cell>
          <cell r="F878" t="str">
            <v>OTHER DEDUCTIONS</v>
          </cell>
          <cell r="G878">
            <v>-3914160.03</v>
          </cell>
          <cell r="J878">
            <v>-3914160.03</v>
          </cell>
        </row>
        <row r="879">
          <cell r="E879" t="str">
            <v xml:space="preserve">  Other-Net</v>
          </cell>
          <cell r="G879">
            <v>-56849835.100000009</v>
          </cell>
          <cell r="H879">
            <v>506.55</v>
          </cell>
          <cell r="J879">
            <v>-56849328.550000012</v>
          </cell>
        </row>
        <row r="881">
          <cell r="E881" t="str">
            <v>F40920C</v>
          </cell>
          <cell r="F881" t="str">
            <v>TAXES ON NON OPERATING INCOME</v>
          </cell>
          <cell r="G881">
            <v>24724000</v>
          </cell>
          <cell r="J881">
            <v>24724000</v>
          </cell>
        </row>
        <row r="882">
          <cell r="E882" t="str">
            <v>F40920C</v>
          </cell>
          <cell r="H882">
            <v>-746000</v>
          </cell>
          <cell r="J882">
            <v>-746000</v>
          </cell>
        </row>
        <row r="883">
          <cell r="E883" t="str">
            <v>F40920C</v>
          </cell>
          <cell r="F883" t="str">
            <v>TAXES ON NON OPERATING INCOME - FEDERAL</v>
          </cell>
          <cell r="H883">
            <v>584000</v>
          </cell>
          <cell r="J883">
            <v>584000</v>
          </cell>
        </row>
        <row r="884">
          <cell r="E884" t="str">
            <v>F40920C</v>
          </cell>
          <cell r="F884" t="str">
            <v>TAXES ON NON OPERATING INCOME - OTHER</v>
          </cell>
          <cell r="H884">
            <v>162000</v>
          </cell>
          <cell r="J884">
            <v>162000</v>
          </cell>
        </row>
        <row r="885">
          <cell r="E885" t="str">
            <v>F41020C</v>
          </cell>
          <cell r="F885" t="str">
            <v>PROVISION FOR DEFERRED INC. TAXES NON O</v>
          </cell>
          <cell r="G885">
            <v>9127000</v>
          </cell>
          <cell r="J885">
            <v>9127000</v>
          </cell>
        </row>
        <row r="886">
          <cell r="E886" t="str">
            <v>F41120C</v>
          </cell>
          <cell r="F886" t="str">
            <v>(LESS) PROVISION FOR DEFERRED INCOME TA</v>
          </cell>
          <cell r="G886">
            <v>-4572000</v>
          </cell>
          <cell r="J886">
            <v>-4572000</v>
          </cell>
        </row>
        <row r="887">
          <cell r="E887" t="str">
            <v xml:space="preserve">  Taxes on Non-Operating Income</v>
          </cell>
          <cell r="G887">
            <v>29279000</v>
          </cell>
          <cell r="H887">
            <v>0</v>
          </cell>
          <cell r="J887">
            <v>29279000</v>
          </cell>
        </row>
        <row r="889">
          <cell r="E889" t="str">
            <v xml:space="preserve">    Total Other Income Credits</v>
          </cell>
          <cell r="G889">
            <v>-38892650.950000003</v>
          </cell>
          <cell r="H889">
            <v>506.55</v>
          </cell>
          <cell r="J889">
            <v>-38892144.400000006</v>
          </cell>
        </row>
        <row r="891">
          <cell r="E891" t="str">
            <v>Income Before Interest Charges</v>
          </cell>
          <cell r="G891">
            <v>-410310863.02000016</v>
          </cell>
          <cell r="H891">
            <v>65989.809999999983</v>
          </cell>
          <cell r="J891">
            <v>-410244873.20999992</v>
          </cell>
        </row>
        <row r="893">
          <cell r="E893" t="str">
            <v>Interest Charges:</v>
          </cell>
        </row>
        <row r="894">
          <cell r="E894" t="str">
            <v>F42700C</v>
          </cell>
          <cell r="F894" t="str">
            <v>INTEREST ON LONG-TERM DEBT</v>
          </cell>
          <cell r="G894">
            <v>47532385</v>
          </cell>
          <cell r="J894">
            <v>47532385</v>
          </cell>
        </row>
        <row r="895">
          <cell r="E895" t="str">
            <v>F42701C</v>
          </cell>
          <cell r="F895" t="str">
            <v>INTEREST ON LONG-TERM DEBT</v>
          </cell>
          <cell r="G895">
            <v>888593.86</v>
          </cell>
          <cell r="H895">
            <v>697656.25</v>
          </cell>
          <cell r="J895">
            <v>1586250.1099999999</v>
          </cell>
        </row>
        <row r="896">
          <cell r="E896" t="str">
            <v>F42701C</v>
          </cell>
          <cell r="J896">
            <v>0</v>
          </cell>
        </row>
        <row r="897">
          <cell r="E897" t="str">
            <v xml:space="preserve">  Long-Term Debt</v>
          </cell>
          <cell r="G897">
            <v>48420978.859999999</v>
          </cell>
          <cell r="H897">
            <v>697656.25</v>
          </cell>
          <cell r="J897">
            <v>49118635.109999999</v>
          </cell>
        </row>
        <row r="899">
          <cell r="E899" t="str">
            <v>F43000C</v>
          </cell>
          <cell r="F899" t="str">
            <v>INTEREST ON DEBT TO ASSOC. COMPANIES</v>
          </cell>
          <cell r="G899">
            <v>17215021.729999997</v>
          </cell>
          <cell r="J899">
            <v>17215021.729999997</v>
          </cell>
        </row>
        <row r="900">
          <cell r="E900" t="str">
            <v>F43100C</v>
          </cell>
          <cell r="F900" t="str">
            <v>OTHER INTEREST EXPENSE</v>
          </cell>
          <cell r="G900">
            <v>9507643.2100000009</v>
          </cell>
          <cell r="J900">
            <v>9507643.2100000009</v>
          </cell>
        </row>
        <row r="901">
          <cell r="E901" t="str">
            <v xml:space="preserve">  Short-Term Debt and Other</v>
          </cell>
          <cell r="G901">
            <v>26722664.939999998</v>
          </cell>
          <cell r="H901">
            <v>0</v>
          </cell>
          <cell r="J901">
            <v>26722664.939999998</v>
          </cell>
        </row>
        <row r="903">
          <cell r="E903" t="str">
            <v>F42800C</v>
          </cell>
          <cell r="F903" t="str">
            <v>AMORTIZATION OF DEBT DISC. AND EXPENSE</v>
          </cell>
          <cell r="G903">
            <v>648932.75999999989</v>
          </cell>
          <cell r="J903">
            <v>648932.75999999989</v>
          </cell>
        </row>
        <row r="904">
          <cell r="E904" t="str">
            <v>F42810C</v>
          </cell>
          <cell r="F904" t="str">
            <v>AMORTIZATION OF LOSS ON REACQUIRED DEBT</v>
          </cell>
          <cell r="G904">
            <v>4185039.64</v>
          </cell>
          <cell r="J904">
            <v>4185039.64</v>
          </cell>
        </row>
        <row r="905">
          <cell r="E905" t="str">
            <v>F42900C</v>
          </cell>
          <cell r="F905" t="str">
            <v>(LESS) AMORT. OF PREMIUM ON DEBT - CRED</v>
          </cell>
          <cell r="G905">
            <v>-25273.08</v>
          </cell>
          <cell r="J905">
            <v>-25273.08</v>
          </cell>
        </row>
        <row r="906">
          <cell r="E906" t="str">
            <v xml:space="preserve">  Amortization of Debt Discount and Expense</v>
          </cell>
          <cell r="G906">
            <v>4808699.32</v>
          </cell>
          <cell r="H906">
            <v>0</v>
          </cell>
          <cell r="J906">
            <v>4808699.32</v>
          </cell>
        </row>
        <row r="908">
          <cell r="E908" t="str">
            <v>F43200C</v>
          </cell>
          <cell r="F908" t="str">
            <v>(LESS) ALLOW FOR BORROWED FUNDS USED DU</v>
          </cell>
          <cell r="G908">
            <v>-4113453.7</v>
          </cell>
          <cell r="J908">
            <v>-4113453.7</v>
          </cell>
        </row>
        <row r="909">
          <cell r="E909" t="str">
            <v xml:space="preserve">  Allowance for Borrowed Funds Used in Const</v>
          </cell>
          <cell r="G909">
            <v>-4113453.7</v>
          </cell>
          <cell r="H909">
            <v>0</v>
          </cell>
          <cell r="J909">
            <v>-4113453.7</v>
          </cell>
        </row>
        <row r="911">
          <cell r="E911" t="str">
            <v xml:space="preserve">    Total Interest Charges</v>
          </cell>
          <cell r="G911">
            <v>75838889.420000002</v>
          </cell>
          <cell r="H911">
            <v>697656.25</v>
          </cell>
          <cell r="J911">
            <v>76536545.670000002</v>
          </cell>
        </row>
        <row r="913">
          <cell r="E913" t="str">
            <v>Net Income (Before Preferred Div Requirement)</v>
          </cell>
          <cell r="G913">
            <v>-334471973.60000014</v>
          </cell>
          <cell r="H913">
            <v>763646.05999999994</v>
          </cell>
          <cell r="J913">
            <v>-333708327.5399999</v>
          </cell>
        </row>
        <row r="915">
          <cell r="E915" t="str">
            <v>F43701C</v>
          </cell>
          <cell r="F915" t="str">
            <v>DIVIDENDS DECLARED - PREFERRED STOCK (A</v>
          </cell>
          <cell r="G915">
            <v>0</v>
          </cell>
          <cell r="J915">
            <v>0</v>
          </cell>
        </row>
        <row r="916">
          <cell r="E916" t="str">
            <v>F43700C</v>
          </cell>
          <cell r="F916" t="str">
            <v>DIVIDENDS DECLARED-PREFERRED STOCK (ACCOUNT 437)</v>
          </cell>
          <cell r="G916">
            <v>5517324.6400000015</v>
          </cell>
          <cell r="H916">
            <v>-697656.25</v>
          </cell>
          <cell r="J916">
            <v>4819668.3900000015</v>
          </cell>
        </row>
        <row r="917">
          <cell r="E917" t="str">
            <v>F43700C</v>
          </cell>
          <cell r="J917">
            <v>0</v>
          </cell>
        </row>
        <row r="918">
          <cell r="E918" t="str">
            <v>Preferred Dividend Requirement</v>
          </cell>
          <cell r="G918">
            <v>5517324.6400000015</v>
          </cell>
          <cell r="H918">
            <v>-697656.25</v>
          </cell>
          <cell r="J918">
            <v>4819668.3900000015</v>
          </cell>
        </row>
        <row r="920">
          <cell r="E920" t="str">
            <v>Net Income</v>
          </cell>
          <cell r="G920">
            <v>-328954648.96000016</v>
          </cell>
          <cell r="H920">
            <v>65989.809999999939</v>
          </cell>
          <cell r="J920">
            <v>-328888659.14999992</v>
          </cell>
        </row>
        <row r="923">
          <cell r="E923" t="str">
            <v>Net Income Per Books</v>
          </cell>
          <cell r="G923">
            <v>-328888659.15000004</v>
          </cell>
          <cell r="J923">
            <v>-328888659.15000004</v>
          </cell>
        </row>
        <row r="925">
          <cell r="E925" t="str">
            <v>Difference</v>
          </cell>
          <cell r="G925">
            <v>-65989.810000121593</v>
          </cell>
          <cell r="H925">
            <v>-65989.810000121593</v>
          </cell>
          <cell r="J925">
            <v>0</v>
          </cell>
        </row>
        <row r="931">
          <cell r="J931">
            <v>8.1061443779617548E-8</v>
          </cell>
        </row>
        <row r="937">
          <cell r="E937">
            <v>2100</v>
          </cell>
          <cell r="F937" t="str">
            <v>Business area</v>
          </cell>
          <cell r="G937" t="str">
            <v>****</v>
          </cell>
        </row>
        <row r="939">
          <cell r="E939" t="str">
            <v>Texts</v>
          </cell>
          <cell r="G939" t="str">
            <v>Reporting period</v>
          </cell>
        </row>
        <row r="940">
          <cell r="G940" t="str">
            <v>(07.2003-06.2004)</v>
          </cell>
        </row>
        <row r="942">
          <cell r="E942" t="str">
            <v>Profit (Loss)</v>
          </cell>
          <cell r="J942">
            <v>0</v>
          </cell>
        </row>
        <row r="949">
          <cell r="E949">
            <v>2100</v>
          </cell>
          <cell r="F949" t="str">
            <v>Business area</v>
          </cell>
          <cell r="G949" t="str">
            <v>****</v>
          </cell>
        </row>
        <row r="951">
          <cell r="E951" t="str">
            <v>Texts</v>
          </cell>
          <cell r="G951" t="str">
            <v>Reporting period</v>
          </cell>
        </row>
        <row r="952">
          <cell r="G952" t="str">
            <v>(07.2003-06.2004)</v>
          </cell>
        </row>
        <row r="954">
          <cell r="E954" t="str">
            <v>F29900C</v>
          </cell>
          <cell r="F954" t="str">
            <v>CLEARING ACCOUNT-ACCOUNTS PAYABLE</v>
          </cell>
          <cell r="G954">
            <v>-106204199.35000001</v>
          </cell>
          <cell r="H954">
            <v>106204199.35000001</v>
          </cell>
          <cell r="J954">
            <v>0</v>
          </cell>
        </row>
        <row r="955">
          <cell r="E955" t="str">
            <v>F29910C</v>
          </cell>
          <cell r="F955" t="str">
            <v>CLEARING ACCOUNT-ACCOUNTS RECEIVABLE</v>
          </cell>
          <cell r="G955">
            <v>196959088.48999998</v>
          </cell>
          <cell r="H955">
            <v>-196959088.48999998</v>
          </cell>
          <cell r="J955">
            <v>0</v>
          </cell>
        </row>
        <row r="956">
          <cell r="E956" t="str">
            <v>F29920C</v>
          </cell>
          <cell r="F956" t="str">
            <v>FI/CO-CLEAR ACCT</v>
          </cell>
          <cell r="G956">
            <v>68496489.140000001</v>
          </cell>
          <cell r="H956">
            <v>-68496489.140000001</v>
          </cell>
          <cell r="J956">
            <v>0</v>
          </cell>
        </row>
        <row r="957">
          <cell r="E957" t="str">
            <v>F29921C</v>
          </cell>
          <cell r="F957" t="str">
            <v>FI/CO-CLEAR ACCT</v>
          </cell>
          <cell r="G957">
            <v>-158985078.41</v>
          </cell>
          <cell r="H957">
            <v>158985078.41</v>
          </cell>
          <cell r="J957">
            <v>0</v>
          </cell>
        </row>
        <row r="958">
          <cell r="E958" t="str">
            <v>F29990C</v>
          </cell>
          <cell r="F958" t="str">
            <v>B/SHEET OFFSET ACCT</v>
          </cell>
          <cell r="G958">
            <v>1034089193.3000001</v>
          </cell>
          <cell r="H958">
            <v>-1034089193.3000001</v>
          </cell>
          <cell r="J958">
            <v>0</v>
          </cell>
        </row>
        <row r="959">
          <cell r="E959" t="str">
            <v>F99990C</v>
          </cell>
          <cell r="F959" t="str">
            <v>P&amp;L OFFSET ACCT</v>
          </cell>
          <cell r="G959">
            <v>-1034089193.3000001</v>
          </cell>
          <cell r="H959">
            <v>1034089193.3000001</v>
          </cell>
          <cell r="J959">
            <v>0</v>
          </cell>
        </row>
        <row r="961">
          <cell r="E961" t="str">
            <v>FERROR1</v>
          </cell>
          <cell r="F961" t="str">
            <v>FERC FLOW OF COSTS TRACE ERRORS</v>
          </cell>
          <cell r="G961">
            <v>0</v>
          </cell>
          <cell r="H961">
            <v>0</v>
          </cell>
          <cell r="J961">
            <v>0</v>
          </cell>
        </row>
        <row r="962">
          <cell r="E962" t="str">
            <v>FACAT0V</v>
          </cell>
          <cell r="F962" t="str">
            <v>FERC TEMPORARY V&amp;S</v>
          </cell>
          <cell r="G962">
            <v>0</v>
          </cell>
          <cell r="H962">
            <v>0</v>
          </cell>
          <cell r="J962">
            <v>0</v>
          </cell>
        </row>
        <row r="963">
          <cell r="E963" t="str">
            <v>FGMLABR</v>
          </cell>
          <cell r="F963" t="str">
            <v>FERC GEN MAP LABOR COST ELEMENTS</v>
          </cell>
          <cell r="G963">
            <v>0</v>
          </cell>
          <cell r="H963">
            <v>0</v>
          </cell>
          <cell r="J963">
            <v>0</v>
          </cell>
        </row>
        <row r="964">
          <cell r="E964" t="str">
            <v>FSCE17C</v>
          </cell>
          <cell r="F964" t="str">
            <v>FERC SEC CE 9101017 ADJUSTMENT</v>
          </cell>
          <cell r="G964">
            <v>0</v>
          </cell>
          <cell r="H964">
            <v>0</v>
          </cell>
          <cell r="J964">
            <v>0</v>
          </cell>
        </row>
        <row r="965">
          <cell r="E965" t="str">
            <v>FSDBB01</v>
          </cell>
          <cell r="F965" t="str">
            <v>FERC FLOW OF COSTS TRACE ERRORS-EB19</v>
          </cell>
          <cell r="G965">
            <v>0</v>
          </cell>
          <cell r="H965">
            <v>0</v>
          </cell>
          <cell r="J965">
            <v>0</v>
          </cell>
        </row>
        <row r="966">
          <cell r="E966" t="str">
            <v>FSDBB02</v>
          </cell>
          <cell r="F966" t="str">
            <v>FERC FLOW OF COSTS TRACE ERRORS-EB07</v>
          </cell>
          <cell r="G966">
            <v>0</v>
          </cell>
          <cell r="H966">
            <v>0</v>
          </cell>
          <cell r="J966">
            <v>0</v>
          </cell>
        </row>
        <row r="967">
          <cell r="E967" t="str">
            <v>FSDBB03</v>
          </cell>
          <cell r="F967" t="str">
            <v>FERC FLOW OF COSTS TRACE ERRORS-EB14</v>
          </cell>
          <cell r="G967">
            <v>0</v>
          </cell>
          <cell r="H967">
            <v>0</v>
          </cell>
          <cell r="J967">
            <v>0</v>
          </cell>
        </row>
        <row r="968">
          <cell r="E968" t="str">
            <v>FSDBB04</v>
          </cell>
          <cell r="F968" t="str">
            <v>FERC FLOW OF COSTS TRACE ERRORS-EB08</v>
          </cell>
          <cell r="G968">
            <v>-148621.82999999999</v>
          </cell>
          <cell r="H968">
            <v>148621.82999999999</v>
          </cell>
          <cell r="J968">
            <v>0</v>
          </cell>
        </row>
        <row r="969">
          <cell r="E969" t="str">
            <v>FSDBB05</v>
          </cell>
          <cell r="F969" t="str">
            <v>FERC FLOW OF COSTS TRACE ERRORS-EB15</v>
          </cell>
          <cell r="G969">
            <v>4.9999999999999996E-2</v>
          </cell>
          <cell r="H969">
            <v>-4.9999999999999996E-2</v>
          </cell>
          <cell r="J969">
            <v>0</v>
          </cell>
        </row>
        <row r="970">
          <cell r="E970" t="str">
            <v>FSDBB06</v>
          </cell>
          <cell r="F970" t="str">
            <v>FERC FLOW OF COSTS TRACE ERRORS-EB02</v>
          </cell>
          <cell r="G970">
            <v>0</v>
          </cell>
          <cell r="H970">
            <v>0</v>
          </cell>
          <cell r="J970">
            <v>0</v>
          </cell>
        </row>
        <row r="971">
          <cell r="E971" t="str">
            <v>FSDBB07</v>
          </cell>
          <cell r="F971" t="str">
            <v>FERC FLOW OF COSTS TRACE ERRORS-EB17</v>
          </cell>
          <cell r="G971">
            <v>-0.01</v>
          </cell>
          <cell r="H971">
            <v>0.01</v>
          </cell>
          <cell r="J971">
            <v>0</v>
          </cell>
        </row>
        <row r="972">
          <cell r="E972" t="str">
            <v>FSDBB08</v>
          </cell>
          <cell r="F972" t="str">
            <v>FERC FLOW OF COSTS TRACE ERRORS-EB18</v>
          </cell>
          <cell r="G972">
            <v>0.05</v>
          </cell>
          <cell r="H972">
            <v>-0.05</v>
          </cell>
          <cell r="J972">
            <v>0</v>
          </cell>
        </row>
        <row r="973">
          <cell r="E973" t="str">
            <v>FSDBB11</v>
          </cell>
          <cell r="F973" t="str">
            <v>FERC FLOW OF COSTS TRACE ERRORS-EB09</v>
          </cell>
          <cell r="G973">
            <v>0</v>
          </cell>
          <cell r="H973">
            <v>0</v>
          </cell>
          <cell r="J973">
            <v>0</v>
          </cell>
        </row>
        <row r="974">
          <cell r="E974" t="str">
            <v>FSDBB12</v>
          </cell>
          <cell r="F974" t="str">
            <v>FERC FLOW OF COSTS TRACE ERRORS-EB10</v>
          </cell>
          <cell r="G974">
            <v>0</v>
          </cell>
          <cell r="H974">
            <v>0</v>
          </cell>
          <cell r="J974">
            <v>0</v>
          </cell>
        </row>
        <row r="975">
          <cell r="E975" t="str">
            <v>FSDBB13</v>
          </cell>
          <cell r="F975" t="str">
            <v>FERC FLOW OF COSTS TRACE ERRORS-EB11</v>
          </cell>
          <cell r="G975">
            <v>-0.13</v>
          </cell>
          <cell r="H975">
            <v>0.13</v>
          </cell>
          <cell r="J975">
            <v>0</v>
          </cell>
        </row>
        <row r="976">
          <cell r="E976" t="str">
            <v>FSDBB14</v>
          </cell>
          <cell r="F976" t="str">
            <v>FERC FLOW OF COSTS TRACE ERRORS-EB12</v>
          </cell>
          <cell r="G976">
            <v>0.12000000000000001</v>
          </cell>
          <cell r="H976">
            <v>-0.12000000000000001</v>
          </cell>
          <cell r="J976">
            <v>0</v>
          </cell>
        </row>
        <row r="977">
          <cell r="E977" t="str">
            <v>FSDBB15</v>
          </cell>
          <cell r="F977" t="str">
            <v>FERC FLOW OF COSTS TRACE ERRORS-EB13</v>
          </cell>
          <cell r="G977">
            <v>-4.9999999999999975E-2</v>
          </cell>
          <cell r="H977">
            <v>4.9999999999999975E-2</v>
          </cell>
          <cell r="J977">
            <v>0</v>
          </cell>
        </row>
        <row r="978">
          <cell r="E978" t="str">
            <v>FSDBB17</v>
          </cell>
          <cell r="F978" t="str">
            <v>FERC FLOW OF COSTS TRACE ERRORS-EB01</v>
          </cell>
          <cell r="G978">
            <v>0.03</v>
          </cell>
          <cell r="H978">
            <v>-0.03</v>
          </cell>
          <cell r="J978">
            <v>0</v>
          </cell>
        </row>
        <row r="979">
          <cell r="E979" t="str">
            <v>FSDBB18</v>
          </cell>
          <cell r="F979" t="str">
            <v>FERC FLOW OF COSTS TRACE ERRORS-EB20</v>
          </cell>
          <cell r="G979">
            <v>0</v>
          </cell>
          <cell r="H979">
            <v>0</v>
          </cell>
          <cell r="J979">
            <v>0</v>
          </cell>
        </row>
        <row r="980">
          <cell r="E980" t="str">
            <v>FSDBB19</v>
          </cell>
          <cell r="F980" t="str">
            <v>FERC FLOW OF COSTS TRACE ERRORS-EB21</v>
          </cell>
          <cell r="G980">
            <v>8.0000000000040927E-2</v>
          </cell>
          <cell r="H980">
            <v>-8.0000000000040927E-2</v>
          </cell>
          <cell r="J980">
            <v>0</v>
          </cell>
        </row>
        <row r="981">
          <cell r="E981" t="str">
            <v>FSDBB20</v>
          </cell>
          <cell r="F981" t="str">
            <v>FERC FLOW OF COSTS TRACE ERRORS-EB22</v>
          </cell>
          <cell r="G981">
            <v>0.10999999999991815</v>
          </cell>
          <cell r="H981">
            <v>-0.10999999999991815</v>
          </cell>
          <cell r="J981">
            <v>0</v>
          </cell>
        </row>
        <row r="982">
          <cell r="E982" t="str">
            <v>FSDBB21</v>
          </cell>
          <cell r="F982" t="str">
            <v>FERC FLOW OF COSTS TRACE ERRORS-EB23</v>
          </cell>
          <cell r="G982">
            <v>0.12999999999990905</v>
          </cell>
          <cell r="H982">
            <v>-0.12999999999990905</v>
          </cell>
          <cell r="J982">
            <v>0</v>
          </cell>
        </row>
        <row r="983">
          <cell r="E983" t="str">
            <v>FSDBB22</v>
          </cell>
          <cell r="F983" t="str">
            <v>FERC FLOW OF COSTS TRACE ERRORS-EB24</v>
          </cell>
          <cell r="G983">
            <v>7.999999999992724E-2</v>
          </cell>
          <cell r="H983">
            <v>-7.999999999992724E-2</v>
          </cell>
          <cell r="J983">
            <v>0</v>
          </cell>
        </row>
        <row r="984">
          <cell r="E984" t="str">
            <v>FSDBB23</v>
          </cell>
          <cell r="F984" t="str">
            <v>FERC FLOW OF COSTS TRACE ERRORS-EB25</v>
          </cell>
          <cell r="G984">
            <v>0.16999999999987264</v>
          </cell>
          <cell r="H984">
            <v>-0.16999999999987264</v>
          </cell>
          <cell r="J984">
            <v>0</v>
          </cell>
        </row>
        <row r="985">
          <cell r="E985" t="str">
            <v>FSDBB24</v>
          </cell>
          <cell r="F985" t="str">
            <v>FERC FLOW OF COSTS TRACE ERRORS-EB26</v>
          </cell>
          <cell r="G985">
            <v>0.12000000000000342</v>
          </cell>
          <cell r="H985">
            <v>-0.12000000000000342</v>
          </cell>
          <cell r="J985">
            <v>0</v>
          </cell>
        </row>
        <row r="986">
          <cell r="E986" t="str">
            <v>FSDBB25</v>
          </cell>
          <cell r="F986" t="str">
            <v>FERC FLOW OF COSTS TRACE ERRORS-EB27</v>
          </cell>
          <cell r="G986">
            <v>0.13999999999990906</v>
          </cell>
          <cell r="H986">
            <v>-0.13999999999990906</v>
          </cell>
          <cell r="J986">
            <v>0</v>
          </cell>
        </row>
        <row r="987">
          <cell r="E987" t="str">
            <v>FSDBB26</v>
          </cell>
          <cell r="F987" t="str">
            <v>FERC FLOW OF COSTS TRACE ERRORS-EB28</v>
          </cell>
          <cell r="G987">
            <v>2.0000000000118229E-2</v>
          </cell>
          <cell r="H987">
            <v>-2.0000000000118229E-2</v>
          </cell>
          <cell r="J987">
            <v>0</v>
          </cell>
        </row>
        <row r="988">
          <cell r="E988" t="str">
            <v>FSDBB27</v>
          </cell>
          <cell r="F988" t="str">
            <v>FERC FLOW OF COSTS TRACE ERRORS-EB29</v>
          </cell>
          <cell r="G988">
            <v>-1.5199999999999729</v>
          </cell>
          <cell r="H988">
            <v>1.5199999999999729</v>
          </cell>
          <cell r="J988">
            <v>0</v>
          </cell>
        </row>
        <row r="989">
          <cell r="E989" t="str">
            <v>FSDBB28</v>
          </cell>
          <cell r="F989" t="str">
            <v>FERC FLOW OF COSTS TRACE ERRORS-EB30</v>
          </cell>
          <cell r="G989">
            <v>0.66999999999998971</v>
          </cell>
          <cell r="H989">
            <v>-0.66999999999998971</v>
          </cell>
          <cell r="J989">
            <v>0</v>
          </cell>
        </row>
        <row r="990">
          <cell r="E990" t="str">
            <v>FSDBB31</v>
          </cell>
          <cell r="F990" t="str">
            <v>FERC FLOW OF COSTS TRACE ERRORS-EB31</v>
          </cell>
          <cell r="G990">
            <v>-0.01</v>
          </cell>
          <cell r="H990">
            <v>0.01</v>
          </cell>
          <cell r="J990">
            <v>0</v>
          </cell>
        </row>
        <row r="991">
          <cell r="E991" t="str">
            <v>FSDBB39</v>
          </cell>
          <cell r="F991" t="str">
            <v>FERC FLOW OF COSTS TRACE ERRORS-EB31</v>
          </cell>
          <cell r="G991">
            <v>4.9999999999999989E-2</v>
          </cell>
          <cell r="H991">
            <v>-4.9999999999999989E-2</v>
          </cell>
          <cell r="J991">
            <v>0</v>
          </cell>
        </row>
        <row r="992">
          <cell r="E992" t="str">
            <v>FSDBB43</v>
          </cell>
          <cell r="F992" t="str">
            <v>FERC FLOW OF COSTS TRACE ERRORS-EB36</v>
          </cell>
          <cell r="G992">
            <v>-0.59000000000000008</v>
          </cell>
          <cell r="H992">
            <v>0.59000000000000008</v>
          </cell>
          <cell r="J992">
            <v>0</v>
          </cell>
        </row>
        <row r="993">
          <cell r="E993" t="str">
            <v>FSDBB44</v>
          </cell>
          <cell r="F993" t="str">
            <v>FERC FLOW OF COSTS TRACE ERRORS-EB34</v>
          </cell>
          <cell r="G993">
            <v>0</v>
          </cell>
          <cell r="H993">
            <v>0</v>
          </cell>
          <cell r="J993">
            <v>0</v>
          </cell>
        </row>
        <row r="994">
          <cell r="E994" t="str">
            <v>FSDBB45</v>
          </cell>
          <cell r="F994" t="str">
            <v>FERC FLOW OF COSTS TRACE ERRORS-EB03</v>
          </cell>
          <cell r="G994">
            <v>-1739.8400000000001</v>
          </cell>
          <cell r="H994">
            <v>1739.8400000000001</v>
          </cell>
          <cell r="J994">
            <v>0</v>
          </cell>
        </row>
        <row r="995">
          <cell r="E995" t="str">
            <v>FSDBB46</v>
          </cell>
          <cell r="F995" t="str">
            <v>FERC FLOW OF COSTS TRACE ERRORS-EB04</v>
          </cell>
          <cell r="G995">
            <v>-49947.729999999989</v>
          </cell>
          <cell r="H995">
            <v>49947.729999999989</v>
          </cell>
          <cell r="J995">
            <v>0</v>
          </cell>
        </row>
        <row r="996">
          <cell r="E996" t="str">
            <v>FSDBB55</v>
          </cell>
          <cell r="F996" t="str">
            <v>FERC FLOW OF COSTS TRACE ERRORS-EB05</v>
          </cell>
          <cell r="G996">
            <v>-0.10000000000000002</v>
          </cell>
          <cell r="H996">
            <v>0.10000000000000002</v>
          </cell>
          <cell r="J996">
            <v>0</v>
          </cell>
        </row>
        <row r="997">
          <cell r="E997" t="str">
            <v>FSDBB57</v>
          </cell>
          <cell r="F997" t="str">
            <v>FERC FLOW OF COSTS TRACE ERRORS-EB16</v>
          </cell>
          <cell r="G997">
            <v>-4.9999999999999996E-2</v>
          </cell>
          <cell r="H997">
            <v>4.9999999999999996E-2</v>
          </cell>
          <cell r="J997">
            <v>0</v>
          </cell>
        </row>
        <row r="998">
          <cell r="E998" t="str">
            <v>FSDBB58</v>
          </cell>
          <cell r="F998" t="str">
            <v>FERC FLOW OF COSTS TRACE ERRORS-EB37</v>
          </cell>
          <cell r="G998">
            <v>-1.9999999999999997E-2</v>
          </cell>
          <cell r="H998">
            <v>1.9999999999999997E-2</v>
          </cell>
          <cell r="J998">
            <v>0</v>
          </cell>
        </row>
        <row r="999">
          <cell r="E999" t="str">
            <v>FSDBB59</v>
          </cell>
          <cell r="F999" t="str">
            <v>FERC FLOW OF COSTS TRACE ERRORS-EB38</v>
          </cell>
          <cell r="G999">
            <v>5.2041704279304213E-18</v>
          </cell>
          <cell r="H999">
            <v>-5.2041704279304213E-18</v>
          </cell>
          <cell r="J999">
            <v>0</v>
          </cell>
        </row>
        <row r="1000">
          <cell r="E1000" t="str">
            <v>F92100E</v>
          </cell>
          <cell r="G1000">
            <v>0.65000000000189173</v>
          </cell>
          <cell r="H1000">
            <v>-0.65000000000189173</v>
          </cell>
          <cell r="J1000">
            <v>0</v>
          </cell>
        </row>
        <row r="1001">
          <cell r="E1001" t="str">
            <v>F92100G</v>
          </cell>
          <cell r="G1001">
            <v>0.16</v>
          </cell>
          <cell r="H1001">
            <v>-0.16</v>
          </cell>
          <cell r="J1001">
            <v>0</v>
          </cell>
        </row>
        <row r="1002">
          <cell r="E1002" t="str">
            <v>F50600E</v>
          </cell>
          <cell r="G1002">
            <v>256.08</v>
          </cell>
          <cell r="H1002">
            <v>-256.08</v>
          </cell>
          <cell r="J1002">
            <v>0</v>
          </cell>
        </row>
        <row r="1003">
          <cell r="E1003" t="str">
            <v>F54900E</v>
          </cell>
          <cell r="G1003">
            <v>0</v>
          </cell>
          <cell r="H1003">
            <v>0</v>
          </cell>
          <cell r="J1003">
            <v>0</v>
          </cell>
        </row>
        <row r="1004">
          <cell r="E1004" t="str">
            <v>F56210E</v>
          </cell>
          <cell r="G1004">
            <v>666.01</v>
          </cell>
          <cell r="H1004">
            <v>-666.01</v>
          </cell>
          <cell r="J1004">
            <v>0</v>
          </cell>
        </row>
        <row r="1005">
          <cell r="E1005" t="str">
            <v>F56600E</v>
          </cell>
          <cell r="G1005">
            <v>70.23</v>
          </cell>
          <cell r="H1005">
            <v>-70.23</v>
          </cell>
          <cell r="J1005">
            <v>0</v>
          </cell>
        </row>
        <row r="1006">
          <cell r="E1006" t="str">
            <v>F58210E</v>
          </cell>
          <cell r="G1006">
            <v>4766.8100000000004</v>
          </cell>
          <cell r="H1006">
            <v>-4766.8100000000004</v>
          </cell>
          <cell r="J1006">
            <v>0</v>
          </cell>
        </row>
        <row r="1007">
          <cell r="E1007" t="str">
            <v>F58510E</v>
          </cell>
          <cell r="G1007">
            <v>27.71</v>
          </cell>
          <cell r="H1007">
            <v>-27.71</v>
          </cell>
          <cell r="J1007">
            <v>0</v>
          </cell>
        </row>
        <row r="1008">
          <cell r="E1008" t="str">
            <v>F58800E</v>
          </cell>
          <cell r="G1008">
            <v>0</v>
          </cell>
          <cell r="H1008">
            <v>0</v>
          </cell>
          <cell r="J1008">
            <v>0</v>
          </cell>
        </row>
        <row r="1009">
          <cell r="E1009" t="str">
            <v>F59210E</v>
          </cell>
          <cell r="G1009">
            <v>2742.86</v>
          </cell>
          <cell r="H1009">
            <v>-2742.86</v>
          </cell>
          <cell r="J1009">
            <v>0</v>
          </cell>
        </row>
        <row r="1010">
          <cell r="E1010" t="str">
            <v>F85310G</v>
          </cell>
          <cell r="G1010">
            <v>279.5</v>
          </cell>
          <cell r="H1010">
            <v>-279.5</v>
          </cell>
          <cell r="J1010">
            <v>0</v>
          </cell>
        </row>
        <row r="1011">
          <cell r="E1011" t="str">
            <v>F85320G</v>
          </cell>
          <cell r="G1011">
            <v>2.39</v>
          </cell>
          <cell r="H1011">
            <v>-2.39</v>
          </cell>
          <cell r="J1011">
            <v>0</v>
          </cell>
        </row>
        <row r="1012">
          <cell r="E1012" t="str">
            <v>F87500G</v>
          </cell>
          <cell r="G1012">
            <v>11.47</v>
          </cell>
          <cell r="H1012">
            <v>-11.47</v>
          </cell>
          <cell r="J1012">
            <v>0</v>
          </cell>
        </row>
        <row r="1013">
          <cell r="E1013" t="str">
            <v>F88510G</v>
          </cell>
          <cell r="G1013">
            <v>21.26</v>
          </cell>
          <cell r="H1013">
            <v>-21.26</v>
          </cell>
          <cell r="J1013">
            <v>0</v>
          </cell>
        </row>
        <row r="1014">
          <cell r="E1014" t="str">
            <v>F88900G</v>
          </cell>
          <cell r="G1014">
            <v>0</v>
          </cell>
          <cell r="H1014">
            <v>0</v>
          </cell>
          <cell r="J1014">
            <v>0</v>
          </cell>
        </row>
        <row r="1015">
          <cell r="E1015" t="str">
            <v>F90300E</v>
          </cell>
          <cell r="G1015">
            <v>1124.22</v>
          </cell>
          <cell r="H1015">
            <v>-1124.22</v>
          </cell>
          <cell r="J1015">
            <v>0</v>
          </cell>
        </row>
        <row r="1016">
          <cell r="E1016" t="str">
            <v>F90300G</v>
          </cell>
          <cell r="G1016">
            <v>615.45000000000005</v>
          </cell>
          <cell r="H1016">
            <v>-615.45000000000005</v>
          </cell>
          <cell r="J1016">
            <v>0</v>
          </cell>
        </row>
        <row r="1017">
          <cell r="E1017" t="str">
            <v>F9210AE</v>
          </cell>
          <cell r="G1017">
            <v>0</v>
          </cell>
          <cell r="H1017">
            <v>0</v>
          </cell>
          <cell r="J1017">
            <v>0</v>
          </cell>
        </row>
        <row r="1018">
          <cell r="E1018" t="str">
            <v>F9210AG</v>
          </cell>
          <cell r="G1018">
            <v>0</v>
          </cell>
          <cell r="H1018">
            <v>0</v>
          </cell>
          <cell r="J1018">
            <v>0</v>
          </cell>
        </row>
        <row r="1019">
          <cell r="E1019" t="str">
            <v>F92600E</v>
          </cell>
          <cell r="G1019">
            <v>104222.59</v>
          </cell>
          <cell r="H1019">
            <v>-104222.59</v>
          </cell>
          <cell r="J1019">
            <v>0</v>
          </cell>
        </row>
        <row r="1020">
          <cell r="E1020" t="str">
            <v>F92600G</v>
          </cell>
          <cell r="G1020">
            <v>44399.3</v>
          </cell>
          <cell r="H1020">
            <v>-44399.3</v>
          </cell>
          <cell r="J1020">
            <v>0</v>
          </cell>
        </row>
        <row r="1021">
          <cell r="E1021" t="str">
            <v>F9260AE</v>
          </cell>
          <cell r="G1021">
            <v>0</v>
          </cell>
          <cell r="H1021">
            <v>0</v>
          </cell>
          <cell r="J1021">
            <v>0</v>
          </cell>
        </row>
        <row r="1022">
          <cell r="E1022" t="str">
            <v>F9260AG</v>
          </cell>
          <cell r="G1022">
            <v>0</v>
          </cell>
          <cell r="H1022">
            <v>0</v>
          </cell>
          <cell r="J1022">
            <v>0</v>
          </cell>
        </row>
        <row r="1023">
          <cell r="E1023" t="str">
            <v>F92800E</v>
          </cell>
          <cell r="G1023">
            <v>0</v>
          </cell>
          <cell r="H1023">
            <v>0</v>
          </cell>
          <cell r="J1023">
            <v>0</v>
          </cell>
        </row>
        <row r="1024">
          <cell r="E1024" t="str">
            <v>F92800G</v>
          </cell>
          <cell r="G1024">
            <v>0</v>
          </cell>
          <cell r="H1024">
            <v>0</v>
          </cell>
          <cell r="J1024">
            <v>0</v>
          </cell>
        </row>
        <row r="1025">
          <cell r="E1025" t="str">
            <v>F9280AE</v>
          </cell>
          <cell r="G1025">
            <v>0</v>
          </cell>
          <cell r="H1025">
            <v>0</v>
          </cell>
          <cell r="J1025">
            <v>0</v>
          </cell>
        </row>
        <row r="1026">
          <cell r="E1026" t="str">
            <v>F9280AG</v>
          </cell>
          <cell r="G1026">
            <v>0</v>
          </cell>
          <cell r="H1026">
            <v>0</v>
          </cell>
          <cell r="J1026">
            <v>0</v>
          </cell>
        </row>
        <row r="1027">
          <cell r="E1027" t="str">
            <v>F93001E</v>
          </cell>
          <cell r="G1027">
            <v>-0.04</v>
          </cell>
          <cell r="H1027">
            <v>0.04</v>
          </cell>
          <cell r="J1027">
            <v>0</v>
          </cell>
        </row>
        <row r="1028">
          <cell r="E1028" t="str">
            <v>F93002E</v>
          </cell>
          <cell r="G1028">
            <v>-826.51</v>
          </cell>
          <cell r="H1028">
            <v>826.51</v>
          </cell>
          <cell r="J1028">
            <v>0</v>
          </cell>
        </row>
        <row r="1029">
          <cell r="E1029" t="str">
            <v>F93003E</v>
          </cell>
          <cell r="G1029">
            <v>0</v>
          </cell>
          <cell r="H1029">
            <v>0</v>
          </cell>
          <cell r="J1029">
            <v>0</v>
          </cell>
        </row>
        <row r="1030">
          <cell r="E1030" t="str">
            <v>F93004E</v>
          </cell>
          <cell r="G1030">
            <v>0</v>
          </cell>
          <cell r="H1030">
            <v>0</v>
          </cell>
          <cell r="J1030">
            <v>0</v>
          </cell>
        </row>
        <row r="1031">
          <cell r="E1031" t="str">
            <v>F93005E</v>
          </cell>
          <cell r="G1031">
            <v>-6370.079999999999</v>
          </cell>
          <cell r="H1031">
            <v>6370.079999999999</v>
          </cell>
          <cell r="J1031">
            <v>0</v>
          </cell>
        </row>
        <row r="1032">
          <cell r="E1032" t="str">
            <v>F93006E</v>
          </cell>
          <cell r="G1032">
            <v>-18577.61</v>
          </cell>
          <cell r="H1032">
            <v>18577.61</v>
          </cell>
          <cell r="J1032">
            <v>0</v>
          </cell>
        </row>
        <row r="1033">
          <cell r="E1033" t="str">
            <v>F93007E</v>
          </cell>
          <cell r="G1033">
            <v>0</v>
          </cell>
          <cell r="H1033">
            <v>0</v>
          </cell>
          <cell r="J1033">
            <v>0</v>
          </cell>
        </row>
        <row r="1034">
          <cell r="E1034" t="str">
            <v>F93008E</v>
          </cell>
          <cell r="G1034">
            <v>-145.46</v>
          </cell>
          <cell r="H1034">
            <v>145.46</v>
          </cell>
          <cell r="J1034">
            <v>0</v>
          </cell>
        </row>
        <row r="1035">
          <cell r="E1035" t="str">
            <v>F93012E</v>
          </cell>
          <cell r="G1035">
            <v>-3598.39</v>
          </cell>
          <cell r="H1035">
            <v>3598.39</v>
          </cell>
          <cell r="J1035">
            <v>0</v>
          </cell>
        </row>
        <row r="1036">
          <cell r="E1036" t="str">
            <v>F93013E</v>
          </cell>
          <cell r="G1036">
            <v>-10261.800000000001</v>
          </cell>
          <cell r="H1036">
            <v>10261.800000000001</v>
          </cell>
          <cell r="J1036">
            <v>0</v>
          </cell>
        </row>
        <row r="1037">
          <cell r="E1037" t="str">
            <v>F93014E</v>
          </cell>
          <cell r="G1037">
            <v>-72658.45</v>
          </cell>
          <cell r="H1037">
            <v>72658.45</v>
          </cell>
          <cell r="J1037">
            <v>0</v>
          </cell>
        </row>
        <row r="1038">
          <cell r="E1038" t="str">
            <v>F93019E</v>
          </cell>
          <cell r="G1038">
            <v>-2742.86</v>
          </cell>
          <cell r="H1038">
            <v>2742.86</v>
          </cell>
          <cell r="J1038">
            <v>0</v>
          </cell>
        </row>
        <row r="1039">
          <cell r="E1039" t="str">
            <v>F93020E</v>
          </cell>
          <cell r="G1039">
            <v>1408.77</v>
          </cell>
          <cell r="H1039">
            <v>-1408.77</v>
          </cell>
          <cell r="J1039">
            <v>0</v>
          </cell>
        </row>
        <row r="1040">
          <cell r="E1040" t="str">
            <v>F93020G</v>
          </cell>
          <cell r="G1040">
            <v>715.06999999999994</v>
          </cell>
          <cell r="H1040">
            <v>-715.06999999999994</v>
          </cell>
          <cell r="J1040">
            <v>0</v>
          </cell>
        </row>
        <row r="1041">
          <cell r="E1041" t="str">
            <v>F93030E</v>
          </cell>
          <cell r="G1041">
            <v>0</v>
          </cell>
          <cell r="H1041">
            <v>0</v>
          </cell>
          <cell r="J1041">
            <v>0</v>
          </cell>
        </row>
        <row r="1042">
          <cell r="E1042" t="str">
            <v>F93100E</v>
          </cell>
          <cell r="G1042">
            <v>0</v>
          </cell>
          <cell r="H1042">
            <v>0</v>
          </cell>
          <cell r="J1042">
            <v>0</v>
          </cell>
        </row>
        <row r="1043">
          <cell r="E1043" t="str">
            <v>F93100G</v>
          </cell>
          <cell r="G1043">
            <v>0</v>
          </cell>
          <cell r="H1043">
            <v>0</v>
          </cell>
          <cell r="J1043">
            <v>0</v>
          </cell>
        </row>
        <row r="1044">
          <cell r="E1044" t="str">
            <v>F93500E</v>
          </cell>
          <cell r="G1044">
            <v>-83983.79</v>
          </cell>
          <cell r="H1044">
            <v>83983.79</v>
          </cell>
          <cell r="J1044">
            <v>0</v>
          </cell>
        </row>
        <row r="1045">
          <cell r="E1045" t="str">
            <v>F93500G</v>
          </cell>
          <cell r="G1045">
            <v>-28155.350000000002</v>
          </cell>
          <cell r="H1045">
            <v>28155.350000000002</v>
          </cell>
          <cell r="J1045">
            <v>0</v>
          </cell>
        </row>
        <row r="1046">
          <cell r="E1046" t="str">
            <v>F9350AE</v>
          </cell>
          <cell r="G1046">
            <v>0</v>
          </cell>
          <cell r="H1046">
            <v>0</v>
          </cell>
          <cell r="J1046">
            <v>0</v>
          </cell>
        </row>
        <row r="1047">
          <cell r="E1047" t="str">
            <v>F9350AG</v>
          </cell>
          <cell r="G1047">
            <v>0</v>
          </cell>
          <cell r="H1047">
            <v>0</v>
          </cell>
          <cell r="J1047">
            <v>0</v>
          </cell>
        </row>
        <row r="1048">
          <cell r="E1048" t="str">
            <v>F93510E</v>
          </cell>
          <cell r="G1048">
            <v>0</v>
          </cell>
          <cell r="H1048">
            <v>0</v>
          </cell>
          <cell r="J1048">
            <v>0</v>
          </cell>
        </row>
        <row r="1049">
          <cell r="E1049" t="str">
            <v>F93510G</v>
          </cell>
          <cell r="G1049">
            <v>0</v>
          </cell>
          <cell r="H1049">
            <v>0</v>
          </cell>
          <cell r="J1049">
            <v>0</v>
          </cell>
        </row>
        <row r="1050">
          <cell r="G1050">
            <v>0</v>
          </cell>
          <cell r="H1050">
            <v>0</v>
          </cell>
          <cell r="J1050">
            <v>0</v>
          </cell>
        </row>
        <row r="1051">
          <cell r="E1051" t="str">
            <v>Total</v>
          </cell>
          <cell r="G1051">
            <v>4.8057700041681528E-9</v>
          </cell>
          <cell r="H1051">
            <v>-4.8057700041681528E-9</v>
          </cell>
          <cell r="I1051">
            <v>0</v>
          </cell>
          <cell r="J1051">
            <v>0</v>
          </cell>
        </row>
        <row r="1054">
          <cell r="E1054" t="str">
            <v>Adjustment Legend</v>
          </cell>
        </row>
        <row r="1055">
          <cell r="E1055" t="str">
            <v>A</v>
          </cell>
          <cell r="F1055" t="str">
            <v>Adjustment for FSDBBxx/F299xx/F999xx accounts</v>
          </cell>
        </row>
        <row r="1056">
          <cell r="E1056" t="str">
            <v>B</v>
          </cell>
          <cell r="F1056" t="str">
            <v>Adjust F920/F921 to tie to BW numbers</v>
          </cell>
        </row>
        <row r="1057">
          <cell r="E1057" t="str">
            <v>C</v>
          </cell>
          <cell r="F1057" t="str">
            <v>Spread F920C - F935C to Electric &amp; Gas</v>
          </cell>
        </row>
        <row r="1058">
          <cell r="E1058" t="str">
            <v>D</v>
          </cell>
          <cell r="F1058" t="str">
            <v>Adjust 419.1 AFUDC</v>
          </cell>
        </row>
        <row r="1059">
          <cell r="E1059" t="str">
            <v>E</v>
          </cell>
          <cell r="F1059" t="str">
            <v>Correct F42610C</v>
          </cell>
        </row>
        <row r="1060">
          <cell r="E1060" t="str">
            <v>F</v>
          </cell>
          <cell r="F1060" t="str">
            <v>Reclass F83500G to F84380G (per Paul)</v>
          </cell>
        </row>
        <row r="1061">
          <cell r="E1061" t="str">
            <v>G</v>
          </cell>
          <cell r="F1061" t="str">
            <v>Remap acct 7509029 from F43700C to F42701C</v>
          </cell>
        </row>
        <row r="1062">
          <cell r="E1062" t="str">
            <v>H</v>
          </cell>
          <cell r="F1062" t="str">
            <v>Spread of Depreciation</v>
          </cell>
        </row>
        <row r="1063">
          <cell r="E1063" t="str">
            <v>I</v>
          </cell>
          <cell r="F1063" t="str">
            <v>Op. Inc. vs. Non-Op Inc. reconciling items</v>
          </cell>
        </row>
        <row r="1064">
          <cell r="E1064" t="str">
            <v>J</v>
          </cell>
          <cell r="F1064" t="str">
            <v>Move incorrect portion from Gas to Elec. on AMDRA internal orders (IO 7007543 - 7007548)</v>
          </cell>
        </row>
        <row r="1065">
          <cell r="E1065" t="str">
            <v>K</v>
          </cell>
          <cell r="F1065" t="str">
            <v>Reclass exp. from F80400G to F88040G</v>
          </cell>
        </row>
        <row r="1066">
          <cell r="E1066" t="str">
            <v>L</v>
          </cell>
          <cell r="F1066" t="str">
            <v>Reclass exp. from F80740G to F80750G</v>
          </cell>
        </row>
        <row r="1067">
          <cell r="E1067" t="str">
            <v>M</v>
          </cell>
          <cell r="F1067" t="str">
            <v>Reclass exp. from F50010E and F50040E to F50000E</v>
          </cell>
        </row>
        <row r="1068">
          <cell r="E1068" t="str">
            <v>N</v>
          </cell>
          <cell r="F1068" t="str">
            <v>Reclass exp. from F90100E to F90300E</v>
          </cell>
        </row>
        <row r="1069">
          <cell r="E1069" t="str">
            <v>O</v>
          </cell>
          <cell r="F1069" t="str">
            <v>Reclass exp. from F90100G to F90300G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tion (go here 1st)"/>
      <sheetName val="Revenue Requirements (5th)"/>
      <sheetName val="Return on Rate Base (2nd)"/>
      <sheetName val="Taxes (3rd)"/>
      <sheetName val="Fixed Operating Expenses(4)"/>
      <sheetName val="RECC Factor (6th)"/>
      <sheetName val="Levelzd Annl Capital Csts(7th)"/>
      <sheetName val="Introduction"/>
      <sheetName val="Table of contents"/>
      <sheetName val="Sec 1 Discount Rates"/>
      <sheetName val="Sec 1 Discount Rates (2)"/>
      <sheetName val="Sec 2 Compound Int Fact"/>
      <sheetName val="Sec 2 Compound Int TableA"/>
      <sheetName val="Sec 2 Compound Int TableB"/>
      <sheetName val="Sec 3 Escalation Rates"/>
      <sheetName val="Sec 3 Escal Indices"/>
      <sheetName val="Sec 3 Escal %"/>
      <sheetName val="Sec 4 Revenue Requirement"/>
      <sheetName val=" Sec 4 Rev Req Calculation"/>
      <sheetName val="Sec 5 LACC&amp;RECC  Description"/>
      <sheetName val="Sec 5 SDGE ElecGen tables"/>
      <sheetName val="Sec 5 SDGE ElecTranDist tables"/>
      <sheetName val="Sec 5 SDGE Gas Tables"/>
      <sheetName val="Sec 5 SDGE ComPlnt tables "/>
      <sheetName val="Sec 5 So Cal Gas Tables"/>
      <sheetName val="Sec 6 Annual Carrying Charges"/>
      <sheetName val="Sec6 Transpsd LACC"/>
      <sheetName val="Sec6 Transpsd PVCC "/>
      <sheetName val="Table of ACC"/>
      <sheetName val="Sec 7 O&amp;M Discussion"/>
      <sheetName val="Sec 7 Elelctric O&amp;M Table"/>
      <sheetName val="Sec 7 SDGE Gas O&amp;M Table "/>
      <sheetName val="Sec 7 SoCal Gas O&amp;M Table"/>
      <sheetName val="Sec 7 O&amp;M DiscussionA"/>
      <sheetName val="Sec 7 Elec O&amp;M  and Cap Accts"/>
      <sheetName val="Sec 7 SDGE GAS O&amp;M + Cap Accts"/>
      <sheetName val="Sec 7 SoCal O&amp;M and Cap Accts"/>
      <sheetName val="Composite LACC Fctrs"/>
      <sheetName val="Sec 8 Discounted Cashflow a"/>
      <sheetName val="Sec 8 Discounted Cashflow b "/>
      <sheetName val="Sec 8 DCF Examp Inputs"/>
      <sheetName val="Sec 8 DCF Examp A"/>
      <sheetName val="Financ Stmnts Balance"/>
      <sheetName val="Financ Stmnts Income"/>
      <sheetName val="Financ Stmnts CashFlow"/>
      <sheetName val="Options"/>
    </sheetNames>
    <sheetDataSet>
      <sheetData sheetId="0">
        <row r="21">
          <cell r="B21">
            <v>25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Sheet"/>
      <sheetName val="Sheet1"/>
      <sheetName val="April Deferred Entry"/>
      <sheetName val="Owned Prop Expense"/>
      <sheetName val="Leased Prop Expense"/>
      <sheetName val="software study"/>
      <sheetName val="embedded software"/>
      <sheetName val="AZ"/>
      <sheetName val="1st install"/>
      <sheetName val="2nd install"/>
      <sheetName val="June Outlook"/>
      <sheetName val="Sept Outlook"/>
      <sheetName val="YE Provision-est"/>
    </sheetNames>
    <sheetDataSet>
      <sheetData sheetId="0"/>
      <sheetData sheetId="1"/>
      <sheetData sheetId="2"/>
      <sheetData sheetId="3"/>
      <sheetData sheetId="4">
        <row r="18">
          <cell r="J18">
            <v>209600.12</v>
          </cell>
        </row>
      </sheetData>
      <sheetData sheetId="5"/>
      <sheetData sheetId="6">
        <row r="28">
          <cell r="B28">
            <v>951501.22205563716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ge_ferc_12-99 -9-02_form1"/>
      <sheetName val="FERC 99 TB"/>
      <sheetName val="sdge FERC00 TB"/>
      <sheetName val="FERC 2001 TB"/>
      <sheetName val="FERC 2002 YTD TB"/>
    </sheetNames>
    <sheetDataSet>
      <sheetData sheetId="0" refreshError="1"/>
      <sheetData sheetId="1">
        <row r="4">
          <cell r="A4" t="str">
            <v>F10000C</v>
          </cell>
          <cell r="B4" t="str">
            <v>PLANT IN SERVICE</v>
          </cell>
          <cell r="C4">
            <v>0</v>
          </cell>
          <cell r="D4">
            <v>11.3</v>
          </cell>
          <cell r="E4">
            <v>1</v>
          </cell>
          <cell r="P4">
            <v>12.3</v>
          </cell>
          <cell r="R4" t="str">
            <v>F10000C</v>
          </cell>
          <cell r="S4">
            <v>12.3</v>
          </cell>
          <cell r="T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4632972044.3100004</v>
          </cell>
          <cell r="D5">
            <v>-599152.24</v>
          </cell>
          <cell r="E5">
            <v>27755599</v>
          </cell>
          <cell r="F5">
            <v>7135896.1200000001</v>
          </cell>
          <cell r="G5">
            <v>13872548.74</v>
          </cell>
          <cell r="H5">
            <v>-155119163.97</v>
          </cell>
          <cell r="I5">
            <v>-260528573.38</v>
          </cell>
          <cell r="J5">
            <v>-5183209.74</v>
          </cell>
          <cell r="K5">
            <v>53577819.75</v>
          </cell>
          <cell r="L5">
            <v>19357304.469999999</v>
          </cell>
          <cell r="M5">
            <v>10447622.939999999</v>
          </cell>
          <cell r="N5">
            <v>9834941.3100000005</v>
          </cell>
          <cell r="O5">
            <v>5539323.2400000002</v>
          </cell>
          <cell r="P5">
            <v>-273909043.75999999</v>
          </cell>
          <cell r="R5" t="str">
            <v>F10100E</v>
          </cell>
          <cell r="S5">
            <v>-273909043.75999999</v>
          </cell>
          <cell r="T5">
            <v>4359063000.5500002</v>
          </cell>
        </row>
        <row r="6">
          <cell r="A6" t="str">
            <v>F10100G</v>
          </cell>
          <cell r="B6" t="str">
            <v>PLANT IN SERVICE</v>
          </cell>
          <cell r="C6">
            <v>868992281.70000005</v>
          </cell>
          <cell r="D6">
            <v>-305633.05</v>
          </cell>
          <cell r="E6">
            <v>6612800.7300000004</v>
          </cell>
          <cell r="F6">
            <v>553323.73</v>
          </cell>
          <cell r="G6">
            <v>-1670233.45</v>
          </cell>
          <cell r="H6">
            <v>6615073.6500000004</v>
          </cell>
          <cell r="I6">
            <v>1723062.11</v>
          </cell>
          <cell r="J6">
            <v>1692432.83</v>
          </cell>
          <cell r="K6">
            <v>2015159.54</v>
          </cell>
          <cell r="L6">
            <v>1514377.36</v>
          </cell>
          <cell r="M6">
            <v>9213709.2400000002</v>
          </cell>
          <cell r="N6">
            <v>2216793.6800000002</v>
          </cell>
          <cell r="O6">
            <v>3500766.77</v>
          </cell>
          <cell r="P6">
            <v>33681633.140000001</v>
          </cell>
          <cell r="R6" t="str">
            <v>F10100G</v>
          </cell>
          <cell r="S6">
            <v>33681633.140000001</v>
          </cell>
          <cell r="T6">
            <v>902673914.84000003</v>
          </cell>
        </row>
        <row r="7">
          <cell r="A7" t="str">
            <v>F10110E</v>
          </cell>
          <cell r="B7" t="str">
            <v>PROPERTY UNDER CAPITAL LEASE</v>
          </cell>
          <cell r="C7">
            <v>124751597</v>
          </cell>
          <cell r="H7">
            <v>0</v>
          </cell>
          <cell r="I7">
            <v>-124751597</v>
          </cell>
          <cell r="P7">
            <v>-124751597</v>
          </cell>
          <cell r="R7" t="str">
            <v>F10110E</v>
          </cell>
          <cell r="S7">
            <v>-124751597</v>
          </cell>
          <cell r="T7">
            <v>0</v>
          </cell>
        </row>
        <row r="8">
          <cell r="A8" t="str">
            <v>F10200E</v>
          </cell>
          <cell r="B8" t="str">
            <v>PLANT PURCHASED OR SOLD</v>
          </cell>
          <cell r="C8">
            <v>211891.36</v>
          </cell>
          <cell r="D8">
            <v>810.81</v>
          </cell>
          <cell r="E8">
            <v>170.26</v>
          </cell>
          <cell r="F8">
            <v>-6990147.71</v>
          </cell>
          <cell r="G8">
            <v>-103534134.09999999</v>
          </cell>
          <cell r="H8">
            <v>-241698912.25999999</v>
          </cell>
          <cell r="I8">
            <v>352223361.75</v>
          </cell>
          <cell r="J8">
            <v>14584.74</v>
          </cell>
          <cell r="K8">
            <v>280.94</v>
          </cell>
          <cell r="L8">
            <v>9588.35</v>
          </cell>
          <cell r="M8">
            <v>22423.69</v>
          </cell>
          <cell r="N8">
            <v>1370.08</v>
          </cell>
          <cell r="O8">
            <v>-13784.05</v>
          </cell>
          <cell r="P8">
            <v>35612.5</v>
          </cell>
          <cell r="R8" t="str">
            <v>F10200E</v>
          </cell>
          <cell r="S8">
            <v>35612.5</v>
          </cell>
          <cell r="T8">
            <v>247503.86</v>
          </cell>
        </row>
        <row r="9">
          <cell r="A9" t="str">
            <v>F10500C</v>
          </cell>
          <cell r="B9" t="str">
            <v>HELD FOR FUTURE USE</v>
          </cell>
          <cell r="C9">
            <v>255159.89</v>
          </cell>
          <cell r="F9">
            <v>0</v>
          </cell>
          <cell r="G9">
            <v>162.21</v>
          </cell>
          <cell r="H9">
            <v>40.549999999999997</v>
          </cell>
          <cell r="I9">
            <v>0</v>
          </cell>
          <cell r="J9">
            <v>0</v>
          </cell>
          <cell r="K9">
            <v>-47139.199999999997</v>
          </cell>
          <cell r="L9">
            <v>-50.65</v>
          </cell>
          <cell r="M9">
            <v>0</v>
          </cell>
          <cell r="N9">
            <v>0</v>
          </cell>
          <cell r="O9">
            <v>-1534.23</v>
          </cell>
          <cell r="P9">
            <v>-48521.32</v>
          </cell>
          <cell r="R9" t="str">
            <v>F10500C</v>
          </cell>
          <cell r="S9">
            <v>-48521.32</v>
          </cell>
          <cell r="T9">
            <v>206638.57</v>
          </cell>
        </row>
        <row r="10">
          <cell r="A10" t="str">
            <v>F10600E</v>
          </cell>
          <cell r="B10" t="str">
            <v>COMPL NOT CLASSIFIED</v>
          </cell>
          <cell r="C10">
            <v>-843934.55</v>
          </cell>
          <cell r="D10">
            <v>26977932.420000002</v>
          </cell>
          <cell r="E10">
            <v>-15122233.140000001</v>
          </cell>
          <cell r="F10">
            <v>-11239569.539999999</v>
          </cell>
          <cell r="G10">
            <v>0</v>
          </cell>
          <cell r="L10">
            <v>0</v>
          </cell>
          <cell r="M10">
            <v>227804.81</v>
          </cell>
          <cell r="P10">
            <v>843934.55000000214</v>
          </cell>
          <cell r="R10" t="str">
            <v>F10600E</v>
          </cell>
          <cell r="S10">
            <v>843934.54999999888</v>
          </cell>
          <cell r="T10">
            <v>2.0954757928848267E-9</v>
          </cell>
        </row>
        <row r="11">
          <cell r="A11" t="str">
            <v>F10600G</v>
          </cell>
          <cell r="B11" t="str">
            <v>COMPL NOT CLASSIFIED</v>
          </cell>
          <cell r="C11">
            <v>-428125.91</v>
          </cell>
          <cell r="D11">
            <v>5141986.93</v>
          </cell>
          <cell r="E11">
            <v>-4003417.36</v>
          </cell>
          <cell r="F11">
            <v>-887070.25</v>
          </cell>
          <cell r="G11">
            <v>0</v>
          </cell>
          <cell r="L11">
            <v>0</v>
          </cell>
          <cell r="M11">
            <v>176626.59</v>
          </cell>
          <cell r="P11">
            <v>428125.9099999998</v>
          </cell>
          <cell r="R11" t="str">
            <v>F10600G</v>
          </cell>
          <cell r="S11">
            <v>428125.91</v>
          </cell>
          <cell r="T11">
            <v>0</v>
          </cell>
        </row>
        <row r="12">
          <cell r="A12" t="str">
            <v>F10700C</v>
          </cell>
          <cell r="B12" t="str">
            <v>CONSTRUCTION WORK IN PROGRESS</v>
          </cell>
          <cell r="C12">
            <v>-7482070.1399999997</v>
          </cell>
          <cell r="D12">
            <v>1104068.33</v>
          </cell>
          <cell r="E12">
            <v>80138356.439999998</v>
          </cell>
          <cell r="F12">
            <v>17986476.879999999</v>
          </cell>
          <cell r="G12">
            <v>5808257.96</v>
          </cell>
          <cell r="H12">
            <v>-19858932.800000001</v>
          </cell>
          <cell r="I12">
            <v>-8133652.0599999996</v>
          </cell>
          <cell r="J12">
            <v>-4533457.55</v>
          </cell>
          <cell r="K12">
            <v>-1899722.46</v>
          </cell>
          <cell r="L12">
            <v>-4966462.74</v>
          </cell>
          <cell r="M12">
            <v>2527740.7000000002</v>
          </cell>
          <cell r="N12">
            <v>7118172.4800000004</v>
          </cell>
          <cell r="O12">
            <v>-1056002.5900000001</v>
          </cell>
          <cell r="P12">
            <v>74234842.589999989</v>
          </cell>
          <cell r="R12" t="str">
            <v>F10700C</v>
          </cell>
          <cell r="S12">
            <v>74234842.590000004</v>
          </cell>
          <cell r="T12">
            <v>66752772.449999988</v>
          </cell>
        </row>
        <row r="13">
          <cell r="A13" t="str">
            <v>F10700E</v>
          </cell>
          <cell r="B13" t="str">
            <v>CONSTRUCTION WORK IN PROGRESS</v>
          </cell>
          <cell r="C13">
            <v>82325044.920000002</v>
          </cell>
          <cell r="D13">
            <v>-17138280.010000002</v>
          </cell>
          <cell r="E13">
            <v>-80438177.840000004</v>
          </cell>
          <cell r="L13">
            <v>0</v>
          </cell>
          <cell r="M13">
            <v>-752996.22</v>
          </cell>
          <cell r="P13">
            <v>-98329454.070000008</v>
          </cell>
          <cell r="R13" t="str">
            <v>F10700E</v>
          </cell>
          <cell r="S13">
            <v>-98329454.069999993</v>
          </cell>
          <cell r="T13">
            <v>-16004409.150000006</v>
          </cell>
        </row>
        <row r="14">
          <cell r="A14" t="str">
            <v>F10700G</v>
          </cell>
          <cell r="B14" t="str">
            <v>CONSTRUCTION WORK IN PROGRESS</v>
          </cell>
          <cell r="C14">
            <v>8466955.3900000006</v>
          </cell>
          <cell r="D14">
            <v>-3552290.55</v>
          </cell>
          <cell r="E14">
            <v>-5364950.05</v>
          </cell>
          <cell r="L14">
            <v>0</v>
          </cell>
          <cell r="M14">
            <v>-173105.49</v>
          </cell>
          <cell r="N14">
            <v>0</v>
          </cell>
          <cell r="O14">
            <v>-23899.34</v>
          </cell>
          <cell r="P14">
            <v>-9114245.4299999997</v>
          </cell>
          <cell r="R14" t="str">
            <v>F10700G</v>
          </cell>
          <cell r="S14">
            <v>-9114245.4299999997</v>
          </cell>
          <cell r="T14">
            <v>-647290.03999999911</v>
          </cell>
        </row>
        <row r="15">
          <cell r="A15" t="str">
            <v>F10800E</v>
          </cell>
          <cell r="B15" t="str">
            <v>ACCUMULATED PROVISION FOR DEPRECIATION</v>
          </cell>
          <cell r="C15">
            <v>-2795482044.3800001</v>
          </cell>
          <cell r="D15">
            <v>-21846532.649999999</v>
          </cell>
          <cell r="E15">
            <v>-22907975.309999999</v>
          </cell>
          <cell r="F15">
            <v>-3030229.45</v>
          </cell>
          <cell r="G15">
            <v>-23042302.600000001</v>
          </cell>
          <cell r="H15">
            <v>85371127.209999993</v>
          </cell>
          <cell r="I15">
            <v>-8914758.6099999994</v>
          </cell>
          <cell r="J15">
            <v>11533012.02</v>
          </cell>
          <cell r="K15">
            <v>-41937014.409999996</v>
          </cell>
          <cell r="L15">
            <v>-7724912.0199999996</v>
          </cell>
          <cell r="M15">
            <v>-9318189.5399999991</v>
          </cell>
          <cell r="N15">
            <v>-10508067.75</v>
          </cell>
          <cell r="O15">
            <v>-19013228.690000001</v>
          </cell>
          <cell r="P15">
            <v>-71339071.799999997</v>
          </cell>
          <cell r="R15" t="str">
            <v>F10800E</v>
          </cell>
          <cell r="S15">
            <v>-71339071.799999997</v>
          </cell>
          <cell r="T15">
            <v>-2866821116.1800003</v>
          </cell>
        </row>
        <row r="16">
          <cell r="A16" t="str">
            <v>F10800G</v>
          </cell>
          <cell r="B16" t="str">
            <v>ACCUMULATED PROVISION FOR DEPRECIATION</v>
          </cell>
          <cell r="C16">
            <v>-426989022.13</v>
          </cell>
          <cell r="D16">
            <v>-2391129.85</v>
          </cell>
          <cell r="E16">
            <v>-2450815.46</v>
          </cell>
          <cell r="F16">
            <v>-2397763.5099999998</v>
          </cell>
          <cell r="G16">
            <v>-804684.41</v>
          </cell>
          <cell r="H16">
            <v>-4534101.1100000003</v>
          </cell>
          <cell r="I16">
            <v>-2337404.46</v>
          </cell>
          <cell r="J16">
            <v>-2489396.79</v>
          </cell>
          <cell r="K16">
            <v>-2445147.69</v>
          </cell>
          <cell r="L16">
            <v>-2569126.2799999998</v>
          </cell>
          <cell r="M16">
            <v>-2598471.44</v>
          </cell>
          <cell r="N16">
            <v>-2747274.42</v>
          </cell>
          <cell r="O16">
            <v>-2071584.86</v>
          </cell>
          <cell r="P16">
            <v>-29836900.280000001</v>
          </cell>
          <cell r="R16" t="str">
            <v>F10800G</v>
          </cell>
          <cell r="S16">
            <v>-29836900.279999997</v>
          </cell>
          <cell r="T16">
            <v>-456825922.40999997</v>
          </cell>
        </row>
        <row r="17">
          <cell r="A17" t="str">
            <v>F11100C</v>
          </cell>
          <cell r="B17" t="str">
            <v>ACCUMULATED PROVISION FOR AMORTIZATION AND DEPLETI</v>
          </cell>
          <cell r="C17">
            <v>-133185209.51000001</v>
          </cell>
          <cell r="D17">
            <v>-823876.58</v>
          </cell>
          <cell r="E17">
            <v>-871854.96</v>
          </cell>
          <cell r="F17">
            <v>-2421292.46</v>
          </cell>
          <cell r="G17">
            <v>-583627.9</v>
          </cell>
          <cell r="H17">
            <v>-1567556.43</v>
          </cell>
          <cell r="I17">
            <v>81334810.950000003</v>
          </cell>
          <cell r="J17">
            <v>-583072.32999999996</v>
          </cell>
          <cell r="K17">
            <v>-583430.53</v>
          </cell>
          <cell r="L17">
            <v>-597589.28</v>
          </cell>
          <cell r="M17">
            <v>-583227.73</v>
          </cell>
          <cell r="N17">
            <v>-595106.47</v>
          </cell>
          <cell r="O17">
            <v>-624713.27</v>
          </cell>
          <cell r="P17">
            <v>71499463.010000005</v>
          </cell>
          <cell r="R17" t="str">
            <v>F11100C</v>
          </cell>
          <cell r="S17">
            <v>71499463.00999999</v>
          </cell>
          <cell r="T17">
            <v>-61685746.5</v>
          </cell>
        </row>
        <row r="18">
          <cell r="A18" t="str">
            <v>F11100E</v>
          </cell>
          <cell r="B18" t="str">
            <v>ACCUMULATED PROVISION FOR AMORTIZATION AND DEPLETI</v>
          </cell>
          <cell r="C18">
            <v>-0.97</v>
          </cell>
          <cell r="D18">
            <v>120729.58</v>
          </cell>
          <cell r="E18">
            <v>-121076.4</v>
          </cell>
          <cell r="F18">
            <v>-271898.38</v>
          </cell>
          <cell r="G18">
            <v>-263748.93</v>
          </cell>
          <cell r="H18">
            <v>651242.75</v>
          </cell>
          <cell r="I18">
            <v>936907.63</v>
          </cell>
          <cell r="J18">
            <v>-135151.09</v>
          </cell>
          <cell r="K18">
            <v>-134950.89000000001</v>
          </cell>
          <cell r="L18">
            <v>-134427.74</v>
          </cell>
          <cell r="M18">
            <v>-136914.07</v>
          </cell>
          <cell r="N18">
            <v>-142886.6</v>
          </cell>
          <cell r="O18">
            <v>-157263.67000000001</v>
          </cell>
          <cell r="P18">
            <v>210562.18999999997</v>
          </cell>
          <cell r="R18" t="str">
            <v>F11100E</v>
          </cell>
          <cell r="S18">
            <v>210562.19</v>
          </cell>
          <cell r="T18">
            <v>210561.21999999997</v>
          </cell>
        </row>
        <row r="19">
          <cell r="A19" t="str">
            <v>F11100G</v>
          </cell>
          <cell r="B19" t="str">
            <v>ACCUMULATED PROVISION FOR AMORTIZATION AND DEPLETI</v>
          </cell>
          <cell r="C19">
            <v>0</v>
          </cell>
          <cell r="D19">
            <v>-16157.68</v>
          </cell>
          <cell r="E19">
            <v>-92.49</v>
          </cell>
          <cell r="F19">
            <v>-24352</v>
          </cell>
          <cell r="G19">
            <v>-24403.41</v>
          </cell>
          <cell r="H19">
            <v>-24403.69</v>
          </cell>
          <cell r="I19">
            <v>-24403.79</v>
          </cell>
          <cell r="J19">
            <v>-24403.4</v>
          </cell>
          <cell r="K19">
            <v>-24403.58</v>
          </cell>
          <cell r="L19">
            <v>-24421.18</v>
          </cell>
          <cell r="M19">
            <v>-24410.94</v>
          </cell>
          <cell r="N19">
            <v>-24411.03</v>
          </cell>
          <cell r="O19">
            <v>-194761.64</v>
          </cell>
          <cell r="P19">
            <v>-430624.82999999996</v>
          </cell>
          <cell r="R19" t="str">
            <v>F11100G</v>
          </cell>
          <cell r="S19">
            <v>-430624.83</v>
          </cell>
          <cell r="T19">
            <v>-430624.82999999996</v>
          </cell>
        </row>
        <row r="20">
          <cell r="A20" t="str">
            <v>F11800C</v>
          </cell>
          <cell r="B20" t="str">
            <v>OTHER UTILITY PLANT</v>
          </cell>
          <cell r="C20">
            <v>247638275.09999999</v>
          </cell>
          <cell r="D20">
            <v>4971103.03</v>
          </cell>
          <cell r="E20">
            <v>2252151.2000000002</v>
          </cell>
          <cell r="F20">
            <v>1863221.77</v>
          </cell>
          <cell r="G20">
            <v>-12217078.970000001</v>
          </cell>
          <cell r="H20">
            <v>1096230.47</v>
          </cell>
          <cell r="I20">
            <v>-905438.19</v>
          </cell>
          <cell r="J20">
            <v>583626.67000000004</v>
          </cell>
          <cell r="K20">
            <v>170084.43</v>
          </cell>
          <cell r="L20">
            <v>757970.93</v>
          </cell>
          <cell r="M20">
            <v>1992326.26</v>
          </cell>
          <cell r="N20">
            <v>334921.27</v>
          </cell>
          <cell r="O20">
            <v>-3774210.92</v>
          </cell>
          <cell r="P20">
            <v>-2875092.05</v>
          </cell>
          <cell r="R20" t="str">
            <v>F11800C</v>
          </cell>
          <cell r="S20">
            <v>-2875092.05</v>
          </cell>
          <cell r="T20">
            <v>244763183.04999998</v>
          </cell>
        </row>
        <row r="21">
          <cell r="A21" t="str">
            <v>F11830C</v>
          </cell>
          <cell r="B21" t="str">
            <v>OTHER UTILITY PLANT CWIP</v>
          </cell>
          <cell r="C21">
            <v>16828791.73</v>
          </cell>
          <cell r="D21">
            <v>-4652983.25</v>
          </cell>
          <cell r="E21">
            <v>-1640707.95</v>
          </cell>
          <cell r="F21">
            <v>-2152060.54</v>
          </cell>
          <cell r="G21">
            <v>440050.19</v>
          </cell>
          <cell r="H21">
            <v>-1681566.48</v>
          </cell>
          <cell r="I21">
            <v>725397.54</v>
          </cell>
          <cell r="J21">
            <v>478783.76</v>
          </cell>
          <cell r="K21">
            <v>821204.27</v>
          </cell>
          <cell r="L21">
            <v>252796.7</v>
          </cell>
          <cell r="M21">
            <v>-369352.19</v>
          </cell>
          <cell r="N21">
            <v>849324.32</v>
          </cell>
          <cell r="O21">
            <v>6004005.8300000001</v>
          </cell>
          <cell r="P21">
            <v>-925107.79999999888</v>
          </cell>
          <cell r="R21" t="str">
            <v>F11830C</v>
          </cell>
          <cell r="S21">
            <v>-925107.8</v>
          </cell>
          <cell r="T21">
            <v>15903683.930000002</v>
          </cell>
        </row>
        <row r="22">
          <cell r="A22" t="str">
            <v>F11900C</v>
          </cell>
          <cell r="B22" t="str">
            <v>ACCUM AMORT-OTHER UTILITY PLANT</v>
          </cell>
          <cell r="C22">
            <v>-48434704.030000001</v>
          </cell>
          <cell r="D22">
            <v>-1181785</v>
          </cell>
          <cell r="E22">
            <v>-1056800.8400000001</v>
          </cell>
          <cell r="F22">
            <v>-1203003.32</v>
          </cell>
          <cell r="G22">
            <v>694972.59</v>
          </cell>
          <cell r="H22">
            <v>1148325.17</v>
          </cell>
          <cell r="I22">
            <v>-398443.97</v>
          </cell>
          <cell r="J22">
            <v>-1063944.3999999999</v>
          </cell>
          <cell r="K22">
            <v>-1183439.25</v>
          </cell>
          <cell r="L22">
            <v>-1126733.83</v>
          </cell>
          <cell r="M22">
            <v>-1106661.8899999999</v>
          </cell>
          <cell r="N22">
            <v>-1236244.82</v>
          </cell>
          <cell r="O22">
            <v>2970784.78</v>
          </cell>
          <cell r="P22">
            <v>-4742974.7800000012</v>
          </cell>
          <cell r="R22" t="str">
            <v>F11900C</v>
          </cell>
          <cell r="S22">
            <v>-4742974.78</v>
          </cell>
          <cell r="T22">
            <v>-53177678.810000002</v>
          </cell>
        </row>
        <row r="23">
          <cell r="A23" t="str">
            <v>F12060E</v>
          </cell>
          <cell r="B23" t="str">
            <v>NUCLEAR FUEL UNDER CAPITAL LEASES-ACC DEPRECIATION</v>
          </cell>
          <cell r="C23">
            <v>-34444519.600000001</v>
          </cell>
          <cell r="D23">
            <v>10545428.6</v>
          </cell>
          <cell r="E23">
            <v>-681024</v>
          </cell>
          <cell r="F23">
            <v>-1004718.77</v>
          </cell>
          <cell r="G23">
            <v>-621471</v>
          </cell>
          <cell r="H23">
            <v>-982740</v>
          </cell>
          <cell r="I23">
            <v>-1242160</v>
          </cell>
          <cell r="J23">
            <v>-1274873</v>
          </cell>
          <cell r="K23">
            <v>-1281980</v>
          </cell>
          <cell r="L23">
            <v>10323098.77</v>
          </cell>
          <cell r="M23">
            <v>-1285343</v>
          </cell>
          <cell r="N23">
            <v>-1240943</v>
          </cell>
          <cell r="O23">
            <v>-1248982</v>
          </cell>
          <cell r="P23">
            <v>10004292.6</v>
          </cell>
          <cell r="R23" t="str">
            <v>F12060E</v>
          </cell>
          <cell r="S23">
            <v>10004292.6</v>
          </cell>
          <cell r="T23">
            <v>-24440227</v>
          </cell>
        </row>
        <row r="24">
          <cell r="A24" t="str">
            <v>F12061E</v>
          </cell>
          <cell r="B24" t="str">
            <v>NUCLEAR FUEL UNDER CAPITAL LEASES-CWIP</v>
          </cell>
          <cell r="C24">
            <v>16408367.449999999</v>
          </cell>
          <cell r="D24">
            <v>12560.36</v>
          </cell>
          <cell r="E24">
            <v>49697.599999999999</v>
          </cell>
          <cell r="F24">
            <v>-15337173.24</v>
          </cell>
          <cell r="G24">
            <v>6856240.9000000004</v>
          </cell>
          <cell r="H24">
            <v>5352.24</v>
          </cell>
          <cell r="I24">
            <v>-6896213.7199999997</v>
          </cell>
          <cell r="J24">
            <v>3844.23</v>
          </cell>
          <cell r="K24">
            <v>1801688.16</v>
          </cell>
          <cell r="L24">
            <v>32712.83</v>
          </cell>
          <cell r="M24">
            <v>-22810.080000000002</v>
          </cell>
          <cell r="N24">
            <v>46.31</v>
          </cell>
          <cell r="O24">
            <v>6020.6</v>
          </cell>
          <cell r="P24">
            <v>-13488033.809999999</v>
          </cell>
          <cell r="R24" t="str">
            <v>F12061E</v>
          </cell>
          <cell r="S24">
            <v>-13488033.809999999</v>
          </cell>
          <cell r="T24">
            <v>2920333.6400000006</v>
          </cell>
        </row>
        <row r="25">
          <cell r="A25" t="str">
            <v>F12063E</v>
          </cell>
          <cell r="B25" t="str">
            <v>NUCLEAR FUEL UNDER CAPITAL LEASES-PLANT IN SERVICE</v>
          </cell>
          <cell r="C25">
            <v>49608380.289999999</v>
          </cell>
          <cell r="D25">
            <v>-11263234.6</v>
          </cell>
          <cell r="E25">
            <v>0</v>
          </cell>
          <cell r="F25">
            <v>10437380.539999999</v>
          </cell>
          <cell r="G25">
            <v>0</v>
          </cell>
          <cell r="H25">
            <v>0</v>
          </cell>
          <cell r="I25">
            <v>8620041.3300000001</v>
          </cell>
          <cell r="L25">
            <v>-11562035.77</v>
          </cell>
          <cell r="M25">
            <v>0</v>
          </cell>
          <cell r="N25">
            <v>0</v>
          </cell>
          <cell r="O25">
            <v>-1720130.77</v>
          </cell>
          <cell r="P25">
            <v>-5487979.2699999996</v>
          </cell>
          <cell r="R25" t="str">
            <v>F12063E</v>
          </cell>
          <cell r="S25">
            <v>-5487979.2699999996</v>
          </cell>
          <cell r="T25">
            <v>44120401.019999996</v>
          </cell>
        </row>
        <row r="26">
          <cell r="A26" t="str">
            <v>F12100C</v>
          </cell>
          <cell r="B26" t="str">
            <v>NONUTILITY PROPERTY</v>
          </cell>
          <cell r="C26">
            <v>4286989.46</v>
          </cell>
          <cell r="D26">
            <v>-77692.539999999994</v>
          </cell>
          <cell r="E26">
            <v>-378983.98</v>
          </cell>
          <cell r="F26">
            <v>400261.24</v>
          </cell>
          <cell r="G26">
            <v>-389667.86</v>
          </cell>
          <cell r="H26">
            <v>-108297.64</v>
          </cell>
          <cell r="I26">
            <v>-1572581.46</v>
          </cell>
          <cell r="J26">
            <v>-3762</v>
          </cell>
          <cell r="K26">
            <v>-137811.28</v>
          </cell>
          <cell r="L26">
            <v>-852296.66</v>
          </cell>
          <cell r="M26">
            <v>7252.95</v>
          </cell>
          <cell r="N26">
            <v>435095.78</v>
          </cell>
          <cell r="O26">
            <v>588915.35</v>
          </cell>
          <cell r="P26">
            <v>-2089568.0999999992</v>
          </cell>
          <cell r="R26" t="str">
            <v>F12100C</v>
          </cell>
          <cell r="S26">
            <v>-2089568.1</v>
          </cell>
          <cell r="T26">
            <v>2197421.3600000008</v>
          </cell>
        </row>
        <row r="27">
          <cell r="A27" t="str">
            <v>F12200C</v>
          </cell>
          <cell r="B27" t="str">
            <v>ACCUM. PROV. FOR DEPR. AND AMORT.</v>
          </cell>
          <cell r="C27">
            <v>-443633.05</v>
          </cell>
          <cell r="D27">
            <v>-21521.27</v>
          </cell>
          <cell r="E27">
            <v>-21521.29</v>
          </cell>
          <cell r="F27">
            <v>-21522.73</v>
          </cell>
          <cell r="G27">
            <v>-21521.74</v>
          </cell>
          <cell r="H27">
            <v>-21521.759999999998</v>
          </cell>
          <cell r="I27">
            <v>319354.65000000002</v>
          </cell>
          <cell r="J27">
            <v>-12720.56</v>
          </cell>
          <cell r="K27">
            <v>-12720.57</v>
          </cell>
          <cell r="L27">
            <v>-12720.58</v>
          </cell>
          <cell r="M27">
            <v>-12720.57</v>
          </cell>
          <cell r="N27">
            <v>-12720.58</v>
          </cell>
          <cell r="O27">
            <v>-12720.57</v>
          </cell>
          <cell r="P27">
            <v>135422.43000000005</v>
          </cell>
          <cell r="R27" t="str">
            <v>F12200C</v>
          </cell>
          <cell r="S27">
            <v>135422.43</v>
          </cell>
          <cell r="T27">
            <v>-308210.61999999994</v>
          </cell>
        </row>
        <row r="28">
          <cell r="A28" t="str">
            <v>F12310C</v>
          </cell>
          <cell r="B28" t="str">
            <v>INVESTMENT IN SUBSIDIARY COMPANIES</v>
          </cell>
          <cell r="C28">
            <v>3290000</v>
          </cell>
          <cell r="P28">
            <v>0</v>
          </cell>
          <cell r="T28">
            <v>3290000</v>
          </cell>
        </row>
        <row r="29">
          <cell r="A29" t="str">
            <v>F12400C</v>
          </cell>
          <cell r="B29" t="str">
            <v>OTHER INVESTMENTS</v>
          </cell>
          <cell r="C29">
            <v>3286694.9</v>
          </cell>
          <cell r="D29">
            <v>-13250</v>
          </cell>
          <cell r="E29">
            <v>0</v>
          </cell>
          <cell r="F29">
            <v>-187500</v>
          </cell>
          <cell r="G29">
            <v>0</v>
          </cell>
          <cell r="H29">
            <v>0</v>
          </cell>
          <cell r="I29">
            <v>-187500</v>
          </cell>
          <cell r="L29">
            <v>-187500</v>
          </cell>
          <cell r="M29">
            <v>0</v>
          </cell>
          <cell r="N29">
            <v>0</v>
          </cell>
          <cell r="O29">
            <v>-194565</v>
          </cell>
          <cell r="P29">
            <v>-770315</v>
          </cell>
          <cell r="R29" t="str">
            <v>F12400C</v>
          </cell>
          <cell r="S29">
            <v>-770315</v>
          </cell>
          <cell r="T29">
            <v>2516379.9</v>
          </cell>
        </row>
        <row r="30">
          <cell r="A30" t="str">
            <v>F12810C</v>
          </cell>
          <cell r="B30" t="str">
            <v>OTHER SPECIAL FUNDS-DEFERRED CHARGES</v>
          </cell>
          <cell r="C30">
            <v>-421626.48</v>
          </cell>
          <cell r="D30">
            <v>84326</v>
          </cell>
          <cell r="E30">
            <v>84326</v>
          </cell>
          <cell r="F30">
            <v>84326</v>
          </cell>
          <cell r="G30">
            <v>84326</v>
          </cell>
          <cell r="H30">
            <v>84325</v>
          </cell>
          <cell r="I30">
            <v>-1080935.79</v>
          </cell>
          <cell r="J30">
            <v>98267</v>
          </cell>
          <cell r="K30">
            <v>98267</v>
          </cell>
          <cell r="L30">
            <v>98267</v>
          </cell>
          <cell r="M30">
            <v>98267</v>
          </cell>
          <cell r="N30">
            <v>98267</v>
          </cell>
          <cell r="O30">
            <v>98267</v>
          </cell>
          <cell r="P30">
            <v>-69704.790000000037</v>
          </cell>
          <cell r="R30" t="str">
            <v>F12810C</v>
          </cell>
          <cell r="S30">
            <v>-69704.789999999994</v>
          </cell>
          <cell r="T30">
            <v>-491331.27</v>
          </cell>
        </row>
        <row r="31">
          <cell r="A31" t="str">
            <v>F12820C</v>
          </cell>
          <cell r="B31" t="str">
            <v>OTHER SPECIAL FUNDS-SONGS DECOMM</v>
          </cell>
          <cell r="C31">
            <v>494200412</v>
          </cell>
          <cell r="D31">
            <v>1831000</v>
          </cell>
          <cell r="E31">
            <v>1837000</v>
          </cell>
          <cell r="F31">
            <v>-3255770</v>
          </cell>
          <cell r="G31">
            <v>1837000</v>
          </cell>
          <cell r="H31">
            <v>1837000</v>
          </cell>
          <cell r="I31">
            <v>8422353</v>
          </cell>
          <cell r="J31">
            <v>410600</v>
          </cell>
          <cell r="K31">
            <v>410600</v>
          </cell>
          <cell r="L31">
            <v>1116247</v>
          </cell>
          <cell r="M31">
            <v>410600</v>
          </cell>
          <cell r="N31">
            <v>410600</v>
          </cell>
          <cell r="O31">
            <v>41849472</v>
          </cell>
          <cell r="P31">
            <v>57116702</v>
          </cell>
          <cell r="R31" t="str">
            <v>F12820C</v>
          </cell>
          <cell r="S31">
            <v>57116702</v>
          </cell>
          <cell r="T31">
            <v>551317114</v>
          </cell>
        </row>
        <row r="32">
          <cell r="A32" t="str">
            <v>F13100C</v>
          </cell>
          <cell r="B32" t="str">
            <v>CASH</v>
          </cell>
          <cell r="C32">
            <v>7253038.3700000001</v>
          </cell>
          <cell r="D32">
            <v>-2302272.34</v>
          </cell>
          <cell r="E32">
            <v>3642444.14</v>
          </cell>
          <cell r="F32">
            <v>2921138.13</v>
          </cell>
          <cell r="G32">
            <v>-5796722.21</v>
          </cell>
          <cell r="H32">
            <v>7748935.1500000004</v>
          </cell>
          <cell r="I32">
            <v>-2336539.61</v>
          </cell>
          <cell r="J32">
            <v>3501287.95</v>
          </cell>
          <cell r="K32">
            <v>-6155485.9400000004</v>
          </cell>
          <cell r="L32">
            <v>-783810.9</v>
          </cell>
          <cell r="M32">
            <v>4632312.07</v>
          </cell>
          <cell r="N32">
            <v>-5947150.9800000004</v>
          </cell>
          <cell r="O32">
            <v>989436.64</v>
          </cell>
          <cell r="P32">
            <v>113572.09999999998</v>
          </cell>
          <cell r="R32" t="str">
            <v>F13100C</v>
          </cell>
          <cell r="S32">
            <v>113572.1</v>
          </cell>
          <cell r="T32">
            <v>7366610.4699999997</v>
          </cell>
        </row>
        <row r="33">
          <cell r="A33" t="str">
            <v>F13400C</v>
          </cell>
          <cell r="B33" t="str">
            <v>OTHER SPECIAL DEPOSITS</v>
          </cell>
          <cell r="C33">
            <v>2653522.52</v>
          </cell>
          <cell r="D33">
            <v>11016851.99</v>
          </cell>
          <cell r="E33">
            <v>11176345.699999999</v>
          </cell>
          <cell r="F33">
            <v>-22208720.210000001</v>
          </cell>
          <cell r="G33">
            <v>8058113.5199999996</v>
          </cell>
          <cell r="H33">
            <v>7636935.3799999999</v>
          </cell>
          <cell r="I33">
            <v>-15666445.300000001</v>
          </cell>
          <cell r="J33">
            <v>4696726.84</v>
          </cell>
          <cell r="K33">
            <v>7692014.2599999998</v>
          </cell>
          <cell r="L33">
            <v>-14537582.880000001</v>
          </cell>
          <cell r="M33">
            <v>8148650</v>
          </cell>
          <cell r="N33">
            <v>7756426.2400000002</v>
          </cell>
          <cell r="O33">
            <v>-16235446.380000001</v>
          </cell>
          <cell r="P33">
            <v>-2466130.8400000073</v>
          </cell>
          <cell r="R33" t="str">
            <v>F13400C</v>
          </cell>
          <cell r="S33">
            <v>-2466130.84</v>
          </cell>
          <cell r="T33">
            <v>187391.67999999272</v>
          </cell>
        </row>
        <row r="34">
          <cell r="A34" t="str">
            <v>F13500C</v>
          </cell>
          <cell r="B34" t="str">
            <v>WORKING FUND</v>
          </cell>
          <cell r="C34">
            <v>128424</v>
          </cell>
          <cell r="D34">
            <v>-6000</v>
          </cell>
          <cell r="E34">
            <v>0</v>
          </cell>
          <cell r="F34">
            <v>-21764</v>
          </cell>
          <cell r="G34">
            <v>-20</v>
          </cell>
          <cell r="H34">
            <v>300</v>
          </cell>
          <cell r="I34">
            <v>1000</v>
          </cell>
          <cell r="L34">
            <v>-7000</v>
          </cell>
          <cell r="M34">
            <v>-50</v>
          </cell>
          <cell r="N34">
            <v>-5000</v>
          </cell>
          <cell r="O34">
            <v>-50</v>
          </cell>
          <cell r="P34">
            <v>-38584</v>
          </cell>
          <cell r="R34" t="str">
            <v>F13500C</v>
          </cell>
          <cell r="S34">
            <v>-38584</v>
          </cell>
          <cell r="T34">
            <v>89840</v>
          </cell>
        </row>
        <row r="35">
          <cell r="A35" t="str">
            <v>F13600C</v>
          </cell>
          <cell r="B35" t="str">
            <v>TEMPORARY CASH INVESTMENTS</v>
          </cell>
          <cell r="C35">
            <v>273293535.74000001</v>
          </cell>
          <cell r="D35">
            <v>-109893253.75</v>
          </cell>
          <cell r="E35">
            <v>2154956.2200000002</v>
          </cell>
          <cell r="F35">
            <v>12596643.25</v>
          </cell>
          <cell r="G35">
            <v>49214338.359999999</v>
          </cell>
          <cell r="H35">
            <v>234568698.16999999</v>
          </cell>
          <cell r="I35">
            <v>-118953286.48</v>
          </cell>
          <cell r="J35">
            <v>-19373966.949999999</v>
          </cell>
          <cell r="K35">
            <v>27948461.41</v>
          </cell>
          <cell r="L35">
            <v>-61405467</v>
          </cell>
          <cell r="M35">
            <v>20452746.75</v>
          </cell>
          <cell r="N35">
            <v>28533350.530000001</v>
          </cell>
          <cell r="O35">
            <v>-9847909.9299999997</v>
          </cell>
          <cell r="P35">
            <v>55995310.579999991</v>
          </cell>
          <cell r="R35" t="str">
            <v>F13600C</v>
          </cell>
          <cell r="S35">
            <v>55995310.580000013</v>
          </cell>
          <cell r="T35">
            <v>329288846.31999999</v>
          </cell>
        </row>
        <row r="36">
          <cell r="A36" t="str">
            <v>F14200C</v>
          </cell>
          <cell r="B36" t="str">
            <v>CUSTOMER ACCOUNTS RECEIVABLE</v>
          </cell>
          <cell r="C36">
            <v>122107803.31</v>
          </cell>
          <cell r="D36">
            <v>10594900.17</v>
          </cell>
          <cell r="E36">
            <v>56522090.869999997</v>
          </cell>
          <cell r="F36">
            <v>-66285609.210000001</v>
          </cell>
          <cell r="G36">
            <v>-342342.32</v>
          </cell>
          <cell r="H36">
            <v>9003.7000000000007</v>
          </cell>
          <cell r="I36">
            <v>3374412.53</v>
          </cell>
          <cell r="J36">
            <v>16425675.710000001</v>
          </cell>
          <cell r="K36">
            <v>-21913787.559999999</v>
          </cell>
          <cell r="L36">
            <v>5551833.0199999996</v>
          </cell>
          <cell r="M36">
            <v>4517188.66</v>
          </cell>
          <cell r="N36">
            <v>-2089780.42</v>
          </cell>
          <cell r="O36">
            <v>-2284549.02</v>
          </cell>
          <cell r="P36">
            <v>4079036.1299999929</v>
          </cell>
          <cell r="R36" t="str">
            <v>F14200C</v>
          </cell>
          <cell r="S36">
            <v>4079036.1300000101</v>
          </cell>
          <cell r="T36">
            <v>126186839.44</v>
          </cell>
        </row>
        <row r="37">
          <cell r="A37" t="str">
            <v>F14300C</v>
          </cell>
          <cell r="B37" t="str">
            <v>OTHER ACCOUNTS RECEIVABLE</v>
          </cell>
          <cell r="C37">
            <v>26527174.949999999</v>
          </cell>
          <cell r="D37">
            <v>-2381703.5099999998</v>
          </cell>
          <cell r="E37">
            <v>-1451375.3</v>
          </cell>
          <cell r="F37">
            <v>-8505067.5099999998</v>
          </cell>
          <cell r="G37">
            <v>3849028.18</v>
          </cell>
          <cell r="H37">
            <v>4647981.1900000004</v>
          </cell>
          <cell r="I37">
            <v>2975070.04</v>
          </cell>
          <cell r="J37">
            <v>-4194106.94</v>
          </cell>
          <cell r="K37">
            <v>-6096157.6500000004</v>
          </cell>
          <cell r="L37">
            <v>418747.99</v>
          </cell>
          <cell r="M37">
            <v>-3483867.73</v>
          </cell>
          <cell r="N37">
            <v>-821906.35</v>
          </cell>
          <cell r="O37">
            <v>1302492.7</v>
          </cell>
          <cell r="P37">
            <v>-13740864.890000001</v>
          </cell>
          <cell r="R37" t="str">
            <v>F14300C</v>
          </cell>
          <cell r="S37">
            <v>-13740864.890000001</v>
          </cell>
          <cell r="T37">
            <v>12786310.059999999</v>
          </cell>
        </row>
        <row r="38">
          <cell r="A38" t="str">
            <v>F14400C</v>
          </cell>
          <cell r="B38" t="str">
            <v>ACCUM. PROV. FOR UNCOLLECTIBLE ACCT.-CREDIT</v>
          </cell>
          <cell r="C38">
            <v>-2541471.9</v>
          </cell>
          <cell r="N38">
            <v>0</v>
          </cell>
          <cell r="O38">
            <v>624891</v>
          </cell>
          <cell r="P38">
            <v>624891</v>
          </cell>
          <cell r="R38" t="str">
            <v>F14400C</v>
          </cell>
          <cell r="S38">
            <v>624891</v>
          </cell>
          <cell r="T38">
            <v>-1916580.9</v>
          </cell>
        </row>
        <row r="39">
          <cell r="A39" t="str">
            <v>F14500C</v>
          </cell>
          <cell r="B39" t="str">
            <v>NOTES REC FROM ASSOC</v>
          </cell>
          <cell r="C39">
            <v>100587330.12</v>
          </cell>
          <cell r="D39">
            <v>13771000</v>
          </cell>
          <cell r="E39">
            <v>14490000</v>
          </cell>
          <cell r="F39">
            <v>23675000</v>
          </cell>
          <cell r="G39">
            <v>0</v>
          </cell>
          <cell r="H39">
            <v>166116829.78999999</v>
          </cell>
          <cell r="I39">
            <v>92403875.769999996</v>
          </cell>
          <cell r="J39">
            <v>140410043.41</v>
          </cell>
          <cell r="K39">
            <v>29182199.260000002</v>
          </cell>
          <cell r="L39">
            <v>8242300.9500000002</v>
          </cell>
          <cell r="M39">
            <v>5309926.54</v>
          </cell>
          <cell r="N39">
            <v>-5148302.0199999996</v>
          </cell>
          <cell r="O39">
            <v>23191737.629999999</v>
          </cell>
          <cell r="P39">
            <v>511644611.33000004</v>
          </cell>
          <cell r="R39" t="str">
            <v>F14500C</v>
          </cell>
          <cell r="S39">
            <v>511644611.32999998</v>
          </cell>
          <cell r="T39">
            <v>612231941.45000005</v>
          </cell>
        </row>
        <row r="40">
          <cell r="A40" t="str">
            <v>F14600C</v>
          </cell>
          <cell r="B40" t="str">
            <v>ACCOUNTS RECEIVABLE FROM ASSOC. COMPANIES</v>
          </cell>
          <cell r="C40">
            <v>135215287.66</v>
          </cell>
          <cell r="D40">
            <v>-43416974.030000001</v>
          </cell>
          <cell r="E40">
            <v>5206839.92</v>
          </cell>
          <cell r="F40">
            <v>-20397386.91</v>
          </cell>
          <cell r="G40">
            <v>30486235.949999999</v>
          </cell>
          <cell r="H40">
            <v>-1875653.16</v>
          </cell>
          <cell r="I40">
            <v>-22326308.699999999</v>
          </cell>
          <cell r="J40">
            <v>-121854116.54000001</v>
          </cell>
          <cell r="K40">
            <v>-16202132.710000001</v>
          </cell>
          <cell r="L40">
            <v>34734974.829999998</v>
          </cell>
          <cell r="M40">
            <v>-7040870.3300000001</v>
          </cell>
          <cell r="N40">
            <v>-1319628.92</v>
          </cell>
          <cell r="O40">
            <v>14808167.42</v>
          </cell>
          <cell r="P40">
            <v>-149196853.18000004</v>
          </cell>
          <cell r="R40" t="str">
            <v>F14600C</v>
          </cell>
          <cell r="S40">
            <v>-149196853.18000001</v>
          </cell>
          <cell r="T40">
            <v>-13981565.520000041</v>
          </cell>
        </row>
        <row r="41">
          <cell r="A41" t="str">
            <v>F15100C</v>
          </cell>
          <cell r="B41" t="str">
            <v>FUEL STOCK</v>
          </cell>
          <cell r="C41">
            <v>7705214.5099999998</v>
          </cell>
          <cell r="D41">
            <v>52965.29</v>
          </cell>
          <cell r="E41">
            <v>0</v>
          </cell>
          <cell r="H41">
            <v>-2889156.82</v>
          </cell>
          <cell r="I41">
            <v>-4869022.9800000004</v>
          </cell>
          <cell r="P41">
            <v>-7705214.5099999998</v>
          </cell>
          <cell r="R41" t="str">
            <v>F15100C</v>
          </cell>
          <cell r="S41">
            <v>-7705214.5099999998</v>
          </cell>
          <cell r="T41">
            <v>0</v>
          </cell>
        </row>
        <row r="42">
          <cell r="A42" t="str">
            <v>F15200C</v>
          </cell>
          <cell r="B42" t="str">
            <v>FUEL STOCK EXPENSES UNDISTRIBUTED</v>
          </cell>
          <cell r="C42">
            <v>79374.100000000006</v>
          </cell>
          <cell r="D42">
            <v>-79381.84</v>
          </cell>
          <cell r="E42">
            <v>31174.93</v>
          </cell>
          <cell r="F42">
            <v>1753.88</v>
          </cell>
          <cell r="G42">
            <v>643</v>
          </cell>
          <cell r="H42">
            <v>1133.02</v>
          </cell>
          <cell r="I42">
            <v>-34704.629999999997</v>
          </cell>
          <cell r="J42">
            <v>1797.09</v>
          </cell>
          <cell r="K42">
            <v>1797.09</v>
          </cell>
          <cell r="L42">
            <v>-111.44</v>
          </cell>
          <cell r="M42">
            <v>2000</v>
          </cell>
          <cell r="N42">
            <v>1797</v>
          </cell>
          <cell r="O42">
            <v>1797.09</v>
          </cell>
          <cell r="P42">
            <v>-70304.810000000012</v>
          </cell>
          <cell r="R42" t="str">
            <v>F15200C</v>
          </cell>
          <cell r="S42">
            <v>-70304.81</v>
          </cell>
          <cell r="T42">
            <v>9069.2899999999936</v>
          </cell>
        </row>
        <row r="43">
          <cell r="A43" t="str">
            <v>F15400C</v>
          </cell>
          <cell r="B43" t="str">
            <v>PLANT MATERIALS AND OPERATING SUPPLIES</v>
          </cell>
          <cell r="C43">
            <v>48816486.640000001</v>
          </cell>
          <cell r="D43">
            <v>-836281.71</v>
          </cell>
          <cell r="E43">
            <v>-497018.7</v>
          </cell>
          <cell r="F43">
            <v>-170844.4</v>
          </cell>
          <cell r="G43">
            <v>-923785.38</v>
          </cell>
          <cell r="H43">
            <v>-3936208.49</v>
          </cell>
          <cell r="I43">
            <v>-5899362.2199999997</v>
          </cell>
          <cell r="J43">
            <v>-715067.33</v>
          </cell>
          <cell r="K43">
            <v>825969.94</v>
          </cell>
          <cell r="L43">
            <v>1931363.65</v>
          </cell>
          <cell r="M43">
            <v>2948023.75</v>
          </cell>
          <cell r="N43">
            <v>4117214.98</v>
          </cell>
          <cell r="O43">
            <v>3719303.27</v>
          </cell>
          <cell r="P43">
            <v>563307.36000000127</v>
          </cell>
          <cell r="R43" t="str">
            <v>F15400C</v>
          </cell>
          <cell r="S43">
            <v>563307.36</v>
          </cell>
          <cell r="T43">
            <v>49379794</v>
          </cell>
        </row>
        <row r="44">
          <cell r="A44" t="str">
            <v>F15600C</v>
          </cell>
          <cell r="B44" t="str">
            <v>OTHER MATERIALS AND SUPPLIES</v>
          </cell>
          <cell r="C44">
            <v>0</v>
          </cell>
          <cell r="F44">
            <v>-1233.3900000000001</v>
          </cell>
          <cell r="G44">
            <v>2636.94</v>
          </cell>
          <cell r="H44">
            <v>215.32</v>
          </cell>
          <cell r="I44">
            <v>-14003.33</v>
          </cell>
          <cell r="J44">
            <v>9487.5499999999993</v>
          </cell>
          <cell r="K44">
            <v>21745.85</v>
          </cell>
          <cell r="L44">
            <v>10715</v>
          </cell>
          <cell r="M44">
            <v>7360.63</v>
          </cell>
          <cell r="N44">
            <v>5721.28</v>
          </cell>
          <cell r="O44">
            <v>1806.85</v>
          </cell>
          <cell r="P44">
            <v>44452.7</v>
          </cell>
          <cell r="R44" t="str">
            <v>F15600C</v>
          </cell>
          <cell r="S44">
            <v>44452.7</v>
          </cell>
          <cell r="T44">
            <v>44452.7</v>
          </cell>
        </row>
        <row r="45">
          <cell r="A45" t="str">
            <v>F15700C</v>
          </cell>
          <cell r="B45" t="str">
            <v>NUCLEAR MATERIALS HELD FOR SALE</v>
          </cell>
          <cell r="C45">
            <v>134.83000000000001</v>
          </cell>
          <cell r="P45">
            <v>0</v>
          </cell>
          <cell r="T45">
            <v>134.83000000000001</v>
          </cell>
        </row>
        <row r="46">
          <cell r="A46" t="str">
            <v>F16300C</v>
          </cell>
          <cell r="B46" t="str">
            <v>STORES EXPENSE UNDISTRIBUTED</v>
          </cell>
          <cell r="C46">
            <v>-1509555.76</v>
          </cell>
          <cell r="D46">
            <v>-151770.68</v>
          </cell>
          <cell r="E46">
            <v>483341.04</v>
          </cell>
          <cell r="F46">
            <v>424791.65</v>
          </cell>
          <cell r="G46">
            <v>-1512318.97</v>
          </cell>
          <cell r="H46">
            <v>598505.09</v>
          </cell>
          <cell r="I46">
            <v>318551.74</v>
          </cell>
          <cell r="J46">
            <v>258254.77</v>
          </cell>
          <cell r="K46">
            <v>966593.11</v>
          </cell>
          <cell r="L46">
            <v>323636.59000000003</v>
          </cell>
          <cell r="M46">
            <v>34804.589999999997</v>
          </cell>
          <cell r="N46">
            <v>694839.65</v>
          </cell>
          <cell r="O46">
            <v>158167.95000000001</v>
          </cell>
          <cell r="P46">
            <v>2597396.5300000003</v>
          </cell>
          <cell r="R46" t="str">
            <v>F16300C</v>
          </cell>
          <cell r="S46">
            <v>2597396.5299999998</v>
          </cell>
          <cell r="T46">
            <v>1087840.7700000003</v>
          </cell>
        </row>
        <row r="47">
          <cell r="A47" t="str">
            <v>F16410C</v>
          </cell>
          <cell r="B47" t="str">
            <v>GAS STORED UNDERGROUND-CURRENT</v>
          </cell>
          <cell r="C47">
            <v>21486265.879999999</v>
          </cell>
          <cell r="D47">
            <v>-4539931</v>
          </cell>
          <cell r="E47">
            <v>-14323562</v>
          </cell>
          <cell r="F47">
            <v>9698809</v>
          </cell>
          <cell r="G47">
            <v>-5071470</v>
          </cell>
          <cell r="H47">
            <v>1722153</v>
          </cell>
          <cell r="I47">
            <v>2761146</v>
          </cell>
          <cell r="J47">
            <v>1994117</v>
          </cell>
          <cell r="K47">
            <v>-73786</v>
          </cell>
          <cell r="L47">
            <v>3992132</v>
          </cell>
          <cell r="M47">
            <v>1871222</v>
          </cell>
          <cell r="N47">
            <v>-3613155</v>
          </cell>
          <cell r="O47">
            <v>-5278740</v>
          </cell>
          <cell r="P47">
            <v>-10861065</v>
          </cell>
          <cell r="R47" t="str">
            <v>F16410C</v>
          </cell>
          <cell r="S47">
            <v>-10861065</v>
          </cell>
          <cell r="T47">
            <v>10625200.879999999</v>
          </cell>
        </row>
        <row r="48">
          <cell r="A48" t="str">
            <v>F16420C</v>
          </cell>
          <cell r="B48" t="str">
            <v>LIQUEFIED NATURAL GAS STORED</v>
          </cell>
          <cell r="C48">
            <v>0</v>
          </cell>
          <cell r="F48">
            <v>1288</v>
          </cell>
          <cell r="G48">
            <v>915</v>
          </cell>
          <cell r="H48">
            <v>-3608</v>
          </cell>
          <cell r="I48">
            <v>1338</v>
          </cell>
          <cell r="J48">
            <v>-1951</v>
          </cell>
          <cell r="K48">
            <v>1130</v>
          </cell>
          <cell r="L48">
            <v>1243</v>
          </cell>
          <cell r="M48">
            <v>-6.17</v>
          </cell>
          <cell r="N48">
            <v>1493.47</v>
          </cell>
          <cell r="O48">
            <v>1105.1099999999999</v>
          </cell>
          <cell r="P48">
            <v>2947.41</v>
          </cell>
          <cell r="R48" t="str">
            <v>F16420C</v>
          </cell>
          <cell r="S48">
            <v>2947.41</v>
          </cell>
          <cell r="T48">
            <v>2947.41</v>
          </cell>
        </row>
        <row r="49">
          <cell r="A49" t="str">
            <v>F16500C</v>
          </cell>
          <cell r="B49" t="str">
            <v>PREPAYMENTS</v>
          </cell>
          <cell r="C49">
            <v>6855148.4299999997</v>
          </cell>
          <cell r="D49">
            <v>-471815.58</v>
          </cell>
          <cell r="E49">
            <v>-188436.48000000001</v>
          </cell>
          <cell r="F49">
            <v>1064860.33</v>
          </cell>
          <cell r="G49">
            <v>6336243.4299999997</v>
          </cell>
          <cell r="H49">
            <v>122314.4</v>
          </cell>
          <cell r="I49">
            <v>-5397097.1500000004</v>
          </cell>
          <cell r="J49">
            <v>769827.27</v>
          </cell>
          <cell r="K49">
            <v>691599.39</v>
          </cell>
          <cell r="L49">
            <v>-6411639.5499999998</v>
          </cell>
          <cell r="M49">
            <v>155374.43</v>
          </cell>
          <cell r="N49">
            <v>-427336.33</v>
          </cell>
          <cell r="O49">
            <v>1878511.54</v>
          </cell>
          <cell r="P49">
            <v>-1877594.3000000003</v>
          </cell>
          <cell r="R49" t="str">
            <v>F16500C</v>
          </cell>
          <cell r="S49">
            <v>-1877594.3</v>
          </cell>
          <cell r="T49">
            <v>4977554.129999999</v>
          </cell>
        </row>
        <row r="50">
          <cell r="A50" t="str">
            <v>F17100C</v>
          </cell>
          <cell r="B50" t="str">
            <v>INTEREST AND DIVIDENDS RECEIVABLE</v>
          </cell>
          <cell r="C50">
            <v>2425663.2599999998</v>
          </cell>
          <cell r="D50">
            <v>128653.16</v>
          </cell>
          <cell r="E50">
            <v>-742567.28</v>
          </cell>
          <cell r="F50">
            <v>-1041992.9</v>
          </cell>
          <cell r="G50">
            <v>-516581.77</v>
          </cell>
          <cell r="H50">
            <v>525550.31999999995</v>
          </cell>
          <cell r="I50">
            <v>187230.34</v>
          </cell>
          <cell r="J50">
            <v>-336017.68</v>
          </cell>
          <cell r="K50">
            <v>232868.99</v>
          </cell>
          <cell r="L50">
            <v>-230013.24</v>
          </cell>
          <cell r="M50">
            <v>154042.28</v>
          </cell>
          <cell r="N50">
            <v>640484.81000000006</v>
          </cell>
          <cell r="O50">
            <v>761484.05</v>
          </cell>
          <cell r="P50">
            <v>-236858.91999999993</v>
          </cell>
          <cell r="R50" t="str">
            <v>F17100C</v>
          </cell>
          <cell r="S50">
            <v>-236858.92</v>
          </cell>
          <cell r="T50">
            <v>2188804.34</v>
          </cell>
        </row>
        <row r="51">
          <cell r="A51" t="str">
            <v>F17300C</v>
          </cell>
          <cell r="B51" t="str">
            <v>ACCRUED UTILITY REVENUES</v>
          </cell>
          <cell r="C51">
            <v>50095000</v>
          </cell>
          <cell r="N51">
            <v>0</v>
          </cell>
          <cell r="O51">
            <v>2264000</v>
          </cell>
          <cell r="P51">
            <v>2264000</v>
          </cell>
          <cell r="R51" t="str">
            <v>F17300C</v>
          </cell>
          <cell r="S51">
            <v>2264000</v>
          </cell>
          <cell r="T51">
            <v>52359000</v>
          </cell>
        </row>
        <row r="52">
          <cell r="A52" t="str">
            <v>F17400C</v>
          </cell>
          <cell r="B52" t="str">
            <v>MISCELLANEOUS CURRENT AND ACCRUED ASSETS</v>
          </cell>
          <cell r="C52">
            <v>279744079.57999998</v>
          </cell>
          <cell r="D52">
            <v>4728214.83</v>
          </cell>
          <cell r="E52">
            <v>-19593142</v>
          </cell>
          <cell r="P52">
            <v>-14864927.17</v>
          </cell>
          <cell r="R52" t="str">
            <v>F17400C</v>
          </cell>
          <cell r="S52">
            <v>-14864927.17</v>
          </cell>
          <cell r="T52">
            <v>264879152.41</v>
          </cell>
        </row>
        <row r="53">
          <cell r="A53" t="str">
            <v>F17401C</v>
          </cell>
          <cell r="B53" t="str">
            <v>MISC. CURRENT AND ACCRUED ASSETS-BALANCING ACCOUNT</v>
          </cell>
          <cell r="C53">
            <v>8884450.8300000001</v>
          </cell>
          <cell r="D53">
            <v>-8884450.8300000001</v>
          </cell>
          <cell r="E53">
            <v>0</v>
          </cell>
          <cell r="F53">
            <v>-121903706.59999999</v>
          </cell>
          <cell r="G53">
            <v>-4487780.9800000004</v>
          </cell>
          <cell r="H53">
            <v>-36610795</v>
          </cell>
          <cell r="I53">
            <v>-46445366.420000002</v>
          </cell>
          <cell r="J53">
            <v>3920775</v>
          </cell>
          <cell r="K53">
            <v>-5567834</v>
          </cell>
          <cell r="L53">
            <v>-24443</v>
          </cell>
          <cell r="M53">
            <v>13386610</v>
          </cell>
          <cell r="N53">
            <v>-12408714</v>
          </cell>
          <cell r="O53">
            <v>-8958518</v>
          </cell>
          <cell r="P53">
            <v>-227984223.82999998</v>
          </cell>
          <cell r="R53" t="str">
            <v>F17401C</v>
          </cell>
          <cell r="S53">
            <v>-227984223.83000001</v>
          </cell>
          <cell r="T53">
            <v>-219099772.99999997</v>
          </cell>
        </row>
        <row r="54">
          <cell r="A54" t="str">
            <v>F18100C</v>
          </cell>
          <cell r="B54" t="str">
            <v>UNAMORTIZED DEBT EXPENSES</v>
          </cell>
          <cell r="C54">
            <v>12158969.529999999</v>
          </cell>
          <cell r="D54">
            <v>-12424.35</v>
          </cell>
          <cell r="E54">
            <v>-49474.69</v>
          </cell>
          <cell r="F54">
            <v>-49387.73</v>
          </cell>
          <cell r="G54">
            <v>-49387.76</v>
          </cell>
          <cell r="H54">
            <v>-49387.76</v>
          </cell>
          <cell r="I54">
            <v>-49387.73</v>
          </cell>
          <cell r="J54">
            <v>-264198.58</v>
          </cell>
          <cell r="K54">
            <v>-48595.93</v>
          </cell>
          <cell r="L54">
            <v>-48716.09</v>
          </cell>
          <cell r="M54">
            <v>-48716.09</v>
          </cell>
          <cell r="N54">
            <v>-48716.09</v>
          </cell>
          <cell r="O54">
            <v>-48715.93</v>
          </cell>
          <cell r="P54">
            <v>-767108.73</v>
          </cell>
          <cell r="R54" t="str">
            <v>F18100C</v>
          </cell>
          <cell r="S54">
            <v>-767108.73</v>
          </cell>
          <cell r="T54">
            <v>11391860.799999999</v>
          </cell>
        </row>
        <row r="55">
          <cell r="A55" t="str">
            <v>F18220C</v>
          </cell>
          <cell r="B55" t="str">
            <v>UNRECOVERED PLANT AND REGULATORY STUDY COSTS</v>
          </cell>
          <cell r="C55">
            <v>5184246.34</v>
          </cell>
          <cell r="D55">
            <v>-144006</v>
          </cell>
          <cell r="E55">
            <v>-144006</v>
          </cell>
          <cell r="F55">
            <v>-144006</v>
          </cell>
          <cell r="G55">
            <v>-144006</v>
          </cell>
          <cell r="H55">
            <v>-144006</v>
          </cell>
          <cell r="I55">
            <v>-3846554.51</v>
          </cell>
          <cell r="J55">
            <v>1153585.75</v>
          </cell>
          <cell r="K55">
            <v>-1771194.31</v>
          </cell>
          <cell r="L55">
            <v>0</v>
          </cell>
          <cell r="M55">
            <v>0</v>
          </cell>
          <cell r="P55">
            <v>-5184193.07</v>
          </cell>
          <cell r="R55" t="str">
            <v>F18220C</v>
          </cell>
          <cell r="S55">
            <v>-5184193.07</v>
          </cell>
          <cell r="T55">
            <v>53.269999999552965</v>
          </cell>
        </row>
        <row r="56">
          <cell r="A56" t="str">
            <v>F18230C</v>
          </cell>
          <cell r="B56" t="str">
            <v>OTHER REGULATORY ASSETS</v>
          </cell>
          <cell r="C56">
            <v>369379535.26999998</v>
          </cell>
          <cell r="D56">
            <v>-4085369.99</v>
          </cell>
          <cell r="E56">
            <v>-4101369.99</v>
          </cell>
          <cell r="F56">
            <v>-5743369.9900000002</v>
          </cell>
          <cell r="G56">
            <v>-3023369.99</v>
          </cell>
          <cell r="H56">
            <v>-24538369.989999998</v>
          </cell>
          <cell r="I56">
            <v>-82470056.989999995</v>
          </cell>
          <cell r="J56">
            <v>-305463.99</v>
          </cell>
          <cell r="K56">
            <v>-305463.99</v>
          </cell>
          <cell r="L56">
            <v>-7393463.9900000002</v>
          </cell>
          <cell r="M56">
            <v>-305463.99</v>
          </cell>
          <cell r="N56">
            <v>459536.01</v>
          </cell>
          <cell r="O56">
            <v>14144278.02</v>
          </cell>
          <cell r="P56">
            <v>-117667948.86999997</v>
          </cell>
          <cell r="R56" t="str">
            <v>F18230C</v>
          </cell>
          <cell r="S56">
            <v>-117667948.87</v>
          </cell>
          <cell r="T56">
            <v>251711586.40000001</v>
          </cell>
        </row>
        <row r="57">
          <cell r="A57" t="str">
            <v>F18300C</v>
          </cell>
          <cell r="B57" t="str">
            <v>PRELIM. SURVEY AND INVESTIGATION CHARGES (ELECTRIC</v>
          </cell>
          <cell r="C57">
            <v>5938482.5999999996</v>
          </cell>
          <cell r="D57">
            <v>18261.54</v>
          </cell>
          <cell r="E57">
            <v>-6792.43</v>
          </cell>
          <cell r="F57">
            <v>1193.92</v>
          </cell>
          <cell r="G57">
            <v>2994.85</v>
          </cell>
          <cell r="H57">
            <v>63039.43</v>
          </cell>
          <cell r="I57">
            <v>222750.41</v>
          </cell>
          <cell r="J57">
            <v>20914.830000000002</v>
          </cell>
          <cell r="K57">
            <v>504999.9</v>
          </cell>
          <cell r="L57">
            <v>215092.68</v>
          </cell>
          <cell r="M57">
            <v>-2658006.11</v>
          </cell>
          <cell r="N57">
            <v>7549.4</v>
          </cell>
          <cell r="O57">
            <v>97724.22</v>
          </cell>
          <cell r="P57">
            <v>-1510277.36</v>
          </cell>
          <cell r="R57" t="str">
            <v>F18300C</v>
          </cell>
          <cell r="S57">
            <v>-1510277.36</v>
          </cell>
          <cell r="T57">
            <v>4428205.2399999993</v>
          </cell>
        </row>
        <row r="58">
          <cell r="A58" t="str">
            <v>F18400C</v>
          </cell>
          <cell r="B58" t="str">
            <v>CLEARING ACCOUNTS</v>
          </cell>
          <cell r="C58">
            <v>2797738.38</v>
          </cell>
          <cell r="D58">
            <v>713282.05</v>
          </cell>
          <cell r="E58">
            <v>2728653.51</v>
          </cell>
          <cell r="F58">
            <v>-1382641.58</v>
          </cell>
          <cell r="G58">
            <v>-185873.46</v>
          </cell>
          <cell r="H58">
            <v>57516.46</v>
          </cell>
          <cell r="I58">
            <v>253673.53</v>
          </cell>
          <cell r="J58">
            <v>-446273.18</v>
          </cell>
          <cell r="K58">
            <v>-1949517.69</v>
          </cell>
          <cell r="L58">
            <v>-1537013.03</v>
          </cell>
          <cell r="M58">
            <v>-667542.81999999995</v>
          </cell>
          <cell r="N58">
            <v>864076.26</v>
          </cell>
          <cell r="O58">
            <v>-1281085.1399999999</v>
          </cell>
          <cell r="P58">
            <v>-2832745.0900000003</v>
          </cell>
          <cell r="R58" t="str">
            <v>F18400C</v>
          </cell>
          <cell r="S58">
            <v>-2832745.09</v>
          </cell>
          <cell r="T58">
            <v>-35006.710000000428</v>
          </cell>
        </row>
        <row r="59">
          <cell r="A59" t="str">
            <v>F18500C</v>
          </cell>
          <cell r="B59" t="str">
            <v>TEMPORARY FACILITIES</v>
          </cell>
          <cell r="C59">
            <v>165481.65</v>
          </cell>
          <cell r="D59">
            <v>-254743.06</v>
          </cell>
          <cell r="E59">
            <v>-36618.089999999997</v>
          </cell>
          <cell r="F59">
            <v>-7832.54</v>
          </cell>
          <cell r="G59">
            <v>-11570.47</v>
          </cell>
          <cell r="H59">
            <v>-33511.9</v>
          </cell>
          <cell r="I59">
            <v>-27185.64</v>
          </cell>
          <cell r="J59">
            <v>-37944.54</v>
          </cell>
          <cell r="K59">
            <v>191.87</v>
          </cell>
          <cell r="L59">
            <v>7216.88</v>
          </cell>
          <cell r="M59">
            <v>-25534.93</v>
          </cell>
          <cell r="N59">
            <v>-25642.17</v>
          </cell>
          <cell r="O59">
            <v>299289.88</v>
          </cell>
          <cell r="P59">
            <v>-153884.70999999996</v>
          </cell>
          <cell r="R59" t="str">
            <v>F18500C</v>
          </cell>
          <cell r="S59">
            <v>-153884.71</v>
          </cell>
          <cell r="T59">
            <v>11596.940000000031</v>
          </cell>
        </row>
        <row r="60">
          <cell r="A60" t="str">
            <v>F18600C</v>
          </cell>
          <cell r="B60" t="str">
            <v>MISCELLANEOUS DEFERRED DEBITS</v>
          </cell>
          <cell r="C60">
            <v>115656068.19</v>
          </cell>
          <cell r="D60">
            <v>9585035.9299999997</v>
          </cell>
          <cell r="E60">
            <v>8423794.9100000001</v>
          </cell>
          <cell r="F60">
            <v>12884516.119999999</v>
          </cell>
          <cell r="G60">
            <v>10201343.82</v>
          </cell>
          <cell r="H60">
            <v>10913124.130000001</v>
          </cell>
          <cell r="I60">
            <v>7779202.5199999996</v>
          </cell>
          <cell r="J60">
            <v>-4584341.32</v>
          </cell>
          <cell r="K60">
            <v>-7126811.7400000002</v>
          </cell>
          <cell r="L60">
            <v>-2869800.66</v>
          </cell>
          <cell r="M60">
            <v>-2578203.91</v>
          </cell>
          <cell r="N60">
            <v>-3115714.41</v>
          </cell>
          <cell r="O60">
            <v>427228297.48000002</v>
          </cell>
          <cell r="P60">
            <v>466740442.87</v>
          </cell>
          <cell r="R60" t="str">
            <v>F18600C</v>
          </cell>
          <cell r="S60">
            <v>466740442.86999995</v>
          </cell>
          <cell r="T60">
            <v>582396511.05999994</v>
          </cell>
        </row>
        <row r="61">
          <cell r="A61" t="str">
            <v>F18800C</v>
          </cell>
          <cell r="B61" t="str">
            <v>RESEARCH  DEVEL. AND DEMONSTRATION EXPEND.</v>
          </cell>
          <cell r="C61">
            <v>0</v>
          </cell>
          <cell r="D61">
            <v>384.14</v>
          </cell>
          <cell r="E61">
            <v>-5103.2299999999996</v>
          </cell>
          <cell r="P61">
            <v>-4719.0899999999992</v>
          </cell>
          <cell r="R61" t="str">
            <v>F18800C</v>
          </cell>
          <cell r="S61">
            <v>-4719.09</v>
          </cell>
          <cell r="T61">
            <v>-4719.0899999999992</v>
          </cell>
        </row>
        <row r="62">
          <cell r="A62" t="str">
            <v>F18900C</v>
          </cell>
          <cell r="B62" t="str">
            <v>UNAMORTIZED LOSS ON REACQUIRED DEBT</v>
          </cell>
          <cell r="C62">
            <v>75672807.569999993</v>
          </cell>
          <cell r="D62">
            <v>-776216.36</v>
          </cell>
          <cell r="E62">
            <v>-676803.03</v>
          </cell>
          <cell r="F62">
            <v>-676802.95</v>
          </cell>
          <cell r="G62">
            <v>-676803.04</v>
          </cell>
          <cell r="H62">
            <v>-676802.94</v>
          </cell>
          <cell r="I62">
            <v>-9554134.8900000006</v>
          </cell>
          <cell r="J62">
            <v>40384.69</v>
          </cell>
          <cell r="K62">
            <v>-382477.7</v>
          </cell>
          <cell r="L62">
            <v>-382477.76</v>
          </cell>
          <cell r="M62">
            <v>-382477.76</v>
          </cell>
          <cell r="N62">
            <v>-382477.76</v>
          </cell>
          <cell r="O62">
            <v>-382477.62</v>
          </cell>
          <cell r="P62">
            <v>-14909567.119999999</v>
          </cell>
          <cell r="R62" t="str">
            <v>F18900C</v>
          </cell>
          <cell r="S62">
            <v>-14909567.120000001</v>
          </cell>
          <cell r="T62">
            <v>60763240.449999996</v>
          </cell>
        </row>
        <row r="63">
          <cell r="A63" t="str">
            <v>F19000C</v>
          </cell>
          <cell r="B63" t="str">
            <v>ACCUMULATED DEFERRED INCOME TAXES</v>
          </cell>
          <cell r="C63">
            <v>0</v>
          </cell>
          <cell r="D63">
            <v>-20913807</v>
          </cell>
          <cell r="E63">
            <v>0</v>
          </cell>
          <cell r="F63">
            <v>68000</v>
          </cell>
          <cell r="G63">
            <v>75000</v>
          </cell>
          <cell r="H63">
            <v>20770807</v>
          </cell>
          <cell r="I63">
            <v>0</v>
          </cell>
          <cell r="J63">
            <v>-30496807</v>
          </cell>
          <cell r="K63">
            <v>-904000</v>
          </cell>
          <cell r="L63">
            <v>-3060000</v>
          </cell>
          <cell r="M63">
            <v>-2044000</v>
          </cell>
          <cell r="N63">
            <v>-67973000</v>
          </cell>
          <cell r="O63">
            <v>13707000</v>
          </cell>
          <cell r="P63">
            <v>-90770807</v>
          </cell>
          <cell r="R63" t="str">
            <v>F19000C</v>
          </cell>
          <cell r="S63">
            <v>-90770807</v>
          </cell>
          <cell r="T63">
            <v>-90770807</v>
          </cell>
        </row>
        <row r="64">
          <cell r="A64" t="str">
            <v>F19001C</v>
          </cell>
          <cell r="B64" t="str">
            <v>ACCUM DEFERRED INCOME TAXES-OTHER</v>
          </cell>
          <cell r="C64">
            <v>-20954807</v>
          </cell>
          <cell r="D64">
            <v>20954807</v>
          </cell>
          <cell r="E64">
            <v>0</v>
          </cell>
          <cell r="H64">
            <v>-20725807</v>
          </cell>
          <cell r="I64">
            <v>-8165000</v>
          </cell>
          <cell r="J64">
            <v>28890807</v>
          </cell>
          <cell r="K64">
            <v>0</v>
          </cell>
          <cell r="P64">
            <v>20954807</v>
          </cell>
          <cell r="R64" t="str">
            <v>F19001C</v>
          </cell>
          <cell r="S64">
            <v>20954807</v>
          </cell>
          <cell r="T64">
            <v>0</v>
          </cell>
        </row>
        <row r="65">
          <cell r="A65" t="str">
            <v>F19002C</v>
          </cell>
          <cell r="B65" t="str">
            <v>ACCUMULATED DEFERRED INCOME TAXES</v>
          </cell>
          <cell r="C65">
            <v>247332517.22999999</v>
          </cell>
          <cell r="D65">
            <v>182000</v>
          </cell>
          <cell r="E65">
            <v>0</v>
          </cell>
          <cell r="F65">
            <v>213000</v>
          </cell>
          <cell r="G65">
            <v>326000</v>
          </cell>
          <cell r="H65">
            <v>200000</v>
          </cell>
          <cell r="I65">
            <v>-1794000</v>
          </cell>
          <cell r="J65">
            <v>192000</v>
          </cell>
          <cell r="K65">
            <v>108000</v>
          </cell>
          <cell r="L65">
            <v>-705000</v>
          </cell>
          <cell r="M65">
            <v>246000</v>
          </cell>
          <cell r="N65">
            <v>2938000</v>
          </cell>
          <cell r="O65">
            <v>-6768207</v>
          </cell>
          <cell r="P65">
            <v>-4862207</v>
          </cell>
          <cell r="R65" t="str">
            <v>F19002C</v>
          </cell>
          <cell r="S65">
            <v>-4862207</v>
          </cell>
          <cell r="T65">
            <v>242470310.22999999</v>
          </cell>
        </row>
        <row r="66">
          <cell r="A66" t="str">
            <v>F20100C</v>
          </cell>
          <cell r="B66" t="str">
            <v>COMMON STOCK ISSUED</v>
          </cell>
          <cell r="C66">
            <v>-291458395</v>
          </cell>
          <cell r="P66">
            <v>0</v>
          </cell>
          <cell r="T66">
            <v>-291458395</v>
          </cell>
        </row>
        <row r="67">
          <cell r="A67" t="str">
            <v>F20400C</v>
          </cell>
          <cell r="B67" t="str">
            <v>PREFERRED STOCK ISSUED - NON REDEEMABLE</v>
          </cell>
          <cell r="C67">
            <v>-78475400</v>
          </cell>
          <cell r="P67">
            <v>0</v>
          </cell>
          <cell r="T67">
            <v>-78475400</v>
          </cell>
        </row>
        <row r="68">
          <cell r="A68" t="str">
            <v>F20401C</v>
          </cell>
          <cell r="B68" t="str">
            <v>REDEEMABLE PREFERRED STOCK</v>
          </cell>
          <cell r="C68">
            <v>-25000000</v>
          </cell>
          <cell r="P68">
            <v>0</v>
          </cell>
          <cell r="T68">
            <v>-25000000</v>
          </cell>
        </row>
        <row r="69">
          <cell r="A69" t="str">
            <v>F20700C</v>
          </cell>
          <cell r="B69" t="str">
            <v>PREMIUM ON CAPITAL STOCK</v>
          </cell>
          <cell r="C69">
            <v>-592222752.73000002</v>
          </cell>
          <cell r="P69">
            <v>0</v>
          </cell>
          <cell r="T69">
            <v>-592222752.73000002</v>
          </cell>
        </row>
        <row r="70">
          <cell r="A70" t="str">
            <v>F21100C</v>
          </cell>
          <cell r="B70" t="str">
            <v>MISCELLANEOUS PAID-IN CAPITAL</v>
          </cell>
          <cell r="C70">
            <v>0</v>
          </cell>
          <cell r="N70">
            <v>0</v>
          </cell>
          <cell r="O70">
            <v>3280877</v>
          </cell>
          <cell r="P70">
            <v>3280877</v>
          </cell>
          <cell r="R70" t="str">
            <v>F21100C</v>
          </cell>
          <cell r="S70">
            <v>3280877</v>
          </cell>
          <cell r="T70">
            <v>3280877</v>
          </cell>
        </row>
        <row r="71">
          <cell r="A71" t="str">
            <v>F21400C</v>
          </cell>
          <cell r="B71" t="str">
            <v>CAPITAL STOCK EXPENSE</v>
          </cell>
          <cell r="C71">
            <v>25990044.91</v>
          </cell>
          <cell r="P71">
            <v>0</v>
          </cell>
          <cell r="T71">
            <v>25990044.91</v>
          </cell>
        </row>
        <row r="72">
          <cell r="A72" t="str">
            <v>F21600C</v>
          </cell>
          <cell r="B72" t="str">
            <v>RETAINED EARNINGS</v>
          </cell>
          <cell r="C72">
            <v>-529671553.44</v>
          </cell>
          <cell r="P72">
            <v>0</v>
          </cell>
          <cell r="T72">
            <v>-529671553.44</v>
          </cell>
        </row>
        <row r="73">
          <cell r="A73" t="str">
            <v>F22101C</v>
          </cell>
          <cell r="B73" t="str">
            <v>BONDS-LT DEBT</v>
          </cell>
          <cell r="C73">
            <v>-711776000</v>
          </cell>
          <cell r="J73">
            <v>27500000</v>
          </cell>
          <cell r="K73">
            <v>0</v>
          </cell>
          <cell r="P73">
            <v>27500000</v>
          </cell>
          <cell r="R73" t="str">
            <v>F22101C</v>
          </cell>
          <cell r="S73">
            <v>27500000</v>
          </cell>
          <cell r="T73">
            <v>-684276000</v>
          </cell>
        </row>
        <row r="74">
          <cell r="A74" t="str">
            <v>F22400C</v>
          </cell>
          <cell r="B74" t="str">
            <v>OTHER LT DEBT - CURRENT PORTION</v>
          </cell>
          <cell r="C74">
            <v>-52000</v>
          </cell>
          <cell r="P74">
            <v>0</v>
          </cell>
          <cell r="T74">
            <v>-52000</v>
          </cell>
        </row>
        <row r="75">
          <cell r="A75" t="str">
            <v>F22401C</v>
          </cell>
          <cell r="B75" t="str">
            <v>OTHER LT DEBT</v>
          </cell>
          <cell r="C75">
            <v>-254071101.81999999</v>
          </cell>
          <cell r="D75">
            <v>3440</v>
          </cell>
          <cell r="E75">
            <v>0</v>
          </cell>
          <cell r="N75">
            <v>0</v>
          </cell>
          <cell r="O75">
            <v>9844.36</v>
          </cell>
          <cell r="P75">
            <v>13284.36</v>
          </cell>
          <cell r="R75" t="str">
            <v>F22401C</v>
          </cell>
          <cell r="S75">
            <v>13284.36</v>
          </cell>
          <cell r="T75">
            <v>-254057817.45999998</v>
          </cell>
        </row>
        <row r="76">
          <cell r="A76" t="str">
            <v>F22500C</v>
          </cell>
          <cell r="B76" t="str">
            <v>UNAMORTIZED PREMIUM ON LONG-TERM DEBT</v>
          </cell>
          <cell r="C76">
            <v>-508338.08</v>
          </cell>
          <cell r="D76">
            <v>2106.0700000000002</v>
          </cell>
          <cell r="E76">
            <v>2106.09</v>
          </cell>
          <cell r="F76">
            <v>2106.0700000000002</v>
          </cell>
          <cell r="G76">
            <v>2106.08</v>
          </cell>
          <cell r="H76">
            <v>2106.08</v>
          </cell>
          <cell r="I76">
            <v>2106.08</v>
          </cell>
          <cell r="J76">
            <v>2106.08</v>
          </cell>
          <cell r="K76">
            <v>2106.0700000000002</v>
          </cell>
          <cell r="L76">
            <v>2106.09</v>
          </cell>
          <cell r="M76">
            <v>2106.09</v>
          </cell>
          <cell r="N76">
            <v>2106.09</v>
          </cell>
          <cell r="O76">
            <v>2106.0500000000002</v>
          </cell>
          <cell r="P76">
            <v>25272.94</v>
          </cell>
          <cell r="R76" t="str">
            <v>F22500C</v>
          </cell>
          <cell r="S76">
            <v>25272.94</v>
          </cell>
          <cell r="T76">
            <v>-483065.14</v>
          </cell>
        </row>
        <row r="77">
          <cell r="A77" t="str">
            <v>F22600C</v>
          </cell>
          <cell r="B77" t="str">
            <v>(LESS) UNAMORTIZED DISCOUNT ON LONG-TERM DEBT-DEBI</v>
          </cell>
          <cell r="C77">
            <v>1779316.52</v>
          </cell>
          <cell r="D77">
            <v>57283.01</v>
          </cell>
          <cell r="E77">
            <v>-10116.620000000001</v>
          </cell>
          <cell r="F77">
            <v>-10116.61</v>
          </cell>
          <cell r="G77">
            <v>-10116.61</v>
          </cell>
          <cell r="H77">
            <v>-10116.620000000001</v>
          </cell>
          <cell r="I77">
            <v>-10116.61</v>
          </cell>
          <cell r="J77">
            <v>-10116.620000000001</v>
          </cell>
          <cell r="K77">
            <v>-10116.61</v>
          </cell>
          <cell r="L77">
            <v>-10116.629999999999</v>
          </cell>
          <cell r="M77">
            <v>-10116.629999999999</v>
          </cell>
          <cell r="N77">
            <v>-10116.629999999999</v>
          </cell>
          <cell r="O77">
            <v>-10116.58</v>
          </cell>
          <cell r="P77">
            <v>-53999.76</v>
          </cell>
          <cell r="R77" t="str">
            <v>F22600C</v>
          </cell>
          <cell r="S77">
            <v>-53999.76</v>
          </cell>
          <cell r="T77">
            <v>1725316.76</v>
          </cell>
        </row>
        <row r="78">
          <cell r="A78" t="str">
            <v>F22700C</v>
          </cell>
          <cell r="B78" t="str">
            <v>OBLIGATIONS UNDER CAPITAL LEASES-NONCURRENT</v>
          </cell>
          <cell r="C78">
            <v>-45179808.619999997</v>
          </cell>
          <cell r="D78">
            <v>-8863825.8399999999</v>
          </cell>
          <cell r="E78">
            <v>631326.4</v>
          </cell>
          <cell r="F78">
            <v>2819812.66</v>
          </cell>
          <cell r="G78">
            <v>616215.43000000005</v>
          </cell>
          <cell r="H78">
            <v>1960263.58</v>
          </cell>
          <cell r="I78">
            <v>31609857.780000001</v>
          </cell>
          <cell r="J78">
            <v>1271028.77</v>
          </cell>
          <cell r="K78">
            <v>1275576.8799999999</v>
          </cell>
          <cell r="L78">
            <v>1259579.3700000001</v>
          </cell>
          <cell r="M78">
            <v>1308153.08</v>
          </cell>
          <cell r="N78">
            <v>1240896.69</v>
          </cell>
          <cell r="O78">
            <v>1265651.3999999999</v>
          </cell>
          <cell r="P78">
            <v>36394536.199999996</v>
          </cell>
          <cell r="R78" t="str">
            <v>F22700C</v>
          </cell>
          <cell r="S78">
            <v>36394536.200000003</v>
          </cell>
          <cell r="T78">
            <v>-8785272.4200000018</v>
          </cell>
        </row>
        <row r="79">
          <cell r="A79" t="str">
            <v>F22820C</v>
          </cell>
          <cell r="B79" t="str">
            <v>ACCUMULATED PROVISION FOR INJURIES AND DAMAGES</v>
          </cell>
          <cell r="C79">
            <v>-15091011.49</v>
          </cell>
          <cell r="D79">
            <v>1693795.83</v>
          </cell>
          <cell r="E79">
            <v>-1495807.09</v>
          </cell>
          <cell r="F79">
            <v>-597343.99</v>
          </cell>
          <cell r="G79">
            <v>-199883.6</v>
          </cell>
          <cell r="H79">
            <v>-337880.03</v>
          </cell>
          <cell r="I79">
            <v>-405249.84</v>
          </cell>
          <cell r="J79">
            <v>-255800.86</v>
          </cell>
          <cell r="K79">
            <v>-337107.35</v>
          </cell>
          <cell r="L79">
            <v>-102764.67</v>
          </cell>
          <cell r="M79">
            <v>-325860.03000000003</v>
          </cell>
          <cell r="N79">
            <v>-357994.64</v>
          </cell>
          <cell r="O79">
            <v>-3495027.45</v>
          </cell>
          <cell r="P79">
            <v>-6216923.7200000007</v>
          </cell>
          <cell r="R79" t="str">
            <v>F22820C</v>
          </cell>
          <cell r="S79">
            <v>-6216923.7199999997</v>
          </cell>
          <cell r="T79">
            <v>-21307935.210000001</v>
          </cell>
        </row>
        <row r="80">
          <cell r="A80" t="str">
            <v>F22830C</v>
          </cell>
          <cell r="B80" t="str">
            <v>ACCUMULATED PROVISION FOR PENSIONS AND BENEFITS</v>
          </cell>
          <cell r="C80">
            <v>-4555462.88</v>
          </cell>
          <cell r="D80">
            <v>-161168.45000000001</v>
          </cell>
          <cell r="E80">
            <v>124083.32</v>
          </cell>
          <cell r="F80">
            <v>-227255.89</v>
          </cell>
          <cell r="G80">
            <v>-13489.25</v>
          </cell>
          <cell r="H80">
            <v>-230297.29</v>
          </cell>
          <cell r="I80">
            <v>-162055.89000000001</v>
          </cell>
          <cell r="J80">
            <v>-183494.53</v>
          </cell>
          <cell r="K80">
            <v>-231539.07</v>
          </cell>
          <cell r="L80">
            <v>-236344.89</v>
          </cell>
          <cell r="M80">
            <v>-229699.24</v>
          </cell>
          <cell r="N80">
            <v>-1200313.6499999999</v>
          </cell>
          <cell r="O80">
            <v>2737936.5</v>
          </cell>
          <cell r="P80">
            <v>-13638.330000000075</v>
          </cell>
          <cell r="R80" t="str">
            <v>F22830C</v>
          </cell>
          <cell r="S80">
            <v>-13638.33</v>
          </cell>
          <cell r="T80">
            <v>-4569101.21</v>
          </cell>
        </row>
        <row r="81">
          <cell r="A81" t="str">
            <v>F22840C</v>
          </cell>
          <cell r="B81" t="str">
            <v>ACCUMULATED MISCELLANEOUS OPERATING PROVISIONS</v>
          </cell>
          <cell r="C81">
            <v>-195923196.97</v>
          </cell>
          <cell r="D81">
            <v>-1453502</v>
          </cell>
          <cell r="E81">
            <v>-1399491.3</v>
          </cell>
          <cell r="F81">
            <v>-283508.8</v>
          </cell>
          <cell r="G81">
            <v>-855378.96</v>
          </cell>
          <cell r="H81">
            <v>-712000.71</v>
          </cell>
          <cell r="I81">
            <v>-4836987.2300000004</v>
          </cell>
          <cell r="J81">
            <v>-521266.28</v>
          </cell>
          <cell r="K81">
            <v>-541717.68999999994</v>
          </cell>
          <cell r="L81">
            <v>-1267325.98</v>
          </cell>
          <cell r="M81">
            <v>133459.04</v>
          </cell>
          <cell r="N81">
            <v>88913.21</v>
          </cell>
          <cell r="O81">
            <v>-15417951.67</v>
          </cell>
          <cell r="P81">
            <v>-27066758.369999997</v>
          </cell>
          <cell r="R81" t="str">
            <v>F22840C</v>
          </cell>
          <cell r="S81">
            <v>-27066758.370000001</v>
          </cell>
          <cell r="T81">
            <v>-222989955.34</v>
          </cell>
        </row>
        <row r="82">
          <cell r="A82" t="str">
            <v>F23200C</v>
          </cell>
          <cell r="B82" t="str">
            <v>ACCOUNTS PAYABLE</v>
          </cell>
          <cell r="C82">
            <v>-164561608.37</v>
          </cell>
          <cell r="D82">
            <v>22996716.940000001</v>
          </cell>
          <cell r="E82">
            <v>-5586361.2400000002</v>
          </cell>
          <cell r="F82">
            <v>32190817.640000001</v>
          </cell>
          <cell r="G82">
            <v>-1316011.71</v>
          </cell>
          <cell r="H82">
            <v>-21136219.829999998</v>
          </cell>
          <cell r="I82">
            <v>-10404478.27</v>
          </cell>
          <cell r="J82">
            <v>-18093749.489999998</v>
          </cell>
          <cell r="K82">
            <v>-388715.44</v>
          </cell>
          <cell r="L82">
            <v>-1751032.93</v>
          </cell>
          <cell r="M82">
            <v>9591961.5999999996</v>
          </cell>
          <cell r="N82">
            <v>1269806.4099999999</v>
          </cell>
          <cell r="O82">
            <v>-8573781.0299999993</v>
          </cell>
          <cell r="P82">
            <v>-1201047.3499999931</v>
          </cell>
          <cell r="R82" t="str">
            <v>F23200C</v>
          </cell>
          <cell r="S82">
            <v>-1201047.3500000001</v>
          </cell>
          <cell r="T82">
            <v>-165762655.72</v>
          </cell>
        </row>
        <row r="83">
          <cell r="A83" t="str">
            <v>F23300C</v>
          </cell>
          <cell r="B83" t="str">
            <v>NOTES PAYABLE TO ASSOCIATED COMPANIES</v>
          </cell>
          <cell r="C83">
            <v>0</v>
          </cell>
          <cell r="F83">
            <v>0</v>
          </cell>
          <cell r="G83">
            <v>-5603170.21</v>
          </cell>
          <cell r="H83">
            <v>5603170.21</v>
          </cell>
          <cell r="I83">
            <v>0</v>
          </cell>
          <cell r="J83">
            <v>0.01</v>
          </cell>
          <cell r="K83">
            <v>0</v>
          </cell>
          <cell r="P83">
            <v>0.01</v>
          </cell>
          <cell r="R83" t="str">
            <v>F23300C</v>
          </cell>
          <cell r="S83">
            <v>0.01</v>
          </cell>
          <cell r="T83">
            <v>0.01</v>
          </cell>
        </row>
        <row r="84">
          <cell r="A84" t="str">
            <v>F23301C</v>
          </cell>
          <cell r="B84" t="str">
            <v>NOTES PAYABLE TO ASSOC. COS-RATE REDUCTION BONDS</v>
          </cell>
          <cell r="C84">
            <v>-519404287.85000002</v>
          </cell>
          <cell r="F84">
            <v>19638520.579999998</v>
          </cell>
          <cell r="G84">
            <v>0</v>
          </cell>
          <cell r="H84">
            <v>0</v>
          </cell>
          <cell r="I84">
            <v>13974959.85</v>
          </cell>
          <cell r="L84">
            <v>14949503.59</v>
          </cell>
          <cell r="M84">
            <v>0</v>
          </cell>
          <cell r="N84">
            <v>0</v>
          </cell>
          <cell r="O84">
            <v>17237015.98</v>
          </cell>
          <cell r="P84">
            <v>65800000</v>
          </cell>
          <cell r="R84" t="str">
            <v>F23301C</v>
          </cell>
          <cell r="S84">
            <v>65800000</v>
          </cell>
          <cell r="T84">
            <v>-453604287.85000002</v>
          </cell>
        </row>
        <row r="85">
          <cell r="A85" t="str">
            <v>F23302C</v>
          </cell>
          <cell r="B85" t="str">
            <v>NOTES PAYABLE TO ASSOC COS. CURRENT POR</v>
          </cell>
          <cell r="C85">
            <v>-65800000</v>
          </cell>
          <cell r="P85">
            <v>0</v>
          </cell>
          <cell r="T85">
            <v>-65800000</v>
          </cell>
        </row>
        <row r="86">
          <cell r="A86" t="str">
            <v>F23400C</v>
          </cell>
          <cell r="B86" t="str">
            <v>ACCOUNTS PAYABLE TO ASSOCIATED COMPANIES</v>
          </cell>
          <cell r="C86">
            <v>-119878671.47</v>
          </cell>
          <cell r="D86">
            <v>86711087.620000005</v>
          </cell>
          <cell r="E86">
            <v>10459860.02</v>
          </cell>
          <cell r="F86">
            <v>8757517.1400000006</v>
          </cell>
          <cell r="G86">
            <v>-40357083.859999999</v>
          </cell>
          <cell r="H86">
            <v>-12543437.33</v>
          </cell>
          <cell r="I86">
            <v>52438632.090000004</v>
          </cell>
          <cell r="J86">
            <v>26309538.420000002</v>
          </cell>
          <cell r="K86">
            <v>13179547.390000001</v>
          </cell>
          <cell r="L86">
            <v>-21680503.710000001</v>
          </cell>
          <cell r="M86">
            <v>-2508520.5499999998</v>
          </cell>
          <cell r="N86">
            <v>-1995641.8</v>
          </cell>
          <cell r="O86">
            <v>-19387525.91</v>
          </cell>
          <cell r="P86">
            <v>99383469.520000011</v>
          </cell>
          <cell r="R86" t="str">
            <v>F23400C</v>
          </cell>
          <cell r="S86">
            <v>99383469.519999996</v>
          </cell>
          <cell r="T86">
            <v>-20495201.949999988</v>
          </cell>
        </row>
        <row r="87">
          <cell r="A87" t="str">
            <v>F23500C</v>
          </cell>
          <cell r="B87" t="str">
            <v>CUSTOMER DEPOSITS</v>
          </cell>
          <cell r="C87">
            <v>-23002353.629999999</v>
          </cell>
          <cell r="D87">
            <v>-123383</v>
          </cell>
          <cell r="E87">
            <v>-100000</v>
          </cell>
          <cell r="F87">
            <v>-367703</v>
          </cell>
          <cell r="G87">
            <v>-156989</v>
          </cell>
          <cell r="H87">
            <v>-268582</v>
          </cell>
          <cell r="I87">
            <v>-43126</v>
          </cell>
          <cell r="J87">
            <v>75962</v>
          </cell>
          <cell r="K87">
            <v>83077</v>
          </cell>
          <cell r="L87">
            <v>-78577</v>
          </cell>
          <cell r="M87">
            <v>83663</v>
          </cell>
          <cell r="N87">
            <v>-19322</v>
          </cell>
          <cell r="O87">
            <v>-74355</v>
          </cell>
          <cell r="P87">
            <v>-989335</v>
          </cell>
          <cell r="R87" t="str">
            <v>F23500C</v>
          </cell>
          <cell r="S87">
            <v>-989335</v>
          </cell>
          <cell r="T87">
            <v>-23991688.629999999</v>
          </cell>
        </row>
        <row r="88">
          <cell r="A88" t="str">
            <v>F23600C</v>
          </cell>
          <cell r="B88" t="str">
            <v>TAXES ACCRUED</v>
          </cell>
          <cell r="C88">
            <v>-501823.35</v>
          </cell>
          <cell r="D88">
            <v>-29519610.670000002</v>
          </cell>
          <cell r="E88">
            <v>-16175275.710000001</v>
          </cell>
          <cell r="F88">
            <v>-13263563.630000001</v>
          </cell>
          <cell r="G88">
            <v>84463175.739999995</v>
          </cell>
          <cell r="H88">
            <v>-29218686.809999999</v>
          </cell>
          <cell r="I88">
            <v>1812795.51</v>
          </cell>
          <cell r="J88">
            <v>-45847517.619999997</v>
          </cell>
          <cell r="K88">
            <v>-12842581.439999999</v>
          </cell>
          <cell r="L88">
            <v>42865961.57</v>
          </cell>
          <cell r="M88">
            <v>-21531603.02</v>
          </cell>
          <cell r="N88">
            <v>61609509.979999997</v>
          </cell>
          <cell r="O88">
            <v>-23848724.52</v>
          </cell>
          <cell r="P88">
            <v>-1496120.620000001</v>
          </cell>
          <cell r="R88" t="str">
            <v>F23600C</v>
          </cell>
          <cell r="S88">
            <v>-1496120.62</v>
          </cell>
          <cell r="T88">
            <v>-1997943.9700000011</v>
          </cell>
        </row>
        <row r="89">
          <cell r="A89" t="str">
            <v>F23601C</v>
          </cell>
          <cell r="B89" t="str">
            <v>INCOME TAXES ACCRUED</v>
          </cell>
          <cell r="C89">
            <v>80454726.540000007</v>
          </cell>
          <cell r="D89">
            <v>-80454726.540000007</v>
          </cell>
          <cell r="E89">
            <v>0</v>
          </cell>
          <cell r="H89">
            <v>55050224.100000001</v>
          </cell>
          <cell r="I89">
            <v>24093000</v>
          </cell>
          <cell r="J89">
            <v>-79143224.099999994</v>
          </cell>
          <cell r="K89">
            <v>0</v>
          </cell>
          <cell r="N89">
            <v>0</v>
          </cell>
          <cell r="O89">
            <v>87062224.099999994</v>
          </cell>
          <cell r="P89">
            <v>6607497.5600000024</v>
          </cell>
          <cell r="R89" t="str">
            <v>F23601C</v>
          </cell>
          <cell r="S89">
            <v>6607497.5599999875</v>
          </cell>
          <cell r="T89">
            <v>87062224.100000009</v>
          </cell>
        </row>
        <row r="90">
          <cell r="A90" t="str">
            <v>F23700C</v>
          </cell>
          <cell r="B90" t="str">
            <v>INTEREST ACCRUED</v>
          </cell>
          <cell r="C90">
            <v>-8725673.5600000005</v>
          </cell>
          <cell r="D90">
            <v>-2807212.05</v>
          </cell>
          <cell r="E90">
            <v>-3139343.75</v>
          </cell>
          <cell r="F90">
            <v>3269352.04</v>
          </cell>
          <cell r="G90">
            <v>-2422125.44</v>
          </cell>
          <cell r="H90">
            <v>-3213441.21</v>
          </cell>
          <cell r="I90">
            <v>8270290.1299999999</v>
          </cell>
          <cell r="J90">
            <v>-2729275.27</v>
          </cell>
          <cell r="K90">
            <v>-2947136.46</v>
          </cell>
          <cell r="L90">
            <v>3254495.22</v>
          </cell>
          <cell r="M90">
            <v>-2369584.9300000002</v>
          </cell>
          <cell r="N90">
            <v>-3308378.09</v>
          </cell>
          <cell r="O90">
            <v>7966055.4800000004</v>
          </cell>
          <cell r="P90">
            <v>-176304.32999999914</v>
          </cell>
          <cell r="R90" t="str">
            <v>F23700C</v>
          </cell>
          <cell r="S90">
            <v>-176304.33</v>
          </cell>
          <cell r="T90">
            <v>-8901977.8900000006</v>
          </cell>
        </row>
        <row r="91">
          <cell r="A91" t="str">
            <v>F23800C</v>
          </cell>
          <cell r="B91" t="str">
            <v>DIVIDENDS DECLARED</v>
          </cell>
          <cell r="C91">
            <v>-101645542.09999999</v>
          </cell>
          <cell r="D91">
            <v>101645542.09999999</v>
          </cell>
          <cell r="E91">
            <v>0</v>
          </cell>
          <cell r="F91">
            <v>-1645542.1</v>
          </cell>
          <cell r="G91">
            <v>1645542.1</v>
          </cell>
          <cell r="H91">
            <v>0</v>
          </cell>
          <cell r="I91">
            <v>-1645542.1</v>
          </cell>
          <cell r="J91">
            <v>1645542.1</v>
          </cell>
          <cell r="K91">
            <v>0</v>
          </cell>
          <cell r="L91">
            <v>-1645542.1</v>
          </cell>
          <cell r="M91">
            <v>1645542.1</v>
          </cell>
          <cell r="N91">
            <v>0</v>
          </cell>
          <cell r="O91">
            <v>-1645542.1</v>
          </cell>
          <cell r="P91">
            <v>100000000</v>
          </cell>
          <cell r="R91" t="str">
            <v>F23800C</v>
          </cell>
          <cell r="S91">
            <v>100000000</v>
          </cell>
          <cell r="T91">
            <v>-1645542.099999994</v>
          </cell>
        </row>
        <row r="92">
          <cell r="A92" t="str">
            <v>F24100C</v>
          </cell>
          <cell r="B92" t="str">
            <v>TAX COLLECTIONS PAYABLE</v>
          </cell>
          <cell r="C92">
            <v>-1432273.36</v>
          </cell>
          <cell r="D92">
            <v>185467.69</v>
          </cell>
          <cell r="E92">
            <v>-1296817.6200000001</v>
          </cell>
          <cell r="F92">
            <v>1081351.42</v>
          </cell>
          <cell r="G92">
            <v>-1377097.03</v>
          </cell>
          <cell r="H92">
            <v>1207284.78</v>
          </cell>
          <cell r="I92">
            <v>943123.95</v>
          </cell>
          <cell r="J92">
            <v>-266052.90000000002</v>
          </cell>
          <cell r="K92">
            <v>463534.32</v>
          </cell>
          <cell r="L92">
            <v>-495588.73</v>
          </cell>
          <cell r="M92">
            <v>411926.53</v>
          </cell>
          <cell r="N92">
            <v>12016.29</v>
          </cell>
          <cell r="O92">
            <v>-924551.27</v>
          </cell>
          <cell r="P92">
            <v>-55402.570000000298</v>
          </cell>
          <cell r="R92" t="str">
            <v>F24100C</v>
          </cell>
          <cell r="S92">
            <v>-55402.569999999832</v>
          </cell>
          <cell r="T92">
            <v>-1487675.9300000004</v>
          </cell>
        </row>
        <row r="93">
          <cell r="A93" t="str">
            <v>F24200C</v>
          </cell>
          <cell r="B93" t="str">
            <v>MISCELLANEOUS CURRENT AND ACCRUED LIABILITIES</v>
          </cell>
          <cell r="C93">
            <v>-114051184.44</v>
          </cell>
          <cell r="D93">
            <v>-6067188.5099999998</v>
          </cell>
          <cell r="E93">
            <v>-1195252.24</v>
          </cell>
          <cell r="F93">
            <v>31349839</v>
          </cell>
          <cell r="G93">
            <v>9719512.4100000001</v>
          </cell>
          <cell r="H93">
            <v>-8449410.4900000002</v>
          </cell>
          <cell r="I93">
            <v>-4607040.5599999996</v>
          </cell>
          <cell r="J93">
            <v>-5932951.4699999997</v>
          </cell>
          <cell r="K93">
            <v>3106147.79</v>
          </cell>
          <cell r="L93">
            <v>7848097.3499999996</v>
          </cell>
          <cell r="M93">
            <v>-5899730.0700000003</v>
          </cell>
          <cell r="N93">
            <v>634724.56000000006</v>
          </cell>
          <cell r="O93">
            <v>-13282329.359999999</v>
          </cell>
          <cell r="P93">
            <v>7224418.4099999927</v>
          </cell>
          <cell r="R93" t="str">
            <v>F24200C</v>
          </cell>
          <cell r="S93">
            <v>7224418.4100000001</v>
          </cell>
          <cell r="T93">
            <v>-106826766.03</v>
          </cell>
        </row>
        <row r="94">
          <cell r="A94" t="str">
            <v>F24201C</v>
          </cell>
          <cell r="B94" t="str">
            <v>MISC. CURRENT AND ACCRUED LIABILITIES-BALANCING AC</v>
          </cell>
          <cell r="C94">
            <v>-279744079.57999998</v>
          </cell>
          <cell r="D94">
            <v>-15611800</v>
          </cell>
          <cell r="E94">
            <v>-15331932</v>
          </cell>
          <cell r="F94">
            <v>99160966</v>
          </cell>
          <cell r="G94">
            <v>-7865024</v>
          </cell>
          <cell r="H94">
            <v>-7029817</v>
          </cell>
          <cell r="I94">
            <v>25220770</v>
          </cell>
          <cell r="J94">
            <v>-12398104.949999999</v>
          </cell>
          <cell r="K94">
            <v>5714516.7999999998</v>
          </cell>
          <cell r="L94">
            <v>5522880.29</v>
          </cell>
          <cell r="M94">
            <v>-17739122.710000001</v>
          </cell>
          <cell r="N94">
            <v>-1941272.71</v>
          </cell>
          <cell r="O94">
            <v>-15921094.949999999</v>
          </cell>
          <cell r="P94">
            <v>41780964.769999996</v>
          </cell>
          <cell r="R94" t="str">
            <v>F24201C</v>
          </cell>
          <cell r="S94">
            <v>41780964.769999996</v>
          </cell>
          <cell r="T94">
            <v>-237963114.81</v>
          </cell>
        </row>
        <row r="95">
          <cell r="A95" t="str">
            <v>F24202C</v>
          </cell>
          <cell r="B95" t="str">
            <v>MISC. CURRENT AND ACCRUED LIABILITIES-APPLICANT IN</v>
          </cell>
          <cell r="C95">
            <v>-2380914</v>
          </cell>
          <cell r="D95">
            <v>98416.72</v>
          </cell>
          <cell r="E95">
            <v>-323507</v>
          </cell>
          <cell r="F95">
            <v>28488375.09</v>
          </cell>
          <cell r="G95">
            <v>-676183</v>
          </cell>
          <cell r="H95">
            <v>-362915</v>
          </cell>
          <cell r="I95">
            <v>-23310</v>
          </cell>
          <cell r="J95">
            <v>-297700</v>
          </cell>
          <cell r="K95">
            <v>-416906</v>
          </cell>
          <cell r="L95">
            <v>7300</v>
          </cell>
          <cell r="M95">
            <v>272436</v>
          </cell>
          <cell r="N95">
            <v>73574</v>
          </cell>
          <cell r="O95">
            <v>-134856</v>
          </cell>
          <cell r="P95">
            <v>26704724.809999999</v>
          </cell>
          <cell r="R95" t="str">
            <v>F24202C</v>
          </cell>
          <cell r="S95">
            <v>26704724.809999999</v>
          </cell>
          <cell r="T95">
            <v>24323810.809999999</v>
          </cell>
        </row>
        <row r="96">
          <cell r="A96" t="str">
            <v>F24300C</v>
          </cell>
          <cell r="B96" t="str">
            <v>OBLIGATIONS UNDER CAPITAL LEASES-CURRENT PORTION</v>
          </cell>
          <cell r="C96">
            <v>-5680530</v>
          </cell>
          <cell r="F96">
            <v>-3334</v>
          </cell>
          <cell r="G96">
            <v>0</v>
          </cell>
          <cell r="H96">
            <v>0</v>
          </cell>
          <cell r="I96">
            <v>5559180</v>
          </cell>
          <cell r="L96">
            <v>-3525</v>
          </cell>
          <cell r="M96">
            <v>0</v>
          </cell>
          <cell r="N96">
            <v>0</v>
          </cell>
          <cell r="O96">
            <v>8034</v>
          </cell>
          <cell r="P96">
            <v>5560355</v>
          </cell>
          <cell r="R96" t="str">
            <v>F24300C</v>
          </cell>
          <cell r="S96">
            <v>5560355</v>
          </cell>
          <cell r="T96">
            <v>-120175</v>
          </cell>
        </row>
        <row r="97">
          <cell r="A97" t="str">
            <v>F24301C</v>
          </cell>
          <cell r="B97" t="str">
            <v>OBLIGATIONS UNDER CAPITAL LEASES - LT D</v>
          </cell>
          <cell r="C97">
            <v>-12000000</v>
          </cell>
          <cell r="P97">
            <v>0</v>
          </cell>
          <cell r="T97">
            <v>-12000000</v>
          </cell>
        </row>
        <row r="98">
          <cell r="A98" t="str">
            <v>F24302C</v>
          </cell>
          <cell r="B98" t="str">
            <v>OBLIGATIONS UNDER CAPITAL LEASES-OTHER</v>
          </cell>
          <cell r="C98">
            <v>-5018034.3899999997</v>
          </cell>
          <cell r="D98">
            <v>1672677.11</v>
          </cell>
          <cell r="E98">
            <v>-836338.54</v>
          </cell>
          <cell r="F98">
            <v>-836338.54</v>
          </cell>
          <cell r="G98">
            <v>-836338.54</v>
          </cell>
          <cell r="H98">
            <v>32352.9</v>
          </cell>
          <cell r="I98">
            <v>5822020</v>
          </cell>
          <cell r="P98">
            <v>5018034.3899999997</v>
          </cell>
          <cell r="R98" t="str">
            <v>F24302C</v>
          </cell>
          <cell r="S98">
            <v>5018034.3899999997</v>
          </cell>
          <cell r="T98">
            <v>0</v>
          </cell>
        </row>
        <row r="99">
          <cell r="A99" t="str">
            <v>F25200C</v>
          </cell>
          <cell r="B99" t="str">
            <v>CUSTOMER ADVANCES FOR CONSTRUCTION</v>
          </cell>
          <cell r="C99">
            <v>-28037399.809999999</v>
          </cell>
          <cell r="D99">
            <v>0</v>
          </cell>
          <cell r="E99">
            <v>221559.82</v>
          </cell>
          <cell r="F99">
            <v>-28280497.899999999</v>
          </cell>
          <cell r="G99">
            <v>-1449289.11</v>
          </cell>
          <cell r="H99">
            <v>-1645765.3</v>
          </cell>
          <cell r="I99">
            <v>129558.83</v>
          </cell>
          <cell r="J99">
            <v>-200775.87</v>
          </cell>
          <cell r="K99">
            <v>8083.74</v>
          </cell>
          <cell r="L99">
            <v>815078.62</v>
          </cell>
          <cell r="M99">
            <v>-416083.78</v>
          </cell>
          <cell r="N99">
            <v>513412.49</v>
          </cell>
          <cell r="O99">
            <v>1460509.2</v>
          </cell>
          <cell r="P99">
            <v>-28844209.260000005</v>
          </cell>
          <cell r="R99" t="str">
            <v>F25200C</v>
          </cell>
          <cell r="S99">
            <v>-28844209.259999998</v>
          </cell>
          <cell r="T99">
            <v>-56881609.070000008</v>
          </cell>
        </row>
        <row r="100">
          <cell r="A100" t="str">
            <v>F25300C</v>
          </cell>
          <cell r="B100" t="str">
            <v>OTHER DEFERRED CREDITS-CAC</v>
          </cell>
          <cell r="C100">
            <v>-10858517.630000001</v>
          </cell>
          <cell r="D100">
            <v>27838.7</v>
          </cell>
          <cell r="E100">
            <v>-217505.26</v>
          </cell>
          <cell r="F100">
            <v>252311.25</v>
          </cell>
          <cell r="G100">
            <v>-847191.85</v>
          </cell>
          <cell r="H100">
            <v>-675052.63</v>
          </cell>
          <cell r="I100">
            <v>56204.19</v>
          </cell>
          <cell r="J100">
            <v>-177576.45</v>
          </cell>
          <cell r="K100">
            <v>-141529.57</v>
          </cell>
          <cell r="L100">
            <v>301020.62</v>
          </cell>
          <cell r="M100">
            <v>-95071.89</v>
          </cell>
          <cell r="N100">
            <v>210567.24</v>
          </cell>
          <cell r="O100">
            <v>480252.54</v>
          </cell>
          <cell r="P100">
            <v>-825733.10999999987</v>
          </cell>
          <cell r="R100" t="str">
            <v>F25300C</v>
          </cell>
          <cell r="S100">
            <v>-825733.11</v>
          </cell>
          <cell r="T100">
            <v>-11684250.74</v>
          </cell>
        </row>
        <row r="101">
          <cell r="A101" t="str">
            <v>F25301C</v>
          </cell>
          <cell r="B101" t="str">
            <v>OTHER DEFERRED CREDITS</v>
          </cell>
          <cell r="C101">
            <v>-205597447.75999999</v>
          </cell>
          <cell r="D101">
            <v>1686273.06</v>
          </cell>
          <cell r="E101">
            <v>954087.41</v>
          </cell>
          <cell r="F101">
            <v>9452051.4100000001</v>
          </cell>
          <cell r="G101">
            <v>1110928.02</v>
          </cell>
          <cell r="H101">
            <v>27845.200000000001</v>
          </cell>
          <cell r="I101">
            <v>1659581.25</v>
          </cell>
          <cell r="J101">
            <v>355551.3</v>
          </cell>
          <cell r="K101">
            <v>946899.35</v>
          </cell>
          <cell r="L101">
            <v>1963271.61</v>
          </cell>
          <cell r="M101">
            <v>1745499.96</v>
          </cell>
          <cell r="N101">
            <v>913582.1</v>
          </cell>
          <cell r="O101">
            <v>-428880705.89999998</v>
          </cell>
          <cell r="P101">
            <v>-408065135.22999996</v>
          </cell>
          <cell r="R101" t="str">
            <v>F25301C</v>
          </cell>
          <cell r="S101">
            <v>-408065135.22999996</v>
          </cell>
          <cell r="T101">
            <v>-613662582.99000001</v>
          </cell>
        </row>
        <row r="102">
          <cell r="A102" t="str">
            <v>F25400C</v>
          </cell>
          <cell r="B102" t="str">
            <v>OTH REG LIABILITIES</v>
          </cell>
          <cell r="C102">
            <v>-133022000</v>
          </cell>
          <cell r="D102">
            <v>134000</v>
          </cell>
          <cell r="E102">
            <v>134000</v>
          </cell>
          <cell r="F102">
            <v>6719000</v>
          </cell>
          <cell r="G102">
            <v>580000</v>
          </cell>
          <cell r="H102">
            <v>580000</v>
          </cell>
          <cell r="I102">
            <v>17211000</v>
          </cell>
          <cell r="L102">
            <v>902000</v>
          </cell>
          <cell r="M102">
            <v>0</v>
          </cell>
          <cell r="N102">
            <v>0</v>
          </cell>
          <cell r="O102">
            <v>9848000</v>
          </cell>
          <cell r="P102">
            <v>36108000</v>
          </cell>
          <cell r="R102" t="str">
            <v>F25400C</v>
          </cell>
          <cell r="S102">
            <v>36108000</v>
          </cell>
          <cell r="T102">
            <v>-96914000</v>
          </cell>
        </row>
        <row r="103">
          <cell r="A103" t="str">
            <v>F25500C</v>
          </cell>
          <cell r="B103" t="str">
            <v>ACCUMULATED DEFERRED INVESTMENT TAX CREDITS</v>
          </cell>
          <cell r="C103">
            <v>-89291509</v>
          </cell>
          <cell r="D103">
            <v>412000</v>
          </cell>
          <cell r="E103">
            <v>172000</v>
          </cell>
          <cell r="F103">
            <v>9119000</v>
          </cell>
          <cell r="G103">
            <v>1169000</v>
          </cell>
          <cell r="H103">
            <v>1004000</v>
          </cell>
          <cell r="I103">
            <v>22594000</v>
          </cell>
          <cell r="J103">
            <v>251000</v>
          </cell>
          <cell r="K103">
            <v>141000</v>
          </cell>
          <cell r="L103">
            <v>479000</v>
          </cell>
          <cell r="M103">
            <v>319000</v>
          </cell>
          <cell r="N103">
            <v>206000</v>
          </cell>
          <cell r="O103">
            <v>2543000</v>
          </cell>
          <cell r="P103">
            <v>38409000</v>
          </cell>
          <cell r="R103" t="str">
            <v>F25500C</v>
          </cell>
          <cell r="S103">
            <v>38409000</v>
          </cell>
          <cell r="T103">
            <v>-50882509</v>
          </cell>
        </row>
        <row r="104">
          <cell r="A104" t="str">
            <v>F28100C</v>
          </cell>
          <cell r="B104" t="str">
            <v>ACCUMULATED DEFERRED INCOME TAXES</v>
          </cell>
          <cell r="C104">
            <v>-3596000</v>
          </cell>
          <cell r="F104">
            <v>2000</v>
          </cell>
          <cell r="G104">
            <v>0</v>
          </cell>
          <cell r="H104">
            <v>0</v>
          </cell>
          <cell r="I104">
            <v>2000</v>
          </cell>
          <cell r="L104">
            <v>2000</v>
          </cell>
          <cell r="M104">
            <v>0</v>
          </cell>
          <cell r="N104">
            <v>0</v>
          </cell>
          <cell r="O104">
            <v>-687000</v>
          </cell>
          <cell r="P104">
            <v>-681000</v>
          </cell>
          <cell r="R104" t="str">
            <v>F28100C</v>
          </cell>
          <cell r="S104">
            <v>-681000</v>
          </cell>
          <cell r="T104">
            <v>-4277000</v>
          </cell>
        </row>
        <row r="105">
          <cell r="A105" t="str">
            <v>F28200C</v>
          </cell>
          <cell r="B105" t="str">
            <v>ACCUMULATED DEFERRED INCOME TAXES-OTHER PROPERTY</v>
          </cell>
          <cell r="C105">
            <v>-355752194.49000001</v>
          </cell>
          <cell r="D105">
            <v>88731000</v>
          </cell>
          <cell r="E105">
            <v>0</v>
          </cell>
          <cell r="F105">
            <v>11553000</v>
          </cell>
          <cell r="G105">
            <v>7716000</v>
          </cell>
          <cell r="H105">
            <v>4717000</v>
          </cell>
          <cell r="I105">
            <v>1214000</v>
          </cell>
          <cell r="J105">
            <v>108111000</v>
          </cell>
          <cell r="K105">
            <v>-7905000</v>
          </cell>
          <cell r="L105">
            <v>9115000</v>
          </cell>
          <cell r="M105">
            <v>3233000</v>
          </cell>
          <cell r="N105">
            <v>348000</v>
          </cell>
          <cell r="O105">
            <v>-63278000</v>
          </cell>
          <cell r="P105">
            <v>163555000</v>
          </cell>
          <cell r="R105" t="str">
            <v>F28200C</v>
          </cell>
          <cell r="S105">
            <v>163555000</v>
          </cell>
          <cell r="T105">
            <v>-192197194.49000001</v>
          </cell>
        </row>
        <row r="106">
          <cell r="A106" t="str">
            <v>F28300C</v>
          </cell>
          <cell r="B106" t="str">
            <v>ACCUMULATED DEFERRED INCOME TAXES-OTHER</v>
          </cell>
          <cell r="C106">
            <v>-16491191</v>
          </cell>
          <cell r="D106">
            <v>16491191</v>
          </cell>
          <cell r="E106">
            <v>0</v>
          </cell>
          <cell r="H106">
            <v>-16218191</v>
          </cell>
          <cell r="I106">
            <v>-101000</v>
          </cell>
          <cell r="J106">
            <v>16319191</v>
          </cell>
          <cell r="K106">
            <v>0</v>
          </cell>
          <cell r="P106">
            <v>16491191</v>
          </cell>
          <cell r="R106" t="str">
            <v>F28300C</v>
          </cell>
          <cell r="S106">
            <v>16491191</v>
          </cell>
          <cell r="T106">
            <v>0</v>
          </cell>
        </row>
        <row r="107">
          <cell r="A107" t="str">
            <v>F28301C</v>
          </cell>
          <cell r="B107" t="str">
            <v>ACCUMULATED DEFERRED INCOME TAXES-TAXES ACCRUED</v>
          </cell>
          <cell r="C107">
            <v>0</v>
          </cell>
          <cell r="D107">
            <v>-16449191</v>
          </cell>
          <cell r="E107">
            <v>0</v>
          </cell>
          <cell r="F107">
            <v>88000</v>
          </cell>
          <cell r="G107">
            <v>89000</v>
          </cell>
          <cell r="H107">
            <v>16272191</v>
          </cell>
          <cell r="I107">
            <v>0</v>
          </cell>
          <cell r="J107">
            <v>-16284191</v>
          </cell>
          <cell r="K107">
            <v>19000</v>
          </cell>
          <cell r="L107">
            <v>67000</v>
          </cell>
          <cell r="M107">
            <v>46000</v>
          </cell>
          <cell r="N107">
            <v>-503000</v>
          </cell>
          <cell r="O107">
            <v>892675</v>
          </cell>
          <cell r="P107">
            <v>-15762516</v>
          </cell>
          <cell r="R107" t="str">
            <v>F28301C</v>
          </cell>
          <cell r="S107">
            <v>-15762516</v>
          </cell>
          <cell r="T107">
            <v>-15762516</v>
          </cell>
        </row>
        <row r="108">
          <cell r="A108" t="str">
            <v>F28302C</v>
          </cell>
          <cell r="B108" t="str">
            <v>ACCUMULATED DEFERRED INC TAXES</v>
          </cell>
          <cell r="C108">
            <v>-369350044</v>
          </cell>
          <cell r="D108">
            <v>-1645000</v>
          </cell>
          <cell r="E108">
            <v>0</v>
          </cell>
          <cell r="F108">
            <v>641000</v>
          </cell>
          <cell r="G108">
            <v>-2795000</v>
          </cell>
          <cell r="H108">
            <v>-1708000</v>
          </cell>
          <cell r="I108">
            <v>5141000</v>
          </cell>
          <cell r="J108">
            <v>-1362000</v>
          </cell>
          <cell r="K108">
            <v>11641670.060000001</v>
          </cell>
          <cell r="L108">
            <v>380000</v>
          </cell>
          <cell r="M108">
            <v>-1735000</v>
          </cell>
          <cell r="N108">
            <v>3824185</v>
          </cell>
          <cell r="O108">
            <v>-15980000</v>
          </cell>
          <cell r="P108">
            <v>-3597144.9399999995</v>
          </cell>
          <cell r="R108" t="str">
            <v>F28302C</v>
          </cell>
          <cell r="S108">
            <v>-3597144.94</v>
          </cell>
          <cell r="T108">
            <v>-372947188.94</v>
          </cell>
        </row>
        <row r="109">
          <cell r="A109" t="str">
            <v>F29900C</v>
          </cell>
          <cell r="B109" t="str">
            <v>CLEARING ACCOUNT-ACCOUNTS PAYABLE</v>
          </cell>
          <cell r="C109">
            <v>0</v>
          </cell>
          <cell r="F109">
            <v>-37261089.719999999</v>
          </cell>
          <cell r="G109">
            <v>-7924765.5899999999</v>
          </cell>
          <cell r="H109">
            <v>-12521242.890000001</v>
          </cell>
          <cell r="I109">
            <v>-15876132.5</v>
          </cell>
          <cell r="J109">
            <v>-11084505.310000001</v>
          </cell>
          <cell r="K109">
            <v>-11184198.710000001</v>
          </cell>
          <cell r="L109">
            <v>-9247737.1500000004</v>
          </cell>
          <cell r="M109">
            <v>-10275577.15</v>
          </cell>
          <cell r="N109">
            <v>-13149643.23</v>
          </cell>
          <cell r="O109">
            <v>-10770436.24</v>
          </cell>
          <cell r="P109">
            <v>-139295328.49000001</v>
          </cell>
          <cell r="R109" t="str">
            <v>F29900C</v>
          </cell>
          <cell r="S109">
            <v>-139295328.49000001</v>
          </cell>
          <cell r="T109">
            <v>-139295328.49000001</v>
          </cell>
        </row>
        <row r="110">
          <cell r="A110" t="str">
            <v>F29910C</v>
          </cell>
          <cell r="B110" t="str">
            <v>CLEARING ACCOUNT-ACCOUNTS RECEIVABLE</v>
          </cell>
          <cell r="C110">
            <v>0</v>
          </cell>
          <cell r="F110">
            <v>-145058.89000000001</v>
          </cell>
          <cell r="G110">
            <v>-90689.86</v>
          </cell>
          <cell r="H110">
            <v>-204588.24</v>
          </cell>
          <cell r="I110">
            <v>-358204.13</v>
          </cell>
          <cell r="J110">
            <v>-78785.53</v>
          </cell>
          <cell r="K110">
            <v>-204617.41</v>
          </cell>
          <cell r="L110">
            <v>-57422.55</v>
          </cell>
          <cell r="M110">
            <v>-294254.25</v>
          </cell>
          <cell r="N110">
            <v>-550875.69999999995</v>
          </cell>
          <cell r="O110">
            <v>-187487.79</v>
          </cell>
          <cell r="P110">
            <v>-2171984.35</v>
          </cell>
          <cell r="R110" t="str">
            <v>F29910C</v>
          </cell>
          <cell r="S110">
            <v>-2171984.35</v>
          </cell>
          <cell r="T110">
            <v>-2171984.35</v>
          </cell>
        </row>
        <row r="111">
          <cell r="A111" t="str">
            <v>F29920C</v>
          </cell>
          <cell r="B111" t="str">
            <v>CLEARING ACCOUNT-FI/CO RECONCILIATION ENTRIES</v>
          </cell>
          <cell r="C111">
            <v>0</v>
          </cell>
          <cell r="F111">
            <v>37405297.719999999</v>
          </cell>
          <cell r="G111">
            <v>8014076.5499999998</v>
          </cell>
          <cell r="H111">
            <v>12724726.6</v>
          </cell>
          <cell r="I111">
            <v>16233837.83</v>
          </cell>
          <cell r="J111">
            <v>11161328.59</v>
          </cell>
          <cell r="K111">
            <v>11387766.82</v>
          </cell>
          <cell r="L111">
            <v>9317941.9299999997</v>
          </cell>
          <cell r="M111">
            <v>10567730.119999999</v>
          </cell>
          <cell r="N111">
            <v>13700191.99</v>
          </cell>
          <cell r="O111">
            <v>10955664.74</v>
          </cell>
          <cell r="P111">
            <v>141468562.89000002</v>
          </cell>
          <cell r="R111" t="str">
            <v>F29920C</v>
          </cell>
          <cell r="S111">
            <v>141468562.88999999</v>
          </cell>
          <cell r="T111">
            <v>141468562.89000002</v>
          </cell>
        </row>
        <row r="112">
          <cell r="A112" t="str">
            <v>F29980C</v>
          </cell>
          <cell r="B112" t="str">
            <v>NEGATIVE ADJUSTMENT - OFFSET ACCOUNT</v>
          </cell>
          <cell r="C112">
            <v>0.28999999999999998</v>
          </cell>
          <cell r="P112">
            <v>0</v>
          </cell>
          <cell r="T112">
            <v>0.28999999999999998</v>
          </cell>
        </row>
        <row r="113">
          <cell r="A113" t="str">
            <v>F29990C</v>
          </cell>
          <cell r="B113" t="str">
            <v>BALANCE SHEET OFFSET ACCOUNT</v>
          </cell>
          <cell r="C113">
            <v>2301782163.6999998</v>
          </cell>
          <cell r="D113">
            <v>157155358.75999999</v>
          </cell>
          <cell r="E113">
            <v>138626620.44999999</v>
          </cell>
          <cell r="F113">
            <v>74626079.819999993</v>
          </cell>
          <cell r="G113">
            <v>153404742.99000001</v>
          </cell>
          <cell r="H113">
            <v>126048660.31999999</v>
          </cell>
          <cell r="I113">
            <v>144184757.47999999</v>
          </cell>
          <cell r="J113">
            <v>69436746.409999996</v>
          </cell>
          <cell r="K113">
            <v>53674350.009999998</v>
          </cell>
          <cell r="L113">
            <v>59345004.729999997</v>
          </cell>
          <cell r="M113">
            <v>52801201.560000002</v>
          </cell>
          <cell r="N113">
            <v>60007801.289999999</v>
          </cell>
          <cell r="O113">
            <v>84630818.980000004</v>
          </cell>
          <cell r="P113">
            <v>1173942142.8</v>
          </cell>
          <cell r="R113" t="str">
            <v>F29990C</v>
          </cell>
          <cell r="S113">
            <v>141468562.88999999</v>
          </cell>
          <cell r="T113">
            <v>3475724306.5</v>
          </cell>
        </row>
        <row r="114">
          <cell r="A114" t="str">
            <v>F29995C</v>
          </cell>
          <cell r="B114" t="str">
            <v>FERC BALANCE CARRY FORWARD</v>
          </cell>
          <cell r="C114">
            <v>0</v>
          </cell>
          <cell r="P114">
            <v>0</v>
          </cell>
          <cell r="T114">
            <v>0</v>
          </cell>
        </row>
        <row r="115">
          <cell r="A115" t="str">
            <v>F40300C</v>
          </cell>
          <cell r="B115" t="str">
            <v>DEPRECIATION EXPENSE</v>
          </cell>
          <cell r="C115">
            <v>0</v>
          </cell>
          <cell r="F115">
            <v>1217005.26</v>
          </cell>
          <cell r="G115">
            <v>1188192.4099999999</v>
          </cell>
          <cell r="H115">
            <v>685376.05</v>
          </cell>
          <cell r="I115">
            <v>1134872.8700000001</v>
          </cell>
          <cell r="J115">
            <v>1141236.6000000001</v>
          </cell>
          <cell r="K115">
            <v>1144412.8</v>
          </cell>
          <cell r="L115">
            <v>1146138.1599999999</v>
          </cell>
          <cell r="M115">
            <v>1148506.28</v>
          </cell>
          <cell r="N115">
            <v>1235273.98</v>
          </cell>
          <cell r="O115">
            <v>1450741.65</v>
          </cell>
          <cell r="P115">
            <v>11491756.060000001</v>
          </cell>
          <cell r="R115" t="str">
            <v>F40300C</v>
          </cell>
          <cell r="S115">
            <v>11491756.060000001</v>
          </cell>
          <cell r="T115">
            <v>11491756.060000001</v>
          </cell>
        </row>
        <row r="116">
          <cell r="A116" t="str">
            <v>F40300E</v>
          </cell>
          <cell r="B116" t="str">
            <v>DEPRECIATION EXPENSE</v>
          </cell>
          <cell r="C116">
            <v>476573930.58999997</v>
          </cell>
          <cell r="D116">
            <v>26446754.300000001</v>
          </cell>
          <cell r="E116">
            <v>26630675.809999999</v>
          </cell>
          <cell r="F116">
            <v>12123960.85</v>
          </cell>
          <cell r="G116">
            <v>25179369.32</v>
          </cell>
          <cell r="H116">
            <v>60214175.280000001</v>
          </cell>
          <cell r="I116">
            <v>247351021.21000001</v>
          </cell>
          <cell r="J116">
            <v>13657720.210000001</v>
          </cell>
          <cell r="K116">
            <v>12053916.99</v>
          </cell>
          <cell r="L116">
            <v>12488131.550000001</v>
          </cell>
          <cell r="M116">
            <v>12371530.560000001</v>
          </cell>
          <cell r="N116">
            <v>12123814.359999999</v>
          </cell>
          <cell r="O116">
            <v>12217625.189999999</v>
          </cell>
          <cell r="P116">
            <v>472858695.63</v>
          </cell>
          <cell r="R116" t="str">
            <v>F40300E</v>
          </cell>
          <cell r="S116">
            <v>472858695.63</v>
          </cell>
          <cell r="T116">
            <v>949432626.22000003</v>
          </cell>
        </row>
        <row r="117">
          <cell r="A117" t="str">
            <v>F40300G</v>
          </cell>
          <cell r="B117" t="str">
            <v>DEPRECIATION EXPENSE</v>
          </cell>
          <cell r="C117">
            <v>36695559</v>
          </cell>
          <cell r="D117">
            <v>3023730.7</v>
          </cell>
          <cell r="E117">
            <v>3008857.19</v>
          </cell>
          <cell r="F117">
            <v>2757953.53</v>
          </cell>
          <cell r="G117">
            <v>2860389.91</v>
          </cell>
          <cell r="H117">
            <v>2757410.28</v>
          </cell>
          <cell r="I117">
            <v>2764501.86</v>
          </cell>
          <cell r="J117">
            <v>2769246.09</v>
          </cell>
          <cell r="K117">
            <v>2774430.54</v>
          </cell>
          <cell r="L117">
            <v>2779473.3</v>
          </cell>
          <cell r="M117">
            <v>2794297.7</v>
          </cell>
          <cell r="N117">
            <v>2800239.06</v>
          </cell>
          <cell r="O117">
            <v>2807357.56</v>
          </cell>
          <cell r="P117">
            <v>33897887.719999999</v>
          </cell>
          <cell r="R117" t="str">
            <v>F40300G</v>
          </cell>
          <cell r="S117">
            <v>33897887.719999999</v>
          </cell>
          <cell r="T117">
            <v>70593446.719999999</v>
          </cell>
        </row>
        <row r="118">
          <cell r="A118" t="str">
            <v>F40400C</v>
          </cell>
          <cell r="B118" t="str">
            <v>AMORTIZATION OF LIMITED-TERM INVESTMENTS</v>
          </cell>
          <cell r="C118">
            <v>0</v>
          </cell>
          <cell r="F118">
            <v>604199.46</v>
          </cell>
          <cell r="G118">
            <v>583627.9</v>
          </cell>
          <cell r="H118">
            <v>584680.61</v>
          </cell>
          <cell r="I118">
            <v>586300.87</v>
          </cell>
          <cell r="J118">
            <v>583072.32999999996</v>
          </cell>
          <cell r="K118">
            <v>583430.53</v>
          </cell>
          <cell r="L118">
            <v>567709.28</v>
          </cell>
          <cell r="M118">
            <v>583227.73</v>
          </cell>
          <cell r="N118">
            <v>595106.47</v>
          </cell>
          <cell r="O118">
            <v>593989.27</v>
          </cell>
          <cell r="P118">
            <v>5865344.4500000011</v>
          </cell>
          <cell r="R118" t="str">
            <v>F40400C</v>
          </cell>
          <cell r="S118">
            <v>5865344.4500000002</v>
          </cell>
          <cell r="T118">
            <v>5865344.4500000011</v>
          </cell>
        </row>
        <row r="119">
          <cell r="A119" t="str">
            <v>F40400E</v>
          </cell>
          <cell r="B119" t="str">
            <v>AMORTIZATION OF LIMITED-TERM INVESTMENTS</v>
          </cell>
          <cell r="C119">
            <v>5789052.4299999997</v>
          </cell>
          <cell r="D119">
            <v>422247.2</v>
          </cell>
          <cell r="E119">
            <v>446764.25</v>
          </cell>
          <cell r="F119">
            <v>15095.33</v>
          </cell>
          <cell r="G119">
            <v>14058.41</v>
          </cell>
          <cell r="H119">
            <v>-78549.47</v>
          </cell>
          <cell r="I119">
            <v>3216.62</v>
          </cell>
          <cell r="J119">
            <v>3216.7</v>
          </cell>
          <cell r="K119">
            <v>3216.77</v>
          </cell>
          <cell r="L119">
            <v>3216.86</v>
          </cell>
          <cell r="M119">
            <v>5574.86</v>
          </cell>
          <cell r="N119">
            <v>7932.84</v>
          </cell>
          <cell r="O119">
            <v>7932.85</v>
          </cell>
          <cell r="P119">
            <v>853923.21999999986</v>
          </cell>
          <cell r="R119" t="str">
            <v>F40400E</v>
          </cell>
          <cell r="S119">
            <v>853923.22</v>
          </cell>
          <cell r="T119">
            <v>6642975.6499999994</v>
          </cell>
        </row>
        <row r="120">
          <cell r="A120" t="str">
            <v>F40400G</v>
          </cell>
          <cell r="B120" t="str">
            <v>AMORTIZATION OF LIMITED-TERM INVESTMENTS</v>
          </cell>
          <cell r="C120">
            <v>1901965.78</v>
          </cell>
          <cell r="D120">
            <v>136667.57</v>
          </cell>
          <cell r="E120">
            <v>144284.51999999999</v>
          </cell>
          <cell r="F120">
            <v>19440.599999999999</v>
          </cell>
          <cell r="G120">
            <v>19444.810000000001</v>
          </cell>
          <cell r="H120">
            <v>19445.03</v>
          </cell>
          <cell r="I120">
            <v>19445.13</v>
          </cell>
          <cell r="J120">
            <v>19444.79</v>
          </cell>
          <cell r="K120">
            <v>19444.95</v>
          </cell>
          <cell r="L120">
            <v>19463.48</v>
          </cell>
          <cell r="M120">
            <v>19452.46</v>
          </cell>
          <cell r="N120">
            <v>19452.490000000002</v>
          </cell>
          <cell r="O120">
            <v>9726.2900000000009</v>
          </cell>
          <cell r="P120">
            <v>465712.11999999988</v>
          </cell>
          <cell r="R120" t="str">
            <v>F40400G</v>
          </cell>
          <cell r="S120">
            <v>465712.12</v>
          </cell>
          <cell r="T120">
            <v>2367677.9</v>
          </cell>
        </row>
        <row r="121">
          <cell r="A121" t="str">
            <v>F40500E</v>
          </cell>
          <cell r="B121" t="str">
            <v>AMORTIZATION OF OTHER PLANT</v>
          </cell>
          <cell r="C121">
            <v>1622779</v>
          </cell>
          <cell r="D121">
            <v>135969.78</v>
          </cell>
          <cell r="E121">
            <v>135969.78</v>
          </cell>
          <cell r="F121">
            <v>256825.13</v>
          </cell>
          <cell r="G121">
            <v>250418.3</v>
          </cell>
          <cell r="H121">
            <v>20380.3</v>
          </cell>
          <cell r="I121">
            <v>438449.29</v>
          </cell>
          <cell r="J121">
            <v>132426.70000000001</v>
          </cell>
          <cell r="K121">
            <v>132430.34</v>
          </cell>
          <cell r="L121">
            <v>132422.56</v>
          </cell>
          <cell r="M121">
            <v>132496.01999999999</v>
          </cell>
          <cell r="N121">
            <v>132481.04</v>
          </cell>
          <cell r="O121">
            <v>146020.09</v>
          </cell>
          <cell r="P121">
            <v>2046289.3300000003</v>
          </cell>
          <cell r="R121" t="str">
            <v>F40500E</v>
          </cell>
          <cell r="S121">
            <v>2046289.33</v>
          </cell>
          <cell r="T121">
            <v>3669068.33</v>
          </cell>
        </row>
        <row r="122">
          <cell r="A122" t="str">
            <v>F40500G</v>
          </cell>
          <cell r="B122" t="str">
            <v>AMORTIZATION OF OTHER PLANT</v>
          </cell>
          <cell r="C122">
            <v>278290</v>
          </cell>
          <cell r="D122">
            <v>24420.13</v>
          </cell>
          <cell r="E122">
            <v>24420.13</v>
          </cell>
          <cell r="F122">
            <v>4911.3999999999996</v>
          </cell>
          <cell r="G122">
            <v>4958.6000000000004</v>
          </cell>
          <cell r="H122">
            <v>4958.66</v>
          </cell>
          <cell r="I122">
            <v>4958.66</v>
          </cell>
          <cell r="J122">
            <v>4958.6099999999997</v>
          </cell>
          <cell r="K122">
            <v>4958.63</v>
          </cell>
          <cell r="L122">
            <v>4957.7</v>
          </cell>
          <cell r="M122">
            <v>4958.4799999999996</v>
          </cell>
          <cell r="N122">
            <v>4958.54</v>
          </cell>
          <cell r="O122">
            <v>20209.53</v>
          </cell>
          <cell r="P122">
            <v>113629.06999999999</v>
          </cell>
          <cell r="R122" t="str">
            <v>F40500G</v>
          </cell>
          <cell r="S122">
            <v>113629.07</v>
          </cell>
          <cell r="T122">
            <v>391919.07</v>
          </cell>
        </row>
        <row r="123">
          <cell r="A123" t="str">
            <v>F40600C</v>
          </cell>
          <cell r="B123" t="str">
            <v>AMORT. OF UTILITY PLANT ACQ. ADJ.</v>
          </cell>
          <cell r="C123">
            <v>382944</v>
          </cell>
          <cell r="D123">
            <v>31912</v>
          </cell>
          <cell r="E123">
            <v>31912</v>
          </cell>
          <cell r="F123">
            <v>31912</v>
          </cell>
          <cell r="G123">
            <v>31912</v>
          </cell>
          <cell r="H123">
            <v>31912</v>
          </cell>
          <cell r="I123">
            <v>1181172.46</v>
          </cell>
          <cell r="J123">
            <v>1312</v>
          </cell>
          <cell r="K123">
            <v>1312</v>
          </cell>
          <cell r="L123">
            <v>1312</v>
          </cell>
          <cell r="M123">
            <v>1312</v>
          </cell>
          <cell r="N123">
            <v>1312</v>
          </cell>
          <cell r="O123">
            <v>1312</v>
          </cell>
          <cell r="P123">
            <v>1348604.46</v>
          </cell>
          <cell r="R123" t="str">
            <v>F40600C</v>
          </cell>
          <cell r="S123">
            <v>1348604.46</v>
          </cell>
          <cell r="T123">
            <v>1731548.46</v>
          </cell>
        </row>
        <row r="124">
          <cell r="A124" t="str">
            <v>F40710C</v>
          </cell>
          <cell r="B124" t="str">
            <v>AMORT. OF PROP LOSSES  UNREC PLANT AND REG STUDY C</v>
          </cell>
          <cell r="C124">
            <v>79751405.420000002</v>
          </cell>
          <cell r="D124">
            <v>3617912</v>
          </cell>
          <cell r="E124">
            <v>3633912</v>
          </cell>
          <cell r="F124">
            <v>144006</v>
          </cell>
          <cell r="G124">
            <v>-17518994</v>
          </cell>
          <cell r="H124">
            <v>1482006</v>
          </cell>
          <cell r="I124">
            <v>15375554.51</v>
          </cell>
          <cell r="J124">
            <v>15163661.83</v>
          </cell>
          <cell r="K124">
            <v>0</v>
          </cell>
          <cell r="P124">
            <v>21898058.34</v>
          </cell>
          <cell r="R124" t="str">
            <v>F40710C</v>
          </cell>
          <cell r="S124">
            <v>21898058.34</v>
          </cell>
          <cell r="T124">
            <v>101649463.76000001</v>
          </cell>
        </row>
        <row r="125">
          <cell r="A125" t="str">
            <v>F40730E</v>
          </cell>
          <cell r="B125" t="str">
            <v>REGULATORY DEBITS</v>
          </cell>
          <cell r="C125">
            <v>0</v>
          </cell>
          <cell r="F125">
            <v>-17607084.77</v>
          </cell>
          <cell r="G125">
            <v>19057895.120000001</v>
          </cell>
          <cell r="H125">
            <v>10245908.189999999</v>
          </cell>
          <cell r="I125">
            <v>13955586.74</v>
          </cell>
          <cell r="J125">
            <v>-15163661.83</v>
          </cell>
          <cell r="K125">
            <v>0</v>
          </cell>
          <cell r="P125">
            <v>10488643.450000001</v>
          </cell>
          <cell r="R125" t="str">
            <v>F40730E</v>
          </cell>
          <cell r="S125">
            <v>10488643.449999999</v>
          </cell>
          <cell r="T125">
            <v>10488643.450000001</v>
          </cell>
        </row>
        <row r="126">
          <cell r="A126" t="str">
            <v>F40810C</v>
          </cell>
          <cell r="B126" t="str">
            <v>TAXES OTHER THAN INCOME TAXES</v>
          </cell>
          <cell r="C126">
            <v>7592.58</v>
          </cell>
          <cell r="D126">
            <v>-265.37</v>
          </cell>
          <cell r="E126">
            <v>-554.11</v>
          </cell>
          <cell r="F126">
            <v>-1037136.11</v>
          </cell>
          <cell r="G126">
            <v>-1053869.1399999999</v>
          </cell>
          <cell r="H126">
            <v>3651383.56</v>
          </cell>
          <cell r="I126">
            <v>4484816.8499999996</v>
          </cell>
          <cell r="J126">
            <v>501984.69</v>
          </cell>
          <cell r="K126">
            <v>669937.77</v>
          </cell>
          <cell r="L126">
            <v>453746.01</v>
          </cell>
          <cell r="M126">
            <v>696825.16</v>
          </cell>
          <cell r="N126">
            <v>457185.14</v>
          </cell>
          <cell r="O126">
            <v>541274.21</v>
          </cell>
          <cell r="P126">
            <v>9365328.6600000001</v>
          </cell>
          <cell r="R126" t="str">
            <v>F40810C</v>
          </cell>
          <cell r="S126">
            <v>9365328.6600000001</v>
          </cell>
          <cell r="T126">
            <v>9372921.2400000002</v>
          </cell>
        </row>
        <row r="127">
          <cell r="A127" t="str">
            <v>F40810E</v>
          </cell>
          <cell r="B127" t="str">
            <v>TAXES OTHER THAN INCOME TAXES</v>
          </cell>
          <cell r="C127">
            <v>4917246.1500000004</v>
          </cell>
          <cell r="D127">
            <v>430623.17</v>
          </cell>
          <cell r="E127">
            <v>371050.11</v>
          </cell>
          <cell r="P127">
            <v>801673.28</v>
          </cell>
          <cell r="R127" t="str">
            <v>F40810E</v>
          </cell>
          <cell r="S127">
            <v>801673.28</v>
          </cell>
          <cell r="T127">
            <v>5718919.4300000006</v>
          </cell>
        </row>
        <row r="128">
          <cell r="A128" t="str">
            <v>F40810G</v>
          </cell>
          <cell r="B128" t="str">
            <v>TAXES OTHER THAN INCOME TAXES</v>
          </cell>
          <cell r="C128">
            <v>1818407.31</v>
          </cell>
          <cell r="D128">
            <v>164265.07</v>
          </cell>
          <cell r="E128">
            <v>126610.22</v>
          </cell>
          <cell r="P128">
            <v>290875.29000000004</v>
          </cell>
          <cell r="R128" t="str">
            <v>F40810G</v>
          </cell>
          <cell r="S128">
            <v>290875.28999999998</v>
          </cell>
          <cell r="T128">
            <v>2109282.6</v>
          </cell>
        </row>
        <row r="129">
          <cell r="A129" t="str">
            <v>F40811E</v>
          </cell>
          <cell r="B129" t="str">
            <v>PROPERTY TAXES ELEC</v>
          </cell>
          <cell r="C129">
            <v>30532995.329999998</v>
          </cell>
          <cell r="D129">
            <v>2607065</v>
          </cell>
          <cell r="E129">
            <v>2607065</v>
          </cell>
          <cell r="N129">
            <v>2373715.91</v>
          </cell>
          <cell r="O129">
            <v>-1200116.1200000001</v>
          </cell>
          <cell r="P129">
            <v>6387729.79</v>
          </cell>
          <cell r="R129" t="str">
            <v>F40811E</v>
          </cell>
          <cell r="S129">
            <v>6387729.79</v>
          </cell>
          <cell r="T129">
            <v>36920725.119999997</v>
          </cell>
        </row>
        <row r="130">
          <cell r="A130" t="str">
            <v>F40811G</v>
          </cell>
          <cell r="B130" t="str">
            <v>PROPERTY TAXES GAS</v>
          </cell>
          <cell r="C130">
            <v>4931837.37</v>
          </cell>
          <cell r="D130">
            <v>445804</v>
          </cell>
          <cell r="E130">
            <v>445804</v>
          </cell>
          <cell r="N130">
            <v>426139.24</v>
          </cell>
          <cell r="O130">
            <v>-1599738.56</v>
          </cell>
          <cell r="P130">
            <v>-281991.32000000007</v>
          </cell>
          <cell r="R130" t="str">
            <v>F40811G</v>
          </cell>
          <cell r="S130">
            <v>-281991.32</v>
          </cell>
          <cell r="T130">
            <v>4649846.05</v>
          </cell>
        </row>
        <row r="131">
          <cell r="A131" t="str">
            <v>F40820C</v>
          </cell>
          <cell r="B131" t="str">
            <v>TAXES OTHER THAN INCOME TAXES</v>
          </cell>
          <cell r="C131">
            <v>296072.96000000002</v>
          </cell>
          <cell r="D131">
            <v>-664.06</v>
          </cell>
          <cell r="E131">
            <v>30564</v>
          </cell>
          <cell r="F131">
            <v>30563.73</v>
          </cell>
          <cell r="G131">
            <v>30564</v>
          </cell>
          <cell r="H131">
            <v>30563.95</v>
          </cell>
          <cell r="I131">
            <v>11242.76</v>
          </cell>
          <cell r="J131">
            <v>30564</v>
          </cell>
          <cell r="K131">
            <v>30563.97</v>
          </cell>
          <cell r="L131">
            <v>30564</v>
          </cell>
          <cell r="M131">
            <v>19921.03</v>
          </cell>
          <cell r="N131">
            <v>30691.37</v>
          </cell>
          <cell r="O131">
            <v>5165.63</v>
          </cell>
          <cell r="P131">
            <v>280304.38</v>
          </cell>
          <cell r="R131" t="str">
            <v>F40820C</v>
          </cell>
          <cell r="S131">
            <v>280304.38</v>
          </cell>
          <cell r="T131">
            <v>576377.34000000008</v>
          </cell>
        </row>
        <row r="132">
          <cell r="A132" t="str">
            <v>F40830E</v>
          </cell>
          <cell r="B132" t="str">
            <v>TAXES OTHER THAN INCOME TAXES-PROPERTY ELECTRIC</v>
          </cell>
          <cell r="F132">
            <v>2607065</v>
          </cell>
          <cell r="G132">
            <v>2607065</v>
          </cell>
          <cell r="H132">
            <v>2607065</v>
          </cell>
          <cell r="I132">
            <v>3398774.5</v>
          </cell>
          <cell r="J132">
            <v>1463918.38</v>
          </cell>
          <cell r="K132">
            <v>2373716</v>
          </cell>
          <cell r="L132">
            <v>2373716</v>
          </cell>
          <cell r="M132">
            <v>2357675.5</v>
          </cell>
          <cell r="N132">
            <v>0</v>
          </cell>
          <cell r="O132">
            <v>2787773.39</v>
          </cell>
          <cell r="P132">
            <v>22576768.77</v>
          </cell>
          <cell r="R132" t="str">
            <v>F40830E</v>
          </cell>
          <cell r="S132">
            <v>22576768.77</v>
          </cell>
          <cell r="T132">
            <v>22576768.77</v>
          </cell>
        </row>
        <row r="133">
          <cell r="A133" t="str">
            <v>F40830G</v>
          </cell>
          <cell r="B133" t="str">
            <v>PROPERTY TAXES GAS</v>
          </cell>
          <cell r="F133">
            <v>445804</v>
          </cell>
          <cell r="G133">
            <v>445804</v>
          </cell>
          <cell r="H133">
            <v>445804</v>
          </cell>
          <cell r="I133">
            <v>-445804</v>
          </cell>
          <cell r="J133">
            <v>1335935.6200000001</v>
          </cell>
          <cell r="K133">
            <v>426138</v>
          </cell>
          <cell r="L133">
            <v>426138</v>
          </cell>
          <cell r="M133">
            <v>424830.83</v>
          </cell>
          <cell r="N133">
            <v>0</v>
          </cell>
          <cell r="O133">
            <v>1803436.55</v>
          </cell>
          <cell r="P133">
            <v>5308087</v>
          </cell>
          <cell r="R133" t="str">
            <v>F40830G</v>
          </cell>
          <cell r="S133">
            <v>5308087</v>
          </cell>
          <cell r="T133">
            <v>5308087</v>
          </cell>
        </row>
        <row r="134">
          <cell r="A134" t="str">
            <v>F40910E</v>
          </cell>
          <cell r="B134" t="str">
            <v>INCOME TAXES-FEDERAL (409.1)</v>
          </cell>
          <cell r="C134">
            <v>52551000</v>
          </cell>
          <cell r="D134">
            <v>82782000</v>
          </cell>
          <cell r="E134">
            <v>9088000</v>
          </cell>
          <cell r="F134">
            <v>15894000</v>
          </cell>
          <cell r="G134">
            <v>7738000</v>
          </cell>
          <cell r="H134">
            <v>-36138000</v>
          </cell>
          <cell r="I134">
            <v>7857000</v>
          </cell>
          <cell r="J134">
            <v>114694000</v>
          </cell>
          <cell r="K134">
            <v>20020670.059999999</v>
          </cell>
          <cell r="L134">
            <v>3687000</v>
          </cell>
          <cell r="M134">
            <v>10858000</v>
          </cell>
          <cell r="N134">
            <v>-54007000</v>
          </cell>
          <cell r="O134">
            <v>-54506000</v>
          </cell>
          <cell r="P134">
            <v>127967670.06</v>
          </cell>
          <cell r="R134" t="str">
            <v>F40910E</v>
          </cell>
          <cell r="S134">
            <v>127967670.06</v>
          </cell>
          <cell r="T134">
            <v>180518670.06</v>
          </cell>
        </row>
        <row r="135">
          <cell r="A135" t="str">
            <v>F40910G</v>
          </cell>
          <cell r="B135" t="str">
            <v>INCOME TAXES-FEDERAL (409.1)</v>
          </cell>
          <cell r="C135">
            <v>13899000</v>
          </cell>
          <cell r="D135">
            <v>1443000</v>
          </cell>
          <cell r="E135">
            <v>3451000</v>
          </cell>
          <cell r="F135">
            <v>-395000</v>
          </cell>
          <cell r="G135">
            <v>3072000</v>
          </cell>
          <cell r="H135">
            <v>1878000</v>
          </cell>
          <cell r="I135">
            <v>-2246000</v>
          </cell>
          <cell r="J135">
            <v>1457000</v>
          </cell>
          <cell r="K135">
            <v>821000</v>
          </cell>
          <cell r="L135">
            <v>2777000</v>
          </cell>
          <cell r="M135">
            <v>1856000</v>
          </cell>
          <cell r="N135">
            <v>-1995000</v>
          </cell>
          <cell r="O135">
            <v>2383000</v>
          </cell>
          <cell r="P135">
            <v>14502000</v>
          </cell>
          <cell r="R135" t="str">
            <v>F40910G</v>
          </cell>
          <cell r="S135">
            <v>14502000</v>
          </cell>
          <cell r="T135">
            <v>28401000</v>
          </cell>
        </row>
        <row r="136">
          <cell r="A136" t="str">
            <v>F40911E</v>
          </cell>
          <cell r="B136" t="str">
            <v>STATE INCOME TAXES ELEC</v>
          </cell>
          <cell r="C136">
            <v>16344000</v>
          </cell>
          <cell r="D136">
            <v>20677000</v>
          </cell>
          <cell r="E136">
            <v>0</v>
          </cell>
          <cell r="F136">
            <v>5755000</v>
          </cell>
          <cell r="G136">
            <v>6441000</v>
          </cell>
          <cell r="H136">
            <v>3938000</v>
          </cell>
          <cell r="I136">
            <v>-2517000</v>
          </cell>
          <cell r="J136">
            <v>3500000</v>
          </cell>
          <cell r="K136">
            <v>-73000</v>
          </cell>
          <cell r="L136">
            <v>6069000</v>
          </cell>
          <cell r="M136">
            <v>4056000</v>
          </cell>
          <cell r="N136">
            <v>-11567815</v>
          </cell>
          <cell r="O136">
            <v>11032000</v>
          </cell>
          <cell r="P136">
            <v>47310185</v>
          </cell>
          <cell r="R136" t="str">
            <v>F40911E</v>
          </cell>
          <cell r="S136">
            <v>47310185</v>
          </cell>
          <cell r="T136">
            <v>63654185</v>
          </cell>
        </row>
        <row r="137">
          <cell r="A137" t="str">
            <v>F40911G</v>
          </cell>
          <cell r="B137" t="str">
            <v>STATE INCOME TAXES GAS</v>
          </cell>
          <cell r="C137">
            <v>3855000</v>
          </cell>
          <cell r="D137">
            <v>342000</v>
          </cell>
          <cell r="E137">
            <v>0</v>
          </cell>
          <cell r="F137">
            <v>745000</v>
          </cell>
          <cell r="G137">
            <v>742000</v>
          </cell>
          <cell r="H137">
            <v>453000</v>
          </cell>
          <cell r="I137">
            <v>-427000</v>
          </cell>
          <cell r="J137">
            <v>375000</v>
          </cell>
          <cell r="K137">
            <v>211000</v>
          </cell>
          <cell r="L137">
            <v>715000</v>
          </cell>
          <cell r="M137">
            <v>478000</v>
          </cell>
          <cell r="N137">
            <v>-930000</v>
          </cell>
          <cell r="O137">
            <v>696000</v>
          </cell>
          <cell r="P137">
            <v>3400000</v>
          </cell>
          <cell r="R137" t="str">
            <v>F40911G</v>
          </cell>
          <cell r="S137">
            <v>3400000</v>
          </cell>
          <cell r="T137">
            <v>7255000</v>
          </cell>
        </row>
        <row r="138">
          <cell r="A138" t="str">
            <v>F40920C</v>
          </cell>
          <cell r="B138" t="str">
            <v>TAXES ON NON OPERATING INCOME</v>
          </cell>
          <cell r="C138">
            <v>19103000</v>
          </cell>
          <cell r="D138">
            <v>1380000</v>
          </cell>
          <cell r="E138">
            <v>11000</v>
          </cell>
          <cell r="F138">
            <v>5529000</v>
          </cell>
          <cell r="G138">
            <v>742000</v>
          </cell>
          <cell r="H138">
            <v>1288000</v>
          </cell>
          <cell r="I138">
            <v>1538000</v>
          </cell>
          <cell r="J138">
            <v>2070000</v>
          </cell>
          <cell r="K138">
            <v>1597000</v>
          </cell>
          <cell r="L138">
            <v>6685000</v>
          </cell>
          <cell r="M138">
            <v>1766000</v>
          </cell>
          <cell r="N138">
            <v>5935000</v>
          </cell>
          <cell r="O138">
            <v>-8540000</v>
          </cell>
          <cell r="P138">
            <v>20001000</v>
          </cell>
          <cell r="R138" t="str">
            <v>F40920C</v>
          </cell>
          <cell r="S138">
            <v>20001000</v>
          </cell>
          <cell r="T138">
            <v>39104000</v>
          </cell>
        </row>
        <row r="139">
          <cell r="A139" t="str">
            <v>F41010E</v>
          </cell>
          <cell r="B139" t="str">
            <v>PROVISION FOR DEFERRED INCOME TAXES FED ELECTRIC</v>
          </cell>
          <cell r="C139">
            <v>428711000</v>
          </cell>
          <cell r="D139">
            <v>1587000</v>
          </cell>
          <cell r="E139">
            <v>0</v>
          </cell>
          <cell r="F139">
            <v>2396000</v>
          </cell>
          <cell r="G139">
            <v>2720000</v>
          </cell>
          <cell r="H139">
            <v>1663000</v>
          </cell>
          <cell r="I139">
            <v>7343000</v>
          </cell>
          <cell r="J139">
            <v>2481000</v>
          </cell>
          <cell r="K139">
            <v>8017000</v>
          </cell>
          <cell r="L139">
            <v>4727000</v>
          </cell>
          <cell r="M139">
            <v>3158000</v>
          </cell>
          <cell r="N139">
            <v>62067000</v>
          </cell>
          <cell r="O139">
            <v>2593000</v>
          </cell>
          <cell r="P139">
            <v>98752000</v>
          </cell>
          <cell r="R139" t="str">
            <v>F41010E</v>
          </cell>
          <cell r="S139">
            <v>98752000</v>
          </cell>
          <cell r="T139">
            <v>527463000</v>
          </cell>
        </row>
        <row r="140">
          <cell r="A140" t="str">
            <v>F41010G</v>
          </cell>
          <cell r="B140" t="str">
            <v>PROVISION FOR DEFERRED INCOME TAXES FED  GAS</v>
          </cell>
          <cell r="C140">
            <v>33323000</v>
          </cell>
          <cell r="D140">
            <v>50000</v>
          </cell>
          <cell r="E140">
            <v>0</v>
          </cell>
          <cell r="F140">
            <v>80000</v>
          </cell>
          <cell r="G140">
            <v>89000</v>
          </cell>
          <cell r="H140">
            <v>55000</v>
          </cell>
          <cell r="I140">
            <v>2027000</v>
          </cell>
          <cell r="J140">
            <v>261000</v>
          </cell>
          <cell r="K140">
            <v>148000</v>
          </cell>
          <cell r="L140">
            <v>499000</v>
          </cell>
          <cell r="M140">
            <v>333000</v>
          </cell>
          <cell r="N140">
            <v>1657000</v>
          </cell>
          <cell r="O140">
            <v>27000</v>
          </cell>
          <cell r="P140">
            <v>5226000</v>
          </cell>
          <cell r="R140" t="str">
            <v>F41010G</v>
          </cell>
          <cell r="S140">
            <v>5226000</v>
          </cell>
          <cell r="T140">
            <v>38549000</v>
          </cell>
        </row>
        <row r="141">
          <cell r="A141" t="str">
            <v>F41011E</v>
          </cell>
          <cell r="B141" t="str">
            <v>PROVISION FOR DEFERRED INCOME TAXES STATE ELECTRIC</v>
          </cell>
          <cell r="C141">
            <v>98447000</v>
          </cell>
          <cell r="D141">
            <v>33000</v>
          </cell>
          <cell r="E141">
            <v>0</v>
          </cell>
          <cell r="F141">
            <v>10000</v>
          </cell>
          <cell r="G141">
            <v>30000</v>
          </cell>
          <cell r="H141">
            <v>18000</v>
          </cell>
          <cell r="I141">
            <v>2037000</v>
          </cell>
          <cell r="J141">
            <v>271000</v>
          </cell>
          <cell r="K141">
            <v>1422000</v>
          </cell>
          <cell r="L141">
            <v>516000</v>
          </cell>
          <cell r="M141">
            <v>344000</v>
          </cell>
          <cell r="N141">
            <v>13898000</v>
          </cell>
          <cell r="O141">
            <v>273000</v>
          </cell>
          <cell r="P141">
            <v>18852000</v>
          </cell>
          <cell r="R141" t="str">
            <v>F41011E</v>
          </cell>
          <cell r="S141">
            <v>18852000</v>
          </cell>
          <cell r="T141">
            <v>117299000</v>
          </cell>
        </row>
        <row r="142">
          <cell r="A142" t="str">
            <v>F41011G</v>
          </cell>
          <cell r="B142" t="str">
            <v>PROVISION FOR DEFERRED INCOME TAXES STATE GAS</v>
          </cell>
          <cell r="C142">
            <v>5310000</v>
          </cell>
          <cell r="D142">
            <v>8000</v>
          </cell>
          <cell r="E142">
            <v>0</v>
          </cell>
          <cell r="F142">
            <v>14000</v>
          </cell>
          <cell r="G142">
            <v>15000</v>
          </cell>
          <cell r="H142">
            <v>9000</v>
          </cell>
          <cell r="I142">
            <v>315000</v>
          </cell>
          <cell r="J142">
            <v>52000</v>
          </cell>
          <cell r="K142">
            <v>30000</v>
          </cell>
          <cell r="L142">
            <v>99000</v>
          </cell>
          <cell r="M142">
            <v>67000</v>
          </cell>
          <cell r="N142">
            <v>638000</v>
          </cell>
          <cell r="O142">
            <v>0</v>
          </cell>
          <cell r="P142">
            <v>1247000</v>
          </cell>
          <cell r="R142" t="str">
            <v>F41011G</v>
          </cell>
          <cell r="S142">
            <v>1247000</v>
          </cell>
          <cell r="T142">
            <v>6557000</v>
          </cell>
        </row>
        <row r="143">
          <cell r="A143" t="str">
            <v>F41020C</v>
          </cell>
          <cell r="B143" t="str">
            <v>PROVISION FOR DEFERRED INC. TAXES NON OPERATING IN</v>
          </cell>
          <cell r="C143">
            <v>1695000</v>
          </cell>
          <cell r="D143">
            <v>75000</v>
          </cell>
          <cell r="E143">
            <v>0</v>
          </cell>
          <cell r="F143">
            <v>99000</v>
          </cell>
          <cell r="G143">
            <v>119000</v>
          </cell>
          <cell r="H143">
            <v>73000</v>
          </cell>
          <cell r="I143">
            <v>40000</v>
          </cell>
          <cell r="J143">
            <v>79000</v>
          </cell>
          <cell r="K143">
            <v>45000</v>
          </cell>
          <cell r="L143">
            <v>148000</v>
          </cell>
          <cell r="M143">
            <v>101000</v>
          </cell>
          <cell r="N143">
            <v>329000</v>
          </cell>
          <cell r="O143">
            <v>9864000</v>
          </cell>
          <cell r="P143">
            <v>10972000</v>
          </cell>
          <cell r="R143" t="str">
            <v>F41020C</v>
          </cell>
          <cell r="S143">
            <v>10972000</v>
          </cell>
          <cell r="T143">
            <v>12667000</v>
          </cell>
        </row>
        <row r="144">
          <cell r="A144" t="str">
            <v>F41110E</v>
          </cell>
          <cell r="B144" t="str">
            <v>(LESS) PROVISION FOR DEFERRED INCOME TAXES-FED ELE</v>
          </cell>
          <cell r="C144">
            <v>-383969000</v>
          </cell>
          <cell r="D144">
            <v>-70427000</v>
          </cell>
          <cell r="E144">
            <v>0</v>
          </cell>
          <cell r="F144">
            <v>-4871000</v>
          </cell>
          <cell r="G144">
            <v>-5395000</v>
          </cell>
          <cell r="H144">
            <v>-3299000</v>
          </cell>
          <cell r="I144">
            <v>-1367000</v>
          </cell>
          <cell r="J144">
            <v>-106938000</v>
          </cell>
          <cell r="K144">
            <v>-12565670.060000001</v>
          </cell>
          <cell r="L144">
            <v>-3219000</v>
          </cell>
          <cell r="M144">
            <v>-2152000</v>
          </cell>
          <cell r="N144">
            <v>-9111185</v>
          </cell>
          <cell r="O144">
            <v>60556000</v>
          </cell>
          <cell r="P144">
            <v>-158788855.06</v>
          </cell>
          <cell r="R144" t="str">
            <v>F41110E</v>
          </cell>
          <cell r="S144">
            <v>-158788855.06</v>
          </cell>
          <cell r="T144">
            <v>-542757855.05999994</v>
          </cell>
        </row>
        <row r="145">
          <cell r="A145" t="str">
            <v>F41110G</v>
          </cell>
          <cell r="B145" t="str">
            <v>(LESS) PROVISION FOR DEFERRED INCOME TAXES-FED GAS</v>
          </cell>
          <cell r="C145">
            <v>-32056000</v>
          </cell>
          <cell r="D145">
            <v>-177000</v>
          </cell>
          <cell r="E145">
            <v>0</v>
          </cell>
          <cell r="F145">
            <v>-289000</v>
          </cell>
          <cell r="G145">
            <v>-318000</v>
          </cell>
          <cell r="H145">
            <v>-194000</v>
          </cell>
          <cell r="I145">
            <v>-177000</v>
          </cell>
          <cell r="J145">
            <v>-30000</v>
          </cell>
          <cell r="K145">
            <v>-17000</v>
          </cell>
          <cell r="L145">
            <v>-56000</v>
          </cell>
          <cell r="M145">
            <v>-39000</v>
          </cell>
          <cell r="N145">
            <v>-2929000</v>
          </cell>
          <cell r="O145">
            <v>-2012000</v>
          </cell>
          <cell r="P145">
            <v>-6238000</v>
          </cell>
          <cell r="R145" t="str">
            <v>F41110G</v>
          </cell>
          <cell r="S145">
            <v>-6238000</v>
          </cell>
          <cell r="T145">
            <v>-38294000</v>
          </cell>
        </row>
        <row r="146">
          <cell r="A146" t="str">
            <v>F41112E</v>
          </cell>
          <cell r="B146" t="str">
            <v>(LESS) PROVISION FOR DEFERRED INCOME TAXES-STATE E</v>
          </cell>
          <cell r="C146">
            <v>-97347000</v>
          </cell>
          <cell r="D146">
            <v>-18458000</v>
          </cell>
          <cell r="E146">
            <v>0</v>
          </cell>
          <cell r="F146">
            <v>-2345000</v>
          </cell>
          <cell r="G146">
            <v>-2597000</v>
          </cell>
          <cell r="H146">
            <v>-1588000</v>
          </cell>
          <cell r="I146">
            <v>-220000</v>
          </cell>
          <cell r="J146">
            <v>-1502000</v>
          </cell>
          <cell r="K146">
            <v>-14000</v>
          </cell>
          <cell r="L146">
            <v>-2245000</v>
          </cell>
          <cell r="M146">
            <v>-1501000</v>
          </cell>
          <cell r="N146">
            <v>-752000</v>
          </cell>
          <cell r="O146">
            <v>-14530000</v>
          </cell>
          <cell r="P146">
            <v>-45752000</v>
          </cell>
          <cell r="R146" t="str">
            <v>F41112E</v>
          </cell>
          <cell r="S146">
            <v>-45752000</v>
          </cell>
          <cell r="T146">
            <v>-143099000</v>
          </cell>
        </row>
        <row r="147">
          <cell r="A147" t="str">
            <v>F41112G</v>
          </cell>
          <cell r="B147" t="str">
            <v>(LESS) PROVISION FOR DEFERRED INCOME TAXES-STATE G</v>
          </cell>
          <cell r="C147">
            <v>-3518000</v>
          </cell>
          <cell r="D147">
            <v>-42000</v>
          </cell>
          <cell r="E147">
            <v>0</v>
          </cell>
          <cell r="F147">
            <v>-67000</v>
          </cell>
          <cell r="G147">
            <v>-74000</v>
          </cell>
          <cell r="H147">
            <v>-45000</v>
          </cell>
          <cell r="I147">
            <v>-89000</v>
          </cell>
          <cell r="J147">
            <v>-44000</v>
          </cell>
          <cell r="K147">
            <v>-25000</v>
          </cell>
          <cell r="L147">
            <v>-82000</v>
          </cell>
          <cell r="M147">
            <v>-57000</v>
          </cell>
          <cell r="N147">
            <v>-431000</v>
          </cell>
          <cell r="O147">
            <v>-491000</v>
          </cell>
          <cell r="P147">
            <v>-1447000</v>
          </cell>
          <cell r="R147" t="str">
            <v>F41112G</v>
          </cell>
          <cell r="S147">
            <v>-1447000</v>
          </cell>
          <cell r="T147">
            <v>-4965000</v>
          </cell>
        </row>
        <row r="148">
          <cell r="A148" t="str">
            <v>F41120C</v>
          </cell>
          <cell r="B148" t="str">
            <v>(LESS) PROVISION FOR DEFERRED INCOME TAXES-NON OP</v>
          </cell>
          <cell r="C148">
            <v>-11995000</v>
          </cell>
          <cell r="H148">
            <v>0</v>
          </cell>
          <cell r="I148">
            <v>-18000</v>
          </cell>
          <cell r="N148">
            <v>-4000000</v>
          </cell>
          <cell r="O148">
            <v>-3384000</v>
          </cell>
          <cell r="P148">
            <v>-7402000</v>
          </cell>
          <cell r="R148" t="str">
            <v>F41120C</v>
          </cell>
          <cell r="S148">
            <v>-7402000</v>
          </cell>
          <cell r="T148">
            <v>-19397000</v>
          </cell>
        </row>
        <row r="149">
          <cell r="A149" t="str">
            <v>F41140E</v>
          </cell>
          <cell r="B149" t="str">
            <v>INVESTMENT TAX CREDIT ADJ.-FED ELECTRIC</v>
          </cell>
          <cell r="C149">
            <v>-2629000</v>
          </cell>
          <cell r="D149">
            <v>-219000</v>
          </cell>
          <cell r="E149">
            <v>0</v>
          </cell>
          <cell r="F149">
            <v>-352000</v>
          </cell>
          <cell r="G149">
            <v>-390000</v>
          </cell>
          <cell r="H149">
            <v>-239000</v>
          </cell>
          <cell r="I149">
            <v>67000</v>
          </cell>
          <cell r="J149">
            <v>-230000</v>
          </cell>
          <cell r="K149">
            <v>-129000</v>
          </cell>
          <cell r="L149">
            <v>-437000</v>
          </cell>
          <cell r="M149">
            <v>-292000</v>
          </cell>
          <cell r="N149">
            <v>-237000</v>
          </cell>
          <cell r="O149">
            <v>181000</v>
          </cell>
          <cell r="P149">
            <v>-2277000</v>
          </cell>
          <cell r="R149" t="str">
            <v>F41140E</v>
          </cell>
          <cell r="S149">
            <v>-2277000</v>
          </cell>
          <cell r="T149">
            <v>-4906000</v>
          </cell>
        </row>
        <row r="150">
          <cell r="A150" t="str">
            <v>F41140G</v>
          </cell>
          <cell r="B150" t="str">
            <v>INVESTMENT TAX CREDIT ADJ.-FED GAS</v>
          </cell>
          <cell r="C150">
            <v>-247000</v>
          </cell>
          <cell r="D150">
            <v>-21000</v>
          </cell>
          <cell r="E150">
            <v>0</v>
          </cell>
          <cell r="F150">
            <v>-33000</v>
          </cell>
          <cell r="G150">
            <v>-36000</v>
          </cell>
          <cell r="H150">
            <v>-23000</v>
          </cell>
          <cell r="I150">
            <v>6000</v>
          </cell>
          <cell r="J150">
            <v>-21000</v>
          </cell>
          <cell r="K150">
            <v>-12000</v>
          </cell>
          <cell r="L150">
            <v>-42000</v>
          </cell>
          <cell r="M150">
            <v>-27000</v>
          </cell>
          <cell r="N150">
            <v>31000</v>
          </cell>
          <cell r="O150">
            <v>-401000</v>
          </cell>
          <cell r="P150">
            <v>-579000</v>
          </cell>
          <cell r="R150" t="str">
            <v>F41140G</v>
          </cell>
          <cell r="S150">
            <v>-579000</v>
          </cell>
          <cell r="T150">
            <v>-826000</v>
          </cell>
        </row>
        <row r="151">
          <cell r="A151" t="str">
            <v>F41160E</v>
          </cell>
          <cell r="B151" t="str">
            <v>GAIN FROM DISP UT PLANT</v>
          </cell>
          <cell r="C151">
            <v>0</v>
          </cell>
          <cell r="H151">
            <v>-43752302.68</v>
          </cell>
          <cell r="I151">
            <v>-275065835.74000001</v>
          </cell>
          <cell r="N151">
            <v>0</v>
          </cell>
          <cell r="O151">
            <v>-8146884.9900000002</v>
          </cell>
          <cell r="P151">
            <v>-326965023.41000003</v>
          </cell>
          <cell r="R151" t="str">
            <v>F41160E</v>
          </cell>
          <cell r="S151">
            <v>-326965023.41000003</v>
          </cell>
          <cell r="T151">
            <v>-326965023.41000003</v>
          </cell>
        </row>
        <row r="152">
          <cell r="A152" t="str">
            <v>F41170E</v>
          </cell>
          <cell r="B152" t="str">
            <v>LOSSES FROM DISP UT PLANT</v>
          </cell>
          <cell r="C152">
            <v>0</v>
          </cell>
          <cell r="F152">
            <v>0</v>
          </cell>
          <cell r="G152">
            <v>3792243.02</v>
          </cell>
          <cell r="H152">
            <v>0</v>
          </cell>
          <cell r="I152">
            <v>4883000</v>
          </cell>
          <cell r="N152">
            <v>0</v>
          </cell>
          <cell r="O152">
            <v>0.02</v>
          </cell>
          <cell r="P152">
            <v>8675243.0399999991</v>
          </cell>
          <cell r="R152" t="str">
            <v>F41170E</v>
          </cell>
          <cell r="S152">
            <v>8675243.0399999991</v>
          </cell>
          <cell r="T152">
            <v>8675243.0399999991</v>
          </cell>
        </row>
        <row r="153">
          <cell r="A153" t="str">
            <v>F41700C</v>
          </cell>
          <cell r="B153" t="str">
            <v>REVENUES FROM NONUTILITY OPERATIONS</v>
          </cell>
          <cell r="C153">
            <v>0</v>
          </cell>
          <cell r="F153">
            <v>379.51</v>
          </cell>
          <cell r="G153">
            <v>142.82</v>
          </cell>
          <cell r="H153">
            <v>1039.42</v>
          </cell>
          <cell r="I153">
            <v>851.94</v>
          </cell>
          <cell r="J153">
            <v>6861.69</v>
          </cell>
          <cell r="K153">
            <v>0</v>
          </cell>
          <cell r="L153">
            <v>-781.6</v>
          </cell>
          <cell r="M153">
            <v>95.46</v>
          </cell>
          <cell r="P153">
            <v>8589.239999999998</v>
          </cell>
          <cell r="R153" t="str">
            <v>F41700C</v>
          </cell>
          <cell r="S153">
            <v>8589.24</v>
          </cell>
          <cell r="T153">
            <v>8589.239999999998</v>
          </cell>
        </row>
        <row r="154">
          <cell r="A154" t="str">
            <v>F41710C</v>
          </cell>
          <cell r="B154" t="str">
            <v>EXPENSES OF NONUTILITY OPERATIONS</v>
          </cell>
          <cell r="C154">
            <v>171697.64</v>
          </cell>
          <cell r="D154">
            <v>0</v>
          </cell>
          <cell r="E154">
            <v>473.85</v>
          </cell>
          <cell r="F154">
            <v>21522.73</v>
          </cell>
          <cell r="G154">
            <v>21521.74</v>
          </cell>
          <cell r="H154">
            <v>21521.759999999998</v>
          </cell>
          <cell r="I154">
            <v>12720.58</v>
          </cell>
          <cell r="J154">
            <v>12720.56</v>
          </cell>
          <cell r="K154">
            <v>12720.57</v>
          </cell>
          <cell r="L154">
            <v>12720.58</v>
          </cell>
          <cell r="M154">
            <v>12720.57</v>
          </cell>
          <cell r="N154">
            <v>12720.58</v>
          </cell>
          <cell r="O154">
            <v>12720.57</v>
          </cell>
          <cell r="P154">
            <v>154084.09</v>
          </cell>
          <cell r="R154" t="str">
            <v>F41710C</v>
          </cell>
          <cell r="S154">
            <v>154084.09</v>
          </cell>
          <cell r="T154">
            <v>325781.73</v>
          </cell>
        </row>
        <row r="155">
          <cell r="A155" t="str">
            <v>F41800C</v>
          </cell>
          <cell r="B155" t="str">
            <v>NONOPERATING RENTAL INCOME</v>
          </cell>
          <cell r="C155">
            <v>-1435469.9</v>
          </cell>
          <cell r="D155">
            <v>-412735.47</v>
          </cell>
          <cell r="E155">
            <v>-30761.39</v>
          </cell>
          <cell r="F155">
            <v>-10466.65</v>
          </cell>
          <cell r="G155">
            <v>-10761.14</v>
          </cell>
          <cell r="H155">
            <v>-32535.65</v>
          </cell>
          <cell r="I155">
            <v>-32699.65</v>
          </cell>
          <cell r="J155">
            <v>-411970.7</v>
          </cell>
          <cell r="K155">
            <v>-32755.82</v>
          </cell>
          <cell r="L155">
            <v>-186830.13</v>
          </cell>
          <cell r="M155">
            <v>-31320.9</v>
          </cell>
          <cell r="N155">
            <v>23943.46</v>
          </cell>
          <cell r="O155">
            <v>-146135.20000000001</v>
          </cell>
          <cell r="P155">
            <v>-1315029.24</v>
          </cell>
          <cell r="R155" t="str">
            <v>F41800C</v>
          </cell>
          <cell r="S155">
            <v>-1315029.24</v>
          </cell>
          <cell r="T155">
            <v>-2750499.1399999997</v>
          </cell>
        </row>
        <row r="156">
          <cell r="A156" t="str">
            <v>F41900C</v>
          </cell>
          <cell r="B156" t="str">
            <v>INTEREST AND DIVIDEND INCOME</v>
          </cell>
          <cell r="C156">
            <v>-38623633.659999996</v>
          </cell>
          <cell r="D156">
            <v>-2668921.27</v>
          </cell>
          <cell r="E156">
            <v>-2506200.79</v>
          </cell>
          <cell r="F156">
            <v>-2584060.37</v>
          </cell>
          <cell r="G156">
            <v>-1991642.67</v>
          </cell>
          <cell r="H156">
            <v>-2815863.11</v>
          </cell>
          <cell r="I156">
            <v>-3607062.2</v>
          </cell>
          <cell r="J156">
            <v>-4890966.72</v>
          </cell>
          <cell r="K156">
            <v>-4188617.89</v>
          </cell>
          <cell r="L156">
            <v>-4262115.3099999996</v>
          </cell>
          <cell r="M156">
            <v>-4402250.75</v>
          </cell>
          <cell r="N156">
            <v>-4361155.87</v>
          </cell>
          <cell r="O156">
            <v>-4984653.22</v>
          </cell>
          <cell r="P156">
            <v>-43263510.169999994</v>
          </cell>
          <cell r="R156" t="str">
            <v>F41900C</v>
          </cell>
          <cell r="S156">
            <v>-43263510.170000002</v>
          </cell>
          <cell r="T156">
            <v>-81887143.829999983</v>
          </cell>
        </row>
        <row r="157">
          <cell r="A157" t="str">
            <v>F41910C</v>
          </cell>
          <cell r="B157" t="str">
            <v>ALLOWANCE FOR OTHER FUNDS USED DURING CONSTRUCTION</v>
          </cell>
          <cell r="C157">
            <v>-4604516.45</v>
          </cell>
          <cell r="D157">
            <v>-370705.35</v>
          </cell>
          <cell r="E157">
            <v>-340131.56</v>
          </cell>
          <cell r="F157">
            <v>-272698.5</v>
          </cell>
          <cell r="G157">
            <v>15.99</v>
          </cell>
          <cell r="H157">
            <v>3324.16</v>
          </cell>
          <cell r="I157">
            <v>20.68</v>
          </cell>
          <cell r="J157">
            <v>-421711.27</v>
          </cell>
          <cell r="K157">
            <v>-436553.56</v>
          </cell>
          <cell r="L157">
            <v>-415866.2</v>
          </cell>
          <cell r="M157">
            <v>-483960.64</v>
          </cell>
          <cell r="N157">
            <v>-440762.28</v>
          </cell>
          <cell r="O157">
            <v>-493621.87</v>
          </cell>
          <cell r="P157">
            <v>-3672650.4000000004</v>
          </cell>
          <cell r="R157" t="str">
            <v>F41910C</v>
          </cell>
          <cell r="S157">
            <v>-3672650.4</v>
          </cell>
          <cell r="T157">
            <v>-8277166.8500000006</v>
          </cell>
        </row>
        <row r="158">
          <cell r="A158" t="str">
            <v>F42100C</v>
          </cell>
          <cell r="B158" t="str">
            <v>MISCELLANEOUS NONOPERATING INCOME</v>
          </cell>
          <cell r="C158">
            <v>-4410209.68</v>
          </cell>
          <cell r="D158">
            <v>-593162.85</v>
          </cell>
          <cell r="E158">
            <v>-28500</v>
          </cell>
          <cell r="F158">
            <v>-1437.5</v>
          </cell>
          <cell r="G158">
            <v>0</v>
          </cell>
          <cell r="J158">
            <v>0</v>
          </cell>
          <cell r="K158">
            <v>340678.85</v>
          </cell>
          <cell r="L158">
            <v>-631459</v>
          </cell>
          <cell r="M158">
            <v>-1900</v>
          </cell>
          <cell r="N158">
            <v>2057.9499999999998</v>
          </cell>
          <cell r="O158">
            <v>-21987793.309999999</v>
          </cell>
          <cell r="P158">
            <v>-22901515.859999999</v>
          </cell>
          <cell r="R158" t="str">
            <v>F42100C</v>
          </cell>
          <cell r="S158">
            <v>-22901515.860000003</v>
          </cell>
          <cell r="T158">
            <v>-27311725.539999999</v>
          </cell>
        </row>
        <row r="159">
          <cell r="A159" t="str">
            <v>F42120C</v>
          </cell>
          <cell r="B159" t="str">
            <v>LOSS ON DISPOSITION OF PROPERTY</v>
          </cell>
          <cell r="C159">
            <v>299474.99</v>
          </cell>
          <cell r="P159">
            <v>0</v>
          </cell>
          <cell r="T159">
            <v>299474.99</v>
          </cell>
        </row>
        <row r="160">
          <cell r="A160" t="str">
            <v>F42610C</v>
          </cell>
          <cell r="B160" t="str">
            <v>DONATIONS</v>
          </cell>
          <cell r="C160">
            <v>1458846.01</v>
          </cell>
          <cell r="D160">
            <v>148380.49</v>
          </cell>
          <cell r="E160">
            <v>334869.49</v>
          </cell>
          <cell r="F160">
            <v>40841.879999999997</v>
          </cell>
          <cell r="G160">
            <v>96185</v>
          </cell>
          <cell r="H160">
            <v>137957.25</v>
          </cell>
          <cell r="I160">
            <v>123122</v>
          </cell>
          <cell r="J160">
            <v>41167</v>
          </cell>
          <cell r="K160">
            <v>60983.25</v>
          </cell>
          <cell r="L160">
            <v>144560</v>
          </cell>
          <cell r="M160">
            <v>93482</v>
          </cell>
          <cell r="N160">
            <v>63346</v>
          </cell>
          <cell r="O160">
            <v>290949.82</v>
          </cell>
          <cell r="P160">
            <v>1575844.18</v>
          </cell>
          <cell r="R160" t="str">
            <v>F42610C</v>
          </cell>
          <cell r="S160">
            <v>1575844.18</v>
          </cell>
          <cell r="T160">
            <v>3034690.19</v>
          </cell>
        </row>
        <row r="161">
          <cell r="A161" t="str">
            <v>F42620C</v>
          </cell>
          <cell r="B161" t="str">
            <v>LIFE INSURANCE</v>
          </cell>
          <cell r="C161">
            <v>-950243</v>
          </cell>
          <cell r="D161">
            <v>-84326</v>
          </cell>
          <cell r="E161">
            <v>-84326</v>
          </cell>
          <cell r="F161">
            <v>-84326</v>
          </cell>
          <cell r="G161">
            <v>-84326</v>
          </cell>
          <cell r="H161">
            <v>-84325</v>
          </cell>
          <cell r="I161">
            <v>-100165</v>
          </cell>
          <cell r="J161">
            <v>-98267</v>
          </cell>
          <cell r="K161">
            <v>-98267</v>
          </cell>
          <cell r="L161">
            <v>-98267</v>
          </cell>
          <cell r="M161">
            <v>-98267</v>
          </cell>
          <cell r="N161">
            <v>-98267</v>
          </cell>
          <cell r="O161">
            <v>-98267</v>
          </cell>
          <cell r="P161">
            <v>-1111396</v>
          </cell>
          <cell r="R161" t="str">
            <v>F42620C</v>
          </cell>
          <cell r="S161">
            <v>-1111396</v>
          </cell>
          <cell r="T161">
            <v>-2061639</v>
          </cell>
        </row>
        <row r="162">
          <cell r="A162" t="str">
            <v>F42630C</v>
          </cell>
          <cell r="B162" t="str">
            <v>PENALTIES</v>
          </cell>
          <cell r="C162">
            <v>1017936.98</v>
          </cell>
          <cell r="F162">
            <v>340</v>
          </cell>
          <cell r="G162">
            <v>0</v>
          </cell>
          <cell r="H162">
            <v>0</v>
          </cell>
          <cell r="I162">
            <v>1305.68</v>
          </cell>
          <cell r="J162">
            <v>640.5</v>
          </cell>
          <cell r="K162">
            <v>6146.2</v>
          </cell>
          <cell r="L162">
            <v>12060.96</v>
          </cell>
          <cell r="M162">
            <v>7072.33</v>
          </cell>
          <cell r="N162">
            <v>0</v>
          </cell>
          <cell r="O162">
            <v>7506.27</v>
          </cell>
          <cell r="P162">
            <v>35071.94</v>
          </cell>
          <cell r="R162" t="str">
            <v>F42630C</v>
          </cell>
          <cell r="S162">
            <v>35071.94</v>
          </cell>
          <cell r="T162">
            <v>1053008.92</v>
          </cell>
        </row>
        <row r="163">
          <cell r="A163" t="str">
            <v>F42640C</v>
          </cell>
          <cell r="B163" t="str">
            <v>EXPENDITURES FOR CIVIC  POLITICAL AND RELATED ACTI</v>
          </cell>
          <cell r="C163">
            <v>1800300.1</v>
          </cell>
          <cell r="D163">
            <v>168038.88</v>
          </cell>
          <cell r="E163">
            <v>121734.73</v>
          </cell>
          <cell r="F163">
            <v>168737.85</v>
          </cell>
          <cell r="G163">
            <v>0</v>
          </cell>
          <cell r="H163">
            <v>-166405.21</v>
          </cell>
          <cell r="I163">
            <v>25</v>
          </cell>
          <cell r="L163">
            <v>0</v>
          </cell>
          <cell r="M163">
            <v>1908.25</v>
          </cell>
          <cell r="N163">
            <v>0</v>
          </cell>
          <cell r="O163">
            <v>24556.25</v>
          </cell>
          <cell r="P163">
            <v>318595.75</v>
          </cell>
          <cell r="R163" t="str">
            <v>F42640C</v>
          </cell>
          <cell r="S163">
            <v>318595.75</v>
          </cell>
          <cell r="T163">
            <v>2118895.85</v>
          </cell>
        </row>
        <row r="164">
          <cell r="A164" t="str">
            <v>F42650C</v>
          </cell>
          <cell r="B164" t="str">
            <v>OTHER DEDUCTIONS</v>
          </cell>
          <cell r="C164">
            <v>16424123.109999999</v>
          </cell>
          <cell r="D164">
            <v>2750</v>
          </cell>
          <cell r="E164">
            <v>6946.54</v>
          </cell>
          <cell r="F164">
            <v>-8976204</v>
          </cell>
          <cell r="G164">
            <v>320</v>
          </cell>
          <cell r="H164">
            <v>-243535.46</v>
          </cell>
          <cell r="I164">
            <v>253284.72</v>
          </cell>
          <cell r="J164">
            <v>-101005.91</v>
          </cell>
          <cell r="K164">
            <v>0</v>
          </cell>
          <cell r="L164">
            <v>-11632500</v>
          </cell>
          <cell r="M164">
            <v>0</v>
          </cell>
          <cell r="N164">
            <v>-755339.34</v>
          </cell>
          <cell r="O164">
            <v>22552288.199999999</v>
          </cell>
          <cell r="P164">
            <v>1107004.75</v>
          </cell>
          <cell r="R164" t="str">
            <v>F42650C</v>
          </cell>
          <cell r="S164">
            <v>1107004.75</v>
          </cell>
          <cell r="T164">
            <v>17531127.859999999</v>
          </cell>
        </row>
        <row r="165">
          <cell r="A165" t="str">
            <v>F42700C</v>
          </cell>
          <cell r="B165" t="str">
            <v>INTEREST ON LONG-TERM DEBT</v>
          </cell>
          <cell r="C165">
            <v>54663807.270000003</v>
          </cell>
          <cell r="D165">
            <v>4138337.43</v>
          </cell>
          <cell r="E165">
            <v>4022695.84</v>
          </cell>
          <cell r="F165">
            <v>4011948.8</v>
          </cell>
          <cell r="G165">
            <v>4103103.79</v>
          </cell>
          <cell r="H165">
            <v>4226017.46</v>
          </cell>
          <cell r="I165">
            <v>4118499.26</v>
          </cell>
          <cell r="J165">
            <v>4032967.86</v>
          </cell>
          <cell r="K165">
            <v>4037718.11</v>
          </cell>
          <cell r="L165">
            <v>4077173.73</v>
          </cell>
          <cell r="M165">
            <v>4107381.5</v>
          </cell>
          <cell r="N165">
            <v>4096893.94</v>
          </cell>
          <cell r="O165">
            <v>4222114.7</v>
          </cell>
          <cell r="P165">
            <v>49194852.419999994</v>
          </cell>
          <cell r="R165" t="str">
            <v>F42700C</v>
          </cell>
          <cell r="S165">
            <v>49194852.420000002</v>
          </cell>
          <cell r="T165">
            <v>103858659.69</v>
          </cell>
        </row>
        <row r="166">
          <cell r="A166" t="str">
            <v>F42800C</v>
          </cell>
          <cell r="B166" t="str">
            <v>AMORTIZATION OF DEBT DISC. AND EXPENSE</v>
          </cell>
          <cell r="C166">
            <v>7774956.21</v>
          </cell>
          <cell r="D166">
            <v>731357.7</v>
          </cell>
          <cell r="E166">
            <v>736394.34</v>
          </cell>
          <cell r="F166">
            <v>44179.09</v>
          </cell>
          <cell r="G166">
            <v>736307.41</v>
          </cell>
          <cell r="H166">
            <v>736307.32</v>
          </cell>
          <cell r="I166">
            <v>736307.32</v>
          </cell>
          <cell r="J166">
            <v>58952.75</v>
          </cell>
          <cell r="K166">
            <v>58712.54</v>
          </cell>
          <cell r="L166">
            <v>58832.72</v>
          </cell>
          <cell r="M166">
            <v>58832.72</v>
          </cell>
          <cell r="N166">
            <v>58832.72</v>
          </cell>
          <cell r="O166">
            <v>58832.51</v>
          </cell>
          <cell r="P166">
            <v>4073849.14</v>
          </cell>
          <cell r="R166" t="str">
            <v>F42800C</v>
          </cell>
          <cell r="S166">
            <v>4073849.14</v>
          </cell>
          <cell r="T166">
            <v>11848805.35</v>
          </cell>
        </row>
        <row r="167">
          <cell r="A167" t="str">
            <v>F42810C</v>
          </cell>
          <cell r="B167" t="str">
            <v>AMORTIZATION OF LOSS ON REACQUIRED DEBT</v>
          </cell>
          <cell r="C167">
            <v>0</v>
          </cell>
          <cell r="F167">
            <v>692128.2</v>
          </cell>
          <cell r="G167">
            <v>0</v>
          </cell>
          <cell r="J167">
            <v>382477.76</v>
          </cell>
          <cell r="K167">
            <v>382477.7</v>
          </cell>
          <cell r="L167">
            <v>382477.76</v>
          </cell>
          <cell r="M167">
            <v>382477.76</v>
          </cell>
          <cell r="N167">
            <v>382477.76</v>
          </cell>
          <cell r="O167">
            <v>382477.62</v>
          </cell>
          <cell r="P167">
            <v>2986994.5599999996</v>
          </cell>
          <cell r="R167" t="str">
            <v>F42810C</v>
          </cell>
          <cell r="S167">
            <v>2986994.56</v>
          </cell>
          <cell r="T167">
            <v>2986994.5599999996</v>
          </cell>
        </row>
        <row r="168">
          <cell r="A168" t="str">
            <v>F42900C</v>
          </cell>
          <cell r="B168" t="str">
            <v>(LESS) AMORT. OF PREMIUM ON DEBT-CREDIT</v>
          </cell>
          <cell r="C168">
            <v>-25272.94</v>
          </cell>
          <cell r="D168">
            <v>-2106.0700000000002</v>
          </cell>
          <cell r="E168">
            <v>-2106.09</v>
          </cell>
          <cell r="F168">
            <v>-2106.0700000000002</v>
          </cell>
          <cell r="G168">
            <v>-2106.08</v>
          </cell>
          <cell r="H168">
            <v>-2106.08</v>
          </cell>
          <cell r="I168">
            <v>-2106.08</v>
          </cell>
          <cell r="J168">
            <v>-2106.08</v>
          </cell>
          <cell r="K168">
            <v>-2106.0700000000002</v>
          </cell>
          <cell r="L168">
            <v>-2106.09</v>
          </cell>
          <cell r="M168">
            <v>-2106.09</v>
          </cell>
          <cell r="N168">
            <v>-2106.09</v>
          </cell>
          <cell r="O168">
            <v>-2106.0500000000002</v>
          </cell>
          <cell r="P168">
            <v>-25272.94</v>
          </cell>
          <cell r="R168" t="str">
            <v>F42900C</v>
          </cell>
          <cell r="S168">
            <v>-25272.94</v>
          </cell>
          <cell r="T168">
            <v>-50545.88</v>
          </cell>
        </row>
        <row r="169">
          <cell r="A169" t="str">
            <v>F43000C</v>
          </cell>
          <cell r="B169" t="str">
            <v>INTEREST ON DEBT TO ASSOC. COMPANIES</v>
          </cell>
          <cell r="C169">
            <v>40912300.780000001</v>
          </cell>
          <cell r="D169">
            <v>3031670.15</v>
          </cell>
          <cell r="E169">
            <v>3031670.15</v>
          </cell>
          <cell r="F169">
            <v>3011461.3</v>
          </cell>
          <cell r="G169">
            <v>2932787.83</v>
          </cell>
          <cell r="H169">
            <v>2932787.83</v>
          </cell>
          <cell r="I169">
            <v>2823805.41</v>
          </cell>
          <cell r="J169">
            <v>2862420.51</v>
          </cell>
          <cell r="K169">
            <v>2862420.51</v>
          </cell>
          <cell r="L169">
            <v>2849600.8</v>
          </cell>
          <cell r="M169">
            <v>2787144.49</v>
          </cell>
          <cell r="N169">
            <v>2787144.49</v>
          </cell>
          <cell r="O169">
            <v>2861444.55</v>
          </cell>
          <cell r="P169">
            <v>34774358.019999996</v>
          </cell>
          <cell r="R169" t="str">
            <v>F43000C</v>
          </cell>
          <cell r="S169">
            <v>34774358.019999996</v>
          </cell>
          <cell r="T169">
            <v>75686658.799999997</v>
          </cell>
        </row>
        <row r="170">
          <cell r="A170" t="str">
            <v>F43100C</v>
          </cell>
          <cell r="B170" t="str">
            <v>OTHER INTEREST EXPENSE</v>
          </cell>
          <cell r="C170">
            <v>12932621.279999999</v>
          </cell>
          <cell r="D170">
            <v>1357345.93</v>
          </cell>
          <cell r="E170">
            <v>1472755.24</v>
          </cell>
          <cell r="F170">
            <v>934242</v>
          </cell>
          <cell r="G170">
            <v>714341.8</v>
          </cell>
          <cell r="H170">
            <v>1030158.76</v>
          </cell>
          <cell r="I170">
            <v>1161120.1399999999</v>
          </cell>
          <cell r="J170">
            <v>644447.93999999994</v>
          </cell>
          <cell r="K170">
            <v>9550430.7100000009</v>
          </cell>
          <cell r="L170">
            <v>5360605.29</v>
          </cell>
          <cell r="M170">
            <v>5435335</v>
          </cell>
          <cell r="N170">
            <v>5541851</v>
          </cell>
          <cell r="O170">
            <v>6366526.3899999997</v>
          </cell>
          <cell r="P170">
            <v>39569160.199999996</v>
          </cell>
          <cell r="R170" t="str">
            <v>F43100C</v>
          </cell>
          <cell r="S170">
            <v>39569160.200000003</v>
          </cell>
          <cell r="T170">
            <v>52501781.479999997</v>
          </cell>
        </row>
        <row r="171">
          <cell r="A171" t="str">
            <v>F43200C</v>
          </cell>
          <cell r="B171" t="str">
            <v>(LESS) ALLOW FOR BORROWED FUNDS USED DURING CON-CR</v>
          </cell>
          <cell r="C171">
            <v>-1600044.84</v>
          </cell>
          <cell r="D171">
            <v>-131061.5</v>
          </cell>
          <cell r="E171">
            <v>-121439.29</v>
          </cell>
          <cell r="F171">
            <v>-99200.65</v>
          </cell>
          <cell r="G171">
            <v>-747600.86</v>
          </cell>
          <cell r="H171">
            <v>-756612.08</v>
          </cell>
          <cell r="I171">
            <v>-640916.81000000006</v>
          </cell>
          <cell r="J171">
            <v>-157562.45000000001</v>
          </cell>
          <cell r="K171">
            <v>-153538.10999999999</v>
          </cell>
          <cell r="L171">
            <v>-149008.82999999999</v>
          </cell>
          <cell r="M171">
            <v>-172179.66</v>
          </cell>
          <cell r="N171">
            <v>-159381.57</v>
          </cell>
          <cell r="O171">
            <v>-169786.4</v>
          </cell>
          <cell r="P171">
            <v>-3458288.21</v>
          </cell>
          <cell r="R171" t="str">
            <v>F43200C</v>
          </cell>
          <cell r="S171">
            <v>-3458288.21</v>
          </cell>
          <cell r="T171">
            <v>-5058333.05</v>
          </cell>
        </row>
        <row r="172">
          <cell r="A172" t="str">
            <v>F43700C</v>
          </cell>
          <cell r="B172" t="str">
            <v>DIVIDENDS DECLARED - PREFERRED STOCK (A</v>
          </cell>
          <cell r="C172">
            <v>6582168.4000000004</v>
          </cell>
          <cell r="P172">
            <v>0</v>
          </cell>
          <cell r="T172">
            <v>6582168.4000000004</v>
          </cell>
        </row>
        <row r="173">
          <cell r="A173" t="str">
            <v>F43701C</v>
          </cell>
          <cell r="B173" t="str">
            <v>DIVIDENDS DECLARED - PREFERRED STOCK (ACCOUNT 437)</v>
          </cell>
          <cell r="C173">
            <v>0</v>
          </cell>
          <cell r="D173">
            <v>548514.03</v>
          </cell>
          <cell r="E173">
            <v>548514.03</v>
          </cell>
          <cell r="F173">
            <v>548514.04</v>
          </cell>
          <cell r="G173">
            <v>548514.03</v>
          </cell>
          <cell r="H173">
            <v>548514.03</v>
          </cell>
          <cell r="I173">
            <v>548514.04</v>
          </cell>
          <cell r="J173">
            <v>548514.03</v>
          </cell>
          <cell r="K173">
            <v>548514.03</v>
          </cell>
          <cell r="L173">
            <v>548514.04</v>
          </cell>
          <cell r="M173">
            <v>548514.03</v>
          </cell>
          <cell r="N173">
            <v>548514.03</v>
          </cell>
          <cell r="O173">
            <v>548514.04</v>
          </cell>
          <cell r="P173">
            <v>6582168.4000000013</v>
          </cell>
          <cell r="R173" t="str">
            <v>F43701C</v>
          </cell>
          <cell r="S173">
            <v>6582168.4000000004</v>
          </cell>
          <cell r="T173">
            <v>6582168.4000000013</v>
          </cell>
        </row>
        <row r="174">
          <cell r="A174" t="str">
            <v>F43800C</v>
          </cell>
          <cell r="B174" t="str">
            <v>DIVIDENDS DECLARED - COMMON STOCK (ACCO</v>
          </cell>
          <cell r="C174">
            <v>447700117.51999998</v>
          </cell>
          <cell r="P174">
            <v>0</v>
          </cell>
          <cell r="T174">
            <v>447700117.51999998</v>
          </cell>
        </row>
        <row r="175">
          <cell r="A175" t="str">
            <v>F44000C</v>
          </cell>
          <cell r="B175" t="str">
            <v>RESIDENTIAL SALES</v>
          </cell>
          <cell r="C175">
            <v>-636898770</v>
          </cell>
          <cell r="D175">
            <v>-62271168</v>
          </cell>
          <cell r="E175">
            <v>-58519793</v>
          </cell>
          <cell r="F175">
            <v>-48806221</v>
          </cell>
          <cell r="G175">
            <v>-51865637</v>
          </cell>
          <cell r="H175">
            <v>-46262412</v>
          </cell>
          <cell r="I175">
            <v>-47115127</v>
          </cell>
          <cell r="J175">
            <v>-56784150</v>
          </cell>
          <cell r="K175">
            <v>-58096075</v>
          </cell>
          <cell r="L175">
            <v>-60799111</v>
          </cell>
          <cell r="M175">
            <v>-55959524</v>
          </cell>
          <cell r="N175">
            <v>-58051454</v>
          </cell>
          <cell r="O175">
            <v>-57906139</v>
          </cell>
          <cell r="P175">
            <v>-662436811</v>
          </cell>
          <cell r="R175" t="str">
            <v>F44000C</v>
          </cell>
          <cell r="S175">
            <v>-662436811</v>
          </cell>
          <cell r="T175">
            <v>-1299335581</v>
          </cell>
        </row>
        <row r="176">
          <cell r="A176" t="str">
            <v>F44200C</v>
          </cell>
          <cell r="B176" t="str">
            <v>COMMERCIAL AND INDUSTRIAL SALES</v>
          </cell>
          <cell r="C176">
            <v>-875844874</v>
          </cell>
          <cell r="D176">
            <v>-53867887</v>
          </cell>
          <cell r="E176">
            <v>-51699448</v>
          </cell>
          <cell r="F176">
            <v>-50866587</v>
          </cell>
          <cell r="G176">
            <v>-51554023</v>
          </cell>
          <cell r="H176">
            <v>-57947205</v>
          </cell>
          <cell r="I176">
            <v>-74227908</v>
          </cell>
          <cell r="J176">
            <v>-78689117</v>
          </cell>
          <cell r="K176">
            <v>-71055984</v>
          </cell>
          <cell r="L176">
            <v>-72987438</v>
          </cell>
          <cell r="M176">
            <v>-63816685</v>
          </cell>
          <cell r="N176">
            <v>-65149879</v>
          </cell>
          <cell r="O176">
            <v>-54266880</v>
          </cell>
          <cell r="P176">
            <v>-746129041</v>
          </cell>
          <cell r="R176" t="str">
            <v>F44200C</v>
          </cell>
          <cell r="S176">
            <v>-746129041</v>
          </cell>
          <cell r="T176">
            <v>-1621973915</v>
          </cell>
        </row>
        <row r="177">
          <cell r="A177" t="str">
            <v>F44400C</v>
          </cell>
          <cell r="B177" t="str">
            <v>PUBLIC STREET AND HIGHWAY LIGHTING</v>
          </cell>
          <cell r="C177">
            <v>-7652527</v>
          </cell>
          <cell r="D177">
            <v>-499005</v>
          </cell>
          <cell r="E177">
            <v>-461502</v>
          </cell>
          <cell r="F177">
            <v>-648601</v>
          </cell>
          <cell r="G177">
            <v>-582035</v>
          </cell>
          <cell r="H177">
            <v>-475364</v>
          </cell>
          <cell r="I177">
            <v>-524764</v>
          </cell>
          <cell r="J177">
            <v>-520187</v>
          </cell>
          <cell r="K177">
            <v>-542051</v>
          </cell>
          <cell r="L177">
            <v>-627235</v>
          </cell>
          <cell r="M177">
            <v>-503317</v>
          </cell>
          <cell r="N177">
            <v>-608569</v>
          </cell>
          <cell r="O177">
            <v>-582091</v>
          </cell>
          <cell r="P177">
            <v>-6574721</v>
          </cell>
          <cell r="R177" t="str">
            <v>F44400C</v>
          </cell>
          <cell r="S177">
            <v>-6574721</v>
          </cell>
          <cell r="T177">
            <v>-14227248</v>
          </cell>
        </row>
        <row r="178">
          <cell r="A178" t="str">
            <v>F44700C</v>
          </cell>
          <cell r="B178" t="str">
            <v>SALES FOR RESALE</v>
          </cell>
          <cell r="C178">
            <v>-15446118.970000001</v>
          </cell>
          <cell r="D178">
            <v>-99837.75</v>
          </cell>
          <cell r="E178">
            <v>-39</v>
          </cell>
          <cell r="F178">
            <v>-249217.14</v>
          </cell>
          <cell r="G178">
            <v>-216221.5</v>
          </cell>
          <cell r="H178">
            <v>-132782.5</v>
          </cell>
          <cell r="I178">
            <v>-46964</v>
          </cell>
          <cell r="J178">
            <v>-109786.5</v>
          </cell>
          <cell r="K178">
            <v>-2313724.56</v>
          </cell>
          <cell r="L178">
            <v>-4250021.67</v>
          </cell>
          <cell r="M178">
            <v>-1731861</v>
          </cell>
          <cell r="N178">
            <v>-910565.4</v>
          </cell>
          <cell r="O178">
            <v>-164353.5</v>
          </cell>
          <cell r="P178">
            <v>-10225374.520000001</v>
          </cell>
          <cell r="R178" t="str">
            <v>F44700C</v>
          </cell>
          <cell r="S178">
            <v>-10225374.52</v>
          </cell>
          <cell r="T178">
            <v>-25671493.490000002</v>
          </cell>
        </row>
        <row r="179">
          <cell r="A179" t="str">
            <v>F44701C</v>
          </cell>
          <cell r="B179" t="str">
            <v>COST RECOVERY FROM ISO/PX</v>
          </cell>
          <cell r="C179">
            <v>-499663397.75</v>
          </cell>
          <cell r="D179">
            <v>-34956775.939999998</v>
          </cell>
          <cell r="E179">
            <v>-27191505.66</v>
          </cell>
          <cell r="F179">
            <v>-22028153.809999999</v>
          </cell>
          <cell r="G179">
            <v>-38685790.189999998</v>
          </cell>
          <cell r="H179">
            <v>-30349575.440000001</v>
          </cell>
          <cell r="I179">
            <v>-22344327.91</v>
          </cell>
          <cell r="J179">
            <v>-26831231.199999999</v>
          </cell>
          <cell r="K179">
            <v>-26569738.739999998</v>
          </cell>
          <cell r="L179">
            <v>-21856636.620000001</v>
          </cell>
          <cell r="M179">
            <v>-34542173.939999998</v>
          </cell>
          <cell r="N179">
            <v>-24284190.010000002</v>
          </cell>
          <cell r="O179">
            <v>-23026817.260000002</v>
          </cell>
          <cell r="P179">
            <v>-332666916.71999997</v>
          </cell>
          <cell r="R179" t="str">
            <v>F44701C</v>
          </cell>
          <cell r="S179">
            <v>-332666916.72000003</v>
          </cell>
          <cell r="T179">
            <v>-832330314.47000003</v>
          </cell>
        </row>
        <row r="180">
          <cell r="A180" t="str">
            <v>F45100C</v>
          </cell>
          <cell r="B180" t="str">
            <v>MISCELLANEOUS SERVICE REVENUES</v>
          </cell>
          <cell r="C180">
            <v>-25041348.719999999</v>
          </cell>
          <cell r="D180">
            <v>-1605786.25</v>
          </cell>
          <cell r="E180">
            <v>-1799300.07</v>
          </cell>
          <cell r="F180">
            <v>-1726468</v>
          </cell>
          <cell r="G180">
            <v>-1791762</v>
          </cell>
          <cell r="H180">
            <v>-1862895</v>
          </cell>
          <cell r="I180">
            <v>-2033948</v>
          </cell>
          <cell r="J180">
            <v>-2178548.13</v>
          </cell>
          <cell r="K180">
            <v>-2024548</v>
          </cell>
          <cell r="L180">
            <v>-2108870.83</v>
          </cell>
          <cell r="M180">
            <v>-1825393.88</v>
          </cell>
          <cell r="N180">
            <v>-1880651</v>
          </cell>
          <cell r="O180">
            <v>-2157547.21</v>
          </cell>
          <cell r="P180">
            <v>-22995718.370000001</v>
          </cell>
          <cell r="R180" t="str">
            <v>F45100C</v>
          </cell>
          <cell r="S180">
            <v>-22995718.370000001</v>
          </cell>
          <cell r="T180">
            <v>-48037067.090000004</v>
          </cell>
        </row>
        <row r="181">
          <cell r="A181" t="str">
            <v>F45400C</v>
          </cell>
          <cell r="B181" t="str">
            <v>RENT FROM ELECTRIC PROPERTY</v>
          </cell>
          <cell r="C181">
            <v>0</v>
          </cell>
          <cell r="F181">
            <v>26.47</v>
          </cell>
          <cell r="G181">
            <v>513.01</v>
          </cell>
          <cell r="H181">
            <v>243.3</v>
          </cell>
          <cell r="I181">
            <v>570</v>
          </cell>
          <cell r="J181">
            <v>114.01</v>
          </cell>
          <cell r="K181">
            <v>171.02</v>
          </cell>
          <cell r="L181">
            <v>-231.49</v>
          </cell>
          <cell r="M181">
            <v>0</v>
          </cell>
          <cell r="N181">
            <v>85.53</v>
          </cell>
          <cell r="O181">
            <v>0</v>
          </cell>
          <cell r="P181">
            <v>1491.85</v>
          </cell>
          <cell r="R181" t="str">
            <v>F45400C</v>
          </cell>
          <cell r="S181">
            <v>1491.85</v>
          </cell>
          <cell r="T181">
            <v>1491.85</v>
          </cell>
        </row>
        <row r="182">
          <cell r="A182" t="str">
            <v>F45400E</v>
          </cell>
          <cell r="B182" t="str">
            <v>RENT FROM ELECTRIC PROPERTY</v>
          </cell>
          <cell r="C182">
            <v>-4515149.5199999996</v>
          </cell>
          <cell r="D182">
            <v>-266393.14</v>
          </cell>
          <cell r="E182">
            <v>-947663.85</v>
          </cell>
          <cell r="F182">
            <v>1869.76</v>
          </cell>
          <cell r="G182">
            <v>-42303.41</v>
          </cell>
          <cell r="H182">
            <v>-15743.76</v>
          </cell>
          <cell r="I182">
            <v>-216844.95</v>
          </cell>
          <cell r="J182">
            <v>-39157.769999999997</v>
          </cell>
          <cell r="K182">
            <v>-48980.08</v>
          </cell>
          <cell r="L182">
            <v>-28163.599999999999</v>
          </cell>
          <cell r="M182">
            <v>-388477.57</v>
          </cell>
          <cell r="N182">
            <v>-71295.399999999994</v>
          </cell>
          <cell r="O182">
            <v>-49390.78</v>
          </cell>
          <cell r="P182">
            <v>-2112544.5499999998</v>
          </cell>
          <cell r="R182" t="str">
            <v>F45400E</v>
          </cell>
          <cell r="S182">
            <v>-2112544.5499999998</v>
          </cell>
          <cell r="T182">
            <v>-6627694.0699999994</v>
          </cell>
        </row>
        <row r="183">
          <cell r="A183" t="str">
            <v>F45600C</v>
          </cell>
          <cell r="B183" t="str">
            <v>OTHER ELECTRIC REVENUES</v>
          </cell>
          <cell r="C183">
            <v>-301401809.69999999</v>
          </cell>
          <cell r="D183">
            <v>-13677629.51</v>
          </cell>
          <cell r="E183">
            <v>-510367.43</v>
          </cell>
          <cell r="F183">
            <v>-11520946.27</v>
          </cell>
          <cell r="G183">
            <v>-22945866.670000002</v>
          </cell>
          <cell r="H183">
            <v>29951967</v>
          </cell>
          <cell r="I183">
            <v>-1632925.61</v>
          </cell>
          <cell r="J183">
            <v>2426055.92</v>
          </cell>
          <cell r="K183">
            <v>-7456163.6200000001</v>
          </cell>
          <cell r="L183">
            <v>-14059137.91</v>
          </cell>
          <cell r="M183">
            <v>-17819645.969999999</v>
          </cell>
          <cell r="N183">
            <v>11707854.41</v>
          </cell>
          <cell r="O183">
            <v>4684259.28</v>
          </cell>
          <cell r="P183">
            <v>-40852546.379999995</v>
          </cell>
          <cell r="R183" t="str">
            <v>F45600C</v>
          </cell>
          <cell r="S183">
            <v>-40852546.380000003</v>
          </cell>
          <cell r="T183">
            <v>-342254356.07999998</v>
          </cell>
        </row>
        <row r="184">
          <cell r="A184" t="str">
            <v>F45600E</v>
          </cell>
          <cell r="B184" t="str">
            <v>OTHER ELECTRIC REVENUES</v>
          </cell>
          <cell r="C184">
            <v>0</v>
          </cell>
          <cell r="N184">
            <v>0</v>
          </cell>
          <cell r="O184">
            <v>5740.8</v>
          </cell>
          <cell r="P184">
            <v>5740.8</v>
          </cell>
          <cell r="R184" t="str">
            <v>F45600E</v>
          </cell>
          <cell r="S184">
            <v>5740.8</v>
          </cell>
          <cell r="T184">
            <v>5740.8</v>
          </cell>
        </row>
        <row r="185">
          <cell r="A185" t="str">
            <v>F45601C</v>
          </cell>
          <cell r="B185" t="str">
            <v>OTHER ELECTRIC REVENUES</v>
          </cell>
          <cell r="F185">
            <v>789795.96</v>
          </cell>
          <cell r="G185">
            <v>568203.32999999996</v>
          </cell>
          <cell r="H185">
            <v>601172.64</v>
          </cell>
          <cell r="I185">
            <v>-4204920.43</v>
          </cell>
          <cell r="J185">
            <v>-3722046.19</v>
          </cell>
          <cell r="K185">
            <v>-2439827.9</v>
          </cell>
          <cell r="L185">
            <v>3567406.44</v>
          </cell>
          <cell r="M185">
            <v>-215415.42</v>
          </cell>
          <cell r="N185">
            <v>-349123.89</v>
          </cell>
          <cell r="O185">
            <v>-3281198.37</v>
          </cell>
          <cell r="P185">
            <v>-8685953.8300000001</v>
          </cell>
          <cell r="R185" t="str">
            <v>F45601C</v>
          </cell>
          <cell r="S185">
            <v>-8685953.8300000001</v>
          </cell>
          <cell r="T185">
            <v>-8685953.8300000001</v>
          </cell>
        </row>
        <row r="186">
          <cell r="A186" t="str">
            <v>F48000C</v>
          </cell>
          <cell r="B186" t="str">
            <v>RESIDENTIAL SALES</v>
          </cell>
          <cell r="C186">
            <v>-258426247</v>
          </cell>
          <cell r="D186">
            <v>-38496763</v>
          </cell>
          <cell r="E186">
            <v>-37862889</v>
          </cell>
          <cell r="F186">
            <v>-28479866</v>
          </cell>
          <cell r="G186">
            <v>-29802354</v>
          </cell>
          <cell r="H186">
            <v>-19882019</v>
          </cell>
          <cell r="I186">
            <v>-17429318</v>
          </cell>
          <cell r="J186">
            <v>-13681931</v>
          </cell>
          <cell r="K186">
            <v>-11341159</v>
          </cell>
          <cell r="L186">
            <v>-13098021</v>
          </cell>
          <cell r="M186">
            <v>-13071980</v>
          </cell>
          <cell r="N186">
            <v>-16189721</v>
          </cell>
          <cell r="O186">
            <v>-30719498</v>
          </cell>
          <cell r="P186">
            <v>-270055519</v>
          </cell>
          <cell r="R186" t="str">
            <v>F48000C</v>
          </cell>
          <cell r="S186">
            <v>-270055519</v>
          </cell>
          <cell r="T186">
            <v>-528481766</v>
          </cell>
        </row>
        <row r="187">
          <cell r="A187" t="str">
            <v>F48100C</v>
          </cell>
          <cell r="B187" t="str">
            <v>COMMERCIAL AND INDUSTRIAL SALES</v>
          </cell>
          <cell r="C187">
            <v>-104535512.09</v>
          </cell>
          <cell r="D187">
            <v>-11684204</v>
          </cell>
          <cell r="E187">
            <v>-11141097</v>
          </cell>
          <cell r="F187">
            <v>-11103433</v>
          </cell>
          <cell r="G187">
            <v>-9340054</v>
          </cell>
          <cell r="H187">
            <v>-8349834</v>
          </cell>
          <cell r="I187">
            <v>-7727457</v>
          </cell>
          <cell r="J187">
            <v>-7310641</v>
          </cell>
          <cell r="K187">
            <v>-6885313</v>
          </cell>
          <cell r="L187">
            <v>-8193850</v>
          </cell>
          <cell r="M187">
            <v>-8556740</v>
          </cell>
          <cell r="N187">
            <v>-8998362</v>
          </cell>
          <cell r="O187">
            <v>-11068968</v>
          </cell>
          <cell r="P187">
            <v>-110359953</v>
          </cell>
          <cell r="R187" t="str">
            <v>F48100C</v>
          </cell>
          <cell r="S187">
            <v>-110359953</v>
          </cell>
          <cell r="T187">
            <v>-214895465.09</v>
          </cell>
        </row>
        <row r="188">
          <cell r="A188" t="str">
            <v>F48300C</v>
          </cell>
          <cell r="B188" t="str">
            <v>SALES FOR RESALE</v>
          </cell>
          <cell r="C188">
            <v>-120070.14</v>
          </cell>
          <cell r="P188">
            <v>0</v>
          </cell>
          <cell r="T188">
            <v>-120070.14</v>
          </cell>
        </row>
        <row r="189">
          <cell r="A189" t="str">
            <v>F48400C</v>
          </cell>
          <cell r="B189" t="str">
            <v>INTERDEPARTMENTAL SALES</v>
          </cell>
          <cell r="C189">
            <v>-9621349</v>
          </cell>
          <cell r="D189">
            <v>-1081820</v>
          </cell>
          <cell r="E189">
            <v>-1085539</v>
          </cell>
          <cell r="F189">
            <v>-8749667.2599999998</v>
          </cell>
          <cell r="G189">
            <v>9556264.8200000003</v>
          </cell>
          <cell r="H189">
            <v>-5720067</v>
          </cell>
          <cell r="I189">
            <v>0</v>
          </cell>
          <cell r="P189">
            <v>-7080828.4399999995</v>
          </cell>
          <cell r="R189" t="str">
            <v>F48400C</v>
          </cell>
          <cell r="S189">
            <v>-7080828.4400000004</v>
          </cell>
          <cell r="T189">
            <v>-16702177.439999999</v>
          </cell>
        </row>
        <row r="190">
          <cell r="A190" t="str">
            <v>F48401C</v>
          </cell>
          <cell r="B190" t="str">
            <v>GAS FUEL</v>
          </cell>
          <cell r="C190">
            <v>-108640560</v>
          </cell>
          <cell r="D190">
            <v>-9601995</v>
          </cell>
          <cell r="E190">
            <v>-7432835</v>
          </cell>
          <cell r="H190">
            <v>-3492801</v>
          </cell>
          <cell r="I190">
            <v>3443864</v>
          </cell>
          <cell r="P190">
            <v>-17083767</v>
          </cell>
          <cell r="R190" t="str">
            <v>F48401C</v>
          </cell>
          <cell r="S190">
            <v>-17083767</v>
          </cell>
          <cell r="T190">
            <v>-125724327</v>
          </cell>
        </row>
        <row r="191">
          <cell r="A191" t="str">
            <v>F48410C</v>
          </cell>
          <cell r="B191" t="str">
            <v>GAS FUEL</v>
          </cell>
          <cell r="F191">
            <v>781232</v>
          </cell>
          <cell r="G191">
            <v>-11537995</v>
          </cell>
          <cell r="H191">
            <v>5768997</v>
          </cell>
          <cell r="I191">
            <v>-3482050</v>
          </cell>
          <cell r="L191">
            <v>-891195</v>
          </cell>
          <cell r="M191">
            <v>0</v>
          </cell>
          <cell r="P191">
            <v>-9361011</v>
          </cell>
          <cell r="R191" t="str">
            <v>F48410C</v>
          </cell>
          <cell r="S191">
            <v>-9361011</v>
          </cell>
          <cell r="T191">
            <v>-9361011</v>
          </cell>
        </row>
        <row r="192">
          <cell r="A192" t="str">
            <v>F48800C</v>
          </cell>
          <cell r="B192" t="str">
            <v>MISCELLANEOUS SERVICE REVENUES</v>
          </cell>
          <cell r="C192">
            <v>-4154331.19</v>
          </cell>
          <cell r="D192">
            <v>-410321</v>
          </cell>
          <cell r="E192">
            <v>-385000</v>
          </cell>
          <cell r="F192">
            <v>-399835</v>
          </cell>
          <cell r="G192">
            <v>-452635</v>
          </cell>
          <cell r="H192">
            <v>-357561</v>
          </cell>
          <cell r="I192">
            <v>-296108.93</v>
          </cell>
          <cell r="J192">
            <v>-323575</v>
          </cell>
          <cell r="K192">
            <v>-290272</v>
          </cell>
          <cell r="L192">
            <v>-310764</v>
          </cell>
          <cell r="M192">
            <v>-270742</v>
          </cell>
          <cell r="N192">
            <v>-286731</v>
          </cell>
          <cell r="O192">
            <v>-371048</v>
          </cell>
          <cell r="P192">
            <v>-4154592.93</v>
          </cell>
          <cell r="R192" t="str">
            <v>F48800C</v>
          </cell>
          <cell r="S192">
            <v>-4154592.93</v>
          </cell>
          <cell r="T192">
            <v>-8308924.1200000001</v>
          </cell>
        </row>
        <row r="193">
          <cell r="A193" t="str">
            <v>F48900C</v>
          </cell>
          <cell r="B193" t="str">
            <v>REV. FROM TRANS. OF GAS OF OTHERS</v>
          </cell>
          <cell r="C193">
            <v>-15825838</v>
          </cell>
          <cell r="D193">
            <v>-1546723</v>
          </cell>
          <cell r="E193">
            <v>-1168765</v>
          </cell>
          <cell r="F193">
            <v>-1806359</v>
          </cell>
          <cell r="G193">
            <v>-1310935</v>
          </cell>
          <cell r="H193">
            <v>-1270916</v>
          </cell>
          <cell r="I193">
            <v>-1654008</v>
          </cell>
          <cell r="J193">
            <v>-1999665</v>
          </cell>
          <cell r="K193">
            <v>-2048587</v>
          </cell>
          <cell r="L193">
            <v>-2101567</v>
          </cell>
          <cell r="M193">
            <v>-1985494</v>
          </cell>
          <cell r="N193">
            <v>-2024016</v>
          </cell>
          <cell r="O193">
            <v>-2121113</v>
          </cell>
          <cell r="P193">
            <v>-21038148</v>
          </cell>
          <cell r="R193" t="str">
            <v>F48900C</v>
          </cell>
          <cell r="S193">
            <v>-21038148</v>
          </cell>
          <cell r="T193">
            <v>-36863986</v>
          </cell>
        </row>
        <row r="194">
          <cell r="A194" t="str">
            <v>F49300C</v>
          </cell>
          <cell r="B194" t="str">
            <v>RENT FROM GAS PROPERTY</v>
          </cell>
          <cell r="C194">
            <v>-25848.28</v>
          </cell>
          <cell r="D194">
            <v>-2179.58</v>
          </cell>
          <cell r="E194">
            <v>-2105.06</v>
          </cell>
          <cell r="F194">
            <v>3000</v>
          </cell>
          <cell r="G194">
            <v>0</v>
          </cell>
          <cell r="H194">
            <v>0</v>
          </cell>
          <cell r="I194">
            <v>-8420.24</v>
          </cell>
          <cell r="J194">
            <v>-2105.06</v>
          </cell>
          <cell r="K194">
            <v>-2105.06</v>
          </cell>
          <cell r="L194">
            <v>-2105.06</v>
          </cell>
          <cell r="M194">
            <v>-2105.06</v>
          </cell>
          <cell r="N194">
            <v>-11271.66</v>
          </cell>
          <cell r="O194">
            <v>-2531.06</v>
          </cell>
          <cell r="P194">
            <v>-31927.84</v>
          </cell>
          <cell r="R194" t="str">
            <v>F49300C</v>
          </cell>
          <cell r="S194">
            <v>-31927.84</v>
          </cell>
          <cell r="T194">
            <v>-57776.119999999995</v>
          </cell>
        </row>
        <row r="195">
          <cell r="A195" t="str">
            <v>F49500C</v>
          </cell>
          <cell r="B195" t="str">
            <v>OTHER GAS REVENUES</v>
          </cell>
          <cell r="C195">
            <v>8426054.9900000002</v>
          </cell>
          <cell r="D195">
            <v>17551936.460000001</v>
          </cell>
          <cell r="E195">
            <v>19452991.84</v>
          </cell>
          <cell r="F195">
            <v>12042908.51</v>
          </cell>
          <cell r="G195">
            <v>14256278.039999999</v>
          </cell>
          <cell r="H195">
            <v>-7178724.9699999997</v>
          </cell>
          <cell r="I195">
            <v>-1916935.46</v>
          </cell>
          <cell r="J195">
            <v>-3760962.35</v>
          </cell>
          <cell r="K195">
            <v>-9789313.3599999994</v>
          </cell>
          <cell r="L195">
            <v>-2247682.9700000002</v>
          </cell>
          <cell r="M195">
            <v>31349.1</v>
          </cell>
          <cell r="N195">
            <v>-12394441.640000001</v>
          </cell>
          <cell r="O195">
            <v>-2737132.72</v>
          </cell>
          <cell r="P195">
            <v>23310270.479999997</v>
          </cell>
          <cell r="R195" t="str">
            <v>F49500C</v>
          </cell>
          <cell r="S195">
            <v>23310270.479999997</v>
          </cell>
          <cell r="T195">
            <v>31736325.469999999</v>
          </cell>
        </row>
        <row r="196">
          <cell r="A196" t="str">
            <v>F50000E</v>
          </cell>
          <cell r="B196" t="str">
            <v>OPERATION SUPERVISION AND ENGINEERING</v>
          </cell>
          <cell r="C196">
            <v>1810879.84</v>
          </cell>
          <cell r="D196">
            <v>96548.39</v>
          </cell>
          <cell r="E196">
            <v>304018.43</v>
          </cell>
          <cell r="F196">
            <v>87945.64</v>
          </cell>
          <cell r="G196">
            <v>42499.08</v>
          </cell>
          <cell r="H196">
            <v>26357.11</v>
          </cell>
          <cell r="I196">
            <v>7262.54</v>
          </cell>
          <cell r="J196">
            <v>12457.66</v>
          </cell>
          <cell r="K196">
            <v>21635.360000000001</v>
          </cell>
          <cell r="L196">
            <v>-11639.9</v>
          </cell>
          <cell r="M196">
            <v>10631.55</v>
          </cell>
          <cell r="N196">
            <v>-2583.63</v>
          </cell>
          <cell r="O196">
            <v>377232.82</v>
          </cell>
          <cell r="P196">
            <v>972365.05</v>
          </cell>
          <cell r="R196" t="str">
            <v>F50000E</v>
          </cell>
          <cell r="S196">
            <v>972365.05</v>
          </cell>
          <cell r="T196">
            <v>2783244.89</v>
          </cell>
        </row>
        <row r="197">
          <cell r="A197" t="str">
            <v>F50010E</v>
          </cell>
          <cell r="B197" t="str">
            <v>OPERATION SUPERVISION AND ENGINEERING</v>
          </cell>
          <cell r="C197">
            <v>0</v>
          </cell>
          <cell r="F197">
            <v>67409.649999999994</v>
          </cell>
          <cell r="G197">
            <v>51124</v>
          </cell>
          <cell r="H197">
            <v>33803.599999999999</v>
          </cell>
          <cell r="I197">
            <v>11312.56</v>
          </cell>
          <cell r="J197">
            <v>-76.680000000000007</v>
          </cell>
          <cell r="K197">
            <v>12221.44</v>
          </cell>
          <cell r="L197">
            <v>6872.92</v>
          </cell>
          <cell r="M197">
            <v>19385.810000000001</v>
          </cell>
          <cell r="N197">
            <v>8913.9500000000007</v>
          </cell>
          <cell r="O197">
            <v>12344.48</v>
          </cell>
          <cell r="P197">
            <v>223311.73000000004</v>
          </cell>
          <cell r="R197" t="str">
            <v>F50010E</v>
          </cell>
          <cell r="S197">
            <v>223311.73</v>
          </cell>
          <cell r="T197">
            <v>223311.73000000004</v>
          </cell>
        </row>
        <row r="198">
          <cell r="A198" t="str">
            <v>F50020E</v>
          </cell>
          <cell r="B198" t="str">
            <v>OPERATION SUPERVISION AND ENGINEERING</v>
          </cell>
          <cell r="C198">
            <v>0</v>
          </cell>
          <cell r="F198">
            <v>6420.93</v>
          </cell>
          <cell r="G198">
            <v>1334.91</v>
          </cell>
          <cell r="P198">
            <v>7755.84</v>
          </cell>
          <cell r="R198" t="str">
            <v>F50020E</v>
          </cell>
          <cell r="S198">
            <v>7755.84</v>
          </cell>
          <cell r="T198">
            <v>7755.84</v>
          </cell>
        </row>
        <row r="199">
          <cell r="A199" t="str">
            <v>F50040E</v>
          </cell>
          <cell r="B199" t="str">
            <v>OPERATION SUPERVISION AND ENGINEERING</v>
          </cell>
          <cell r="C199">
            <v>0</v>
          </cell>
          <cell r="F199">
            <v>10.9</v>
          </cell>
          <cell r="G199">
            <v>608.29</v>
          </cell>
          <cell r="H199">
            <v>0</v>
          </cell>
          <cell r="I199">
            <v>1097.8699999999999</v>
          </cell>
          <cell r="J199">
            <v>438.56</v>
          </cell>
          <cell r="K199">
            <v>0</v>
          </cell>
          <cell r="L199">
            <v>10.66</v>
          </cell>
          <cell r="M199">
            <v>100.88</v>
          </cell>
          <cell r="P199">
            <v>2267.16</v>
          </cell>
          <cell r="R199" t="str">
            <v>F50040E</v>
          </cell>
          <cell r="S199">
            <v>2267.16</v>
          </cell>
          <cell r="T199">
            <v>2267.16</v>
          </cell>
        </row>
        <row r="200">
          <cell r="A200" t="str">
            <v>F50060E</v>
          </cell>
          <cell r="B200" t="str">
            <v>OPERATION SUPERVISION AND ENGINEERING</v>
          </cell>
          <cell r="C200">
            <v>0</v>
          </cell>
          <cell r="F200">
            <v>252973.68</v>
          </cell>
          <cell r="G200">
            <v>22171.94</v>
          </cell>
          <cell r="H200">
            <v>21661.360000000001</v>
          </cell>
          <cell r="I200">
            <v>9396.5400000000009</v>
          </cell>
          <cell r="J200">
            <v>7833.85</v>
          </cell>
          <cell r="K200">
            <v>9624.5499999999993</v>
          </cell>
          <cell r="L200">
            <v>6949.64</v>
          </cell>
          <cell r="M200">
            <v>5133.2</v>
          </cell>
          <cell r="N200">
            <v>3906.74</v>
          </cell>
          <cell r="O200">
            <v>3699.94</v>
          </cell>
          <cell r="P200">
            <v>343351.43999999994</v>
          </cell>
          <cell r="R200" t="str">
            <v>F50060E</v>
          </cell>
          <cell r="S200">
            <v>343351.44</v>
          </cell>
          <cell r="T200">
            <v>343351.43999999994</v>
          </cell>
        </row>
        <row r="201">
          <cell r="A201" t="str">
            <v>F50070E</v>
          </cell>
          <cell r="B201" t="str">
            <v>OPERATION SUPERVISION AND ENGINEERING</v>
          </cell>
          <cell r="C201">
            <v>0</v>
          </cell>
          <cell r="F201">
            <v>9481.85</v>
          </cell>
          <cell r="G201">
            <v>7870.07</v>
          </cell>
          <cell r="H201">
            <v>8950.35</v>
          </cell>
          <cell r="I201">
            <v>11345.17</v>
          </cell>
          <cell r="J201">
            <v>4083.45</v>
          </cell>
          <cell r="K201">
            <v>6078.21</v>
          </cell>
          <cell r="L201">
            <v>5559.02</v>
          </cell>
          <cell r="M201">
            <v>4344.6099999999997</v>
          </cell>
          <cell r="N201">
            <v>2916.15</v>
          </cell>
          <cell r="O201">
            <v>3263.84</v>
          </cell>
          <cell r="P201">
            <v>63892.72</v>
          </cell>
          <cell r="R201" t="str">
            <v>F50070E</v>
          </cell>
          <cell r="S201">
            <v>63892.72</v>
          </cell>
          <cell r="T201">
            <v>63892.72</v>
          </cell>
        </row>
        <row r="202">
          <cell r="A202" t="str">
            <v>F50100E</v>
          </cell>
          <cell r="B202" t="str">
            <v>FUEL</v>
          </cell>
          <cell r="C202">
            <v>153994565.53</v>
          </cell>
          <cell r="D202">
            <v>12214139.189999999</v>
          </cell>
          <cell r="E202">
            <v>9744927.7899999991</v>
          </cell>
          <cell r="F202">
            <v>9112656.5999999996</v>
          </cell>
          <cell r="G202">
            <v>12477288.23</v>
          </cell>
          <cell r="H202">
            <v>4934509.6100000003</v>
          </cell>
          <cell r="I202">
            <v>-586063.44999999995</v>
          </cell>
          <cell r="J202">
            <v>-19546.82</v>
          </cell>
          <cell r="K202">
            <v>93.3</v>
          </cell>
          <cell r="L202">
            <v>2045973.95</v>
          </cell>
          <cell r="M202">
            <v>0</v>
          </cell>
          <cell r="N202">
            <v>140.25</v>
          </cell>
          <cell r="O202">
            <v>34</v>
          </cell>
          <cell r="P202">
            <v>49924152.649999999</v>
          </cell>
          <cell r="R202" t="str">
            <v>F50100E</v>
          </cell>
          <cell r="S202">
            <v>49924152.650000006</v>
          </cell>
          <cell r="T202">
            <v>203918718.18000001</v>
          </cell>
        </row>
        <row r="203">
          <cell r="A203" t="str">
            <v>F50140E</v>
          </cell>
          <cell r="B203" t="str">
            <v>FUEL</v>
          </cell>
          <cell r="C203">
            <v>0</v>
          </cell>
          <cell r="F203">
            <v>598.59</v>
          </cell>
          <cell r="G203">
            <v>0</v>
          </cell>
          <cell r="H203">
            <v>0</v>
          </cell>
          <cell r="I203">
            <v>1005.12</v>
          </cell>
          <cell r="J203">
            <v>1325.72</v>
          </cell>
          <cell r="K203">
            <v>876.3</v>
          </cell>
          <cell r="L203">
            <v>447.8</v>
          </cell>
          <cell r="M203">
            <v>0</v>
          </cell>
          <cell r="N203">
            <v>1830.59</v>
          </cell>
          <cell r="O203">
            <v>200.01</v>
          </cell>
          <cell r="P203">
            <v>6284.130000000001</v>
          </cell>
          <cell r="R203" t="str">
            <v>F50140E</v>
          </cell>
          <cell r="S203">
            <v>6284.13</v>
          </cell>
          <cell r="T203">
            <v>6284.130000000001</v>
          </cell>
        </row>
        <row r="204">
          <cell r="A204" t="str">
            <v>F50200E</v>
          </cell>
          <cell r="B204" t="str">
            <v>STEAM EXPENSES</v>
          </cell>
          <cell r="C204">
            <v>4736389.26</v>
          </cell>
          <cell r="D204">
            <v>361426.7</v>
          </cell>
          <cell r="E204">
            <v>281391.08</v>
          </cell>
          <cell r="F204">
            <v>158963</v>
          </cell>
          <cell r="G204">
            <v>117732.79</v>
          </cell>
          <cell r="H204">
            <v>27778.21</v>
          </cell>
          <cell r="I204">
            <v>-94.38</v>
          </cell>
          <cell r="J204">
            <v>0</v>
          </cell>
          <cell r="K204">
            <v>1347.31</v>
          </cell>
          <cell r="L204">
            <v>-380.85</v>
          </cell>
          <cell r="M204">
            <v>7.7</v>
          </cell>
          <cell r="N204">
            <v>-1056.27</v>
          </cell>
          <cell r="O204">
            <v>113.85</v>
          </cell>
          <cell r="P204">
            <v>947229.14</v>
          </cell>
          <cell r="R204" t="str">
            <v>F50200E</v>
          </cell>
          <cell r="S204">
            <v>947229.14</v>
          </cell>
          <cell r="T204">
            <v>5683618.3999999994</v>
          </cell>
        </row>
        <row r="205">
          <cell r="A205" t="str">
            <v>F50210E</v>
          </cell>
          <cell r="B205" t="str">
            <v>STEAM EXPENSES</v>
          </cell>
          <cell r="C205">
            <v>0</v>
          </cell>
          <cell r="F205">
            <v>192497.69</v>
          </cell>
          <cell r="G205">
            <v>241547.09</v>
          </cell>
          <cell r="H205">
            <v>222193.64</v>
          </cell>
          <cell r="I205">
            <v>78672.38</v>
          </cell>
          <cell r="J205">
            <v>9972.67</v>
          </cell>
          <cell r="K205">
            <v>147.49</v>
          </cell>
          <cell r="L205">
            <v>6596.82</v>
          </cell>
          <cell r="M205">
            <v>629.05999999999995</v>
          </cell>
          <cell r="N205">
            <v>996.4</v>
          </cell>
          <cell r="O205">
            <v>422.6</v>
          </cell>
          <cell r="P205">
            <v>753675.84000000008</v>
          </cell>
          <cell r="R205" t="str">
            <v>F50210E</v>
          </cell>
          <cell r="S205">
            <v>753675.84</v>
          </cell>
          <cell r="T205">
            <v>753675.84000000008</v>
          </cell>
        </row>
        <row r="206">
          <cell r="A206" t="str">
            <v>F50500E</v>
          </cell>
          <cell r="B206" t="str">
            <v>ELECTRIC EXPENSES</v>
          </cell>
          <cell r="C206">
            <v>4511447.3600000003</v>
          </cell>
          <cell r="D206">
            <v>290877.46999999997</v>
          </cell>
          <cell r="E206">
            <v>278650.44</v>
          </cell>
          <cell r="F206">
            <v>299230.09000000003</v>
          </cell>
          <cell r="G206">
            <v>284478.21000000002</v>
          </cell>
          <cell r="H206">
            <v>195678.57</v>
          </cell>
          <cell r="I206">
            <v>105545.12</v>
          </cell>
          <cell r="J206">
            <v>6534.65</v>
          </cell>
          <cell r="K206">
            <v>5452.7</v>
          </cell>
          <cell r="L206">
            <v>-49.19</v>
          </cell>
          <cell r="M206">
            <v>3647.19</v>
          </cell>
          <cell r="N206">
            <v>2009.67</v>
          </cell>
          <cell r="O206">
            <v>5332.55</v>
          </cell>
          <cell r="P206">
            <v>1477387.4699999997</v>
          </cell>
          <cell r="R206" t="str">
            <v>F50500E</v>
          </cell>
          <cell r="S206">
            <v>1477387.47</v>
          </cell>
          <cell r="T206">
            <v>5988834.8300000001</v>
          </cell>
        </row>
        <row r="207">
          <cell r="A207" t="str">
            <v>F50510E</v>
          </cell>
          <cell r="B207" t="str">
            <v>ELECTRIC EXPENSES</v>
          </cell>
          <cell r="C207">
            <v>0</v>
          </cell>
          <cell r="F207">
            <v>4190.09</v>
          </cell>
          <cell r="G207">
            <v>2255.69</v>
          </cell>
          <cell r="H207">
            <v>2116.33</v>
          </cell>
          <cell r="I207">
            <v>1211.57</v>
          </cell>
          <cell r="J207">
            <v>4545.12</v>
          </cell>
          <cell r="K207">
            <v>3358.92</v>
          </cell>
          <cell r="L207">
            <v>2793.8</v>
          </cell>
          <cell r="M207">
            <v>376.71</v>
          </cell>
          <cell r="N207">
            <v>3540.56</v>
          </cell>
          <cell r="O207">
            <v>1129.74</v>
          </cell>
          <cell r="P207">
            <v>25518.530000000002</v>
          </cell>
          <cell r="R207" t="str">
            <v>F50510E</v>
          </cell>
          <cell r="S207">
            <v>25518.53</v>
          </cell>
          <cell r="T207">
            <v>25518.530000000002</v>
          </cell>
        </row>
        <row r="208">
          <cell r="A208" t="str">
            <v>F50530E</v>
          </cell>
          <cell r="B208" t="str">
            <v>ELECTRIC EXPENSES</v>
          </cell>
          <cell r="C208">
            <v>0</v>
          </cell>
          <cell r="F208">
            <v>13837.65</v>
          </cell>
          <cell r="G208">
            <v>11909.33</v>
          </cell>
          <cell r="H208">
            <v>8793.8700000000008</v>
          </cell>
          <cell r="I208">
            <v>0</v>
          </cell>
          <cell r="L208">
            <v>0</v>
          </cell>
          <cell r="M208">
            <v>12034.92</v>
          </cell>
          <cell r="P208">
            <v>46575.77</v>
          </cell>
          <cell r="R208" t="str">
            <v>F50530E</v>
          </cell>
          <cell r="S208">
            <v>46575.77</v>
          </cell>
          <cell r="T208">
            <v>46575.77</v>
          </cell>
        </row>
        <row r="209">
          <cell r="A209" t="str">
            <v>F50540E</v>
          </cell>
          <cell r="B209" t="str">
            <v>ELECTRIC EXPENSES</v>
          </cell>
          <cell r="C209">
            <v>0</v>
          </cell>
          <cell r="F209">
            <v>19748.13</v>
          </cell>
          <cell r="G209">
            <v>17568.25</v>
          </cell>
          <cell r="H209">
            <v>14964.26</v>
          </cell>
          <cell r="I209">
            <v>12069.61</v>
          </cell>
          <cell r="J209">
            <v>14639.74</v>
          </cell>
          <cell r="K209">
            <v>25414.29</v>
          </cell>
          <cell r="L209">
            <v>8221.8799999999992</v>
          </cell>
          <cell r="M209">
            <v>8242.7000000000007</v>
          </cell>
          <cell r="N209">
            <v>10949.78</v>
          </cell>
          <cell r="O209">
            <v>7900.47</v>
          </cell>
          <cell r="P209">
            <v>139719.11000000002</v>
          </cell>
          <cell r="R209" t="str">
            <v>F50540E</v>
          </cell>
          <cell r="S209">
            <v>139719.10999999999</v>
          </cell>
          <cell r="T209">
            <v>139719.11000000002</v>
          </cell>
        </row>
        <row r="210">
          <cell r="A210" t="str">
            <v>F50560E</v>
          </cell>
          <cell r="B210" t="str">
            <v>ELECTRIC EXPENSES</v>
          </cell>
          <cell r="C210">
            <v>0</v>
          </cell>
          <cell r="F210">
            <v>102328.32000000001</v>
          </cell>
          <cell r="G210">
            <v>64125.09</v>
          </cell>
          <cell r="H210">
            <v>41975.78</v>
          </cell>
          <cell r="I210">
            <v>13677.37</v>
          </cell>
          <cell r="J210">
            <v>175</v>
          </cell>
          <cell r="K210">
            <v>517.61</v>
          </cell>
          <cell r="P210">
            <v>222799.16999999998</v>
          </cell>
          <cell r="R210" t="str">
            <v>F50560E</v>
          </cell>
          <cell r="S210">
            <v>222799.17</v>
          </cell>
          <cell r="T210">
            <v>222799.16999999998</v>
          </cell>
        </row>
        <row r="211">
          <cell r="A211" t="str">
            <v>F50570E</v>
          </cell>
          <cell r="B211" t="str">
            <v>ELECTRIC EXPENSES</v>
          </cell>
          <cell r="C211">
            <v>0</v>
          </cell>
          <cell r="F211">
            <v>14325.22</v>
          </cell>
          <cell r="G211">
            <v>1300.94</v>
          </cell>
          <cell r="P211">
            <v>15626.16</v>
          </cell>
          <cell r="R211" t="str">
            <v>F50570E</v>
          </cell>
          <cell r="S211">
            <v>15626.16</v>
          </cell>
          <cell r="T211">
            <v>15626.16</v>
          </cell>
        </row>
        <row r="212">
          <cell r="A212" t="str">
            <v>F50600E</v>
          </cell>
          <cell r="B212" t="str">
            <v>MISCELLANEOUS STEAM POWER EXPENSES</v>
          </cell>
          <cell r="C212">
            <v>2000601.75</v>
          </cell>
          <cell r="D212">
            <v>97045.7</v>
          </cell>
          <cell r="E212">
            <v>115599.1</v>
          </cell>
          <cell r="F212">
            <v>130467.19</v>
          </cell>
          <cell r="G212">
            <v>300063.57</v>
          </cell>
          <cell r="H212">
            <v>93286.21</v>
          </cell>
          <cell r="I212">
            <v>181011.88</v>
          </cell>
          <cell r="J212">
            <v>6852.82</v>
          </cell>
          <cell r="K212">
            <v>28608.15</v>
          </cell>
          <cell r="L212">
            <v>859287.05</v>
          </cell>
          <cell r="M212">
            <v>19474.689999999999</v>
          </cell>
          <cell r="N212">
            <v>53839.22</v>
          </cell>
          <cell r="O212">
            <v>16377.98</v>
          </cell>
          <cell r="P212">
            <v>1901913.5599999998</v>
          </cell>
          <cell r="R212" t="str">
            <v>F50600E</v>
          </cell>
          <cell r="S212">
            <v>1901913.56</v>
          </cell>
          <cell r="T212">
            <v>3902515.3099999996</v>
          </cell>
        </row>
        <row r="213">
          <cell r="A213" t="str">
            <v>F50700E</v>
          </cell>
          <cell r="B213" t="str">
            <v>RENTS</v>
          </cell>
          <cell r="C213">
            <v>9392326.0500000007</v>
          </cell>
          <cell r="D213">
            <v>776999.67</v>
          </cell>
          <cell r="E213">
            <v>758333.54</v>
          </cell>
          <cell r="F213">
            <v>756833.54</v>
          </cell>
          <cell r="G213">
            <v>771386.54</v>
          </cell>
          <cell r="H213">
            <v>-85195</v>
          </cell>
          <cell r="I213">
            <v>18004.599999999999</v>
          </cell>
          <cell r="J213">
            <v>13053</v>
          </cell>
          <cell r="K213">
            <v>21611.88</v>
          </cell>
          <cell r="L213">
            <v>0</v>
          </cell>
          <cell r="M213">
            <v>13624</v>
          </cell>
          <cell r="N213">
            <v>13053</v>
          </cell>
          <cell r="O213">
            <v>13053</v>
          </cell>
          <cell r="P213">
            <v>3070757.77</v>
          </cell>
          <cell r="R213" t="str">
            <v>F50700E</v>
          </cell>
          <cell r="S213">
            <v>3070757.77</v>
          </cell>
          <cell r="T213">
            <v>12463083.82</v>
          </cell>
        </row>
        <row r="214">
          <cell r="A214" t="str">
            <v>F51000E</v>
          </cell>
          <cell r="B214" t="str">
            <v>MAINTENANCE SUPERVISION AND ENGINEERING</v>
          </cell>
          <cell r="C214">
            <v>2707809.81</v>
          </cell>
          <cell r="D214">
            <v>193153.5</v>
          </cell>
          <cell r="E214">
            <v>124489.49</v>
          </cell>
          <cell r="F214">
            <v>43174.97</v>
          </cell>
          <cell r="G214">
            <v>32356.799999999999</v>
          </cell>
          <cell r="H214">
            <v>60970.96</v>
          </cell>
          <cell r="I214">
            <v>26632.66</v>
          </cell>
          <cell r="J214">
            <v>2419.77</v>
          </cell>
          <cell r="K214">
            <v>18970.93</v>
          </cell>
          <cell r="L214">
            <v>2029.6</v>
          </cell>
          <cell r="M214">
            <v>8194.6200000000008</v>
          </cell>
          <cell r="N214">
            <v>-12758.11</v>
          </cell>
          <cell r="O214">
            <v>-7535.31</v>
          </cell>
          <cell r="P214">
            <v>492099.87999999995</v>
          </cell>
          <cell r="R214" t="str">
            <v>F51000E</v>
          </cell>
          <cell r="S214">
            <v>492099.88</v>
          </cell>
          <cell r="T214">
            <v>3199909.69</v>
          </cell>
        </row>
        <row r="215">
          <cell r="A215" t="str">
            <v>F51010E</v>
          </cell>
          <cell r="B215" t="str">
            <v>MAINTENANCE SUPERVISION AND ENGINEERING</v>
          </cell>
          <cell r="C215">
            <v>0</v>
          </cell>
          <cell r="F215">
            <v>74542.350000000006</v>
          </cell>
          <cell r="G215">
            <v>61342.22</v>
          </cell>
          <cell r="H215">
            <v>74898.36</v>
          </cell>
          <cell r="I215">
            <v>16849.66</v>
          </cell>
          <cell r="J215">
            <v>2213.1799999999998</v>
          </cell>
          <cell r="K215">
            <v>7662.35</v>
          </cell>
          <cell r="L215">
            <v>8845.7199999999993</v>
          </cell>
          <cell r="M215">
            <v>8492.1200000000008</v>
          </cell>
          <cell r="N215">
            <v>18059.25</v>
          </cell>
          <cell r="O215">
            <v>9032.7800000000007</v>
          </cell>
          <cell r="P215">
            <v>281937.99</v>
          </cell>
          <cell r="R215" t="str">
            <v>F51010E</v>
          </cell>
          <cell r="S215">
            <v>281937.99</v>
          </cell>
          <cell r="T215">
            <v>281937.99</v>
          </cell>
        </row>
        <row r="216">
          <cell r="A216" t="str">
            <v>F51020E</v>
          </cell>
          <cell r="B216" t="str">
            <v>MAINTENANCE SUPERVISION AND ENGINEERING</v>
          </cell>
          <cell r="C216">
            <v>0</v>
          </cell>
          <cell r="F216">
            <v>67683.39</v>
          </cell>
          <cell r="G216">
            <v>50737.58</v>
          </cell>
          <cell r="H216">
            <v>11681.57</v>
          </cell>
          <cell r="I216">
            <v>1045.69</v>
          </cell>
          <cell r="J216">
            <v>266.60000000000002</v>
          </cell>
          <cell r="K216">
            <v>3508.6</v>
          </cell>
          <cell r="L216">
            <v>1154.69</v>
          </cell>
          <cell r="M216">
            <v>2150.6</v>
          </cell>
          <cell r="N216">
            <v>0</v>
          </cell>
          <cell r="O216">
            <v>347.02</v>
          </cell>
          <cell r="P216">
            <v>138575.74000000002</v>
          </cell>
          <cell r="R216" t="str">
            <v>F51020E</v>
          </cell>
          <cell r="S216">
            <v>138575.74</v>
          </cell>
          <cell r="T216">
            <v>138575.74000000002</v>
          </cell>
        </row>
        <row r="217">
          <cell r="A217" t="str">
            <v>F51030E</v>
          </cell>
          <cell r="B217" t="str">
            <v>MAINTENANCE SUPERVISION AND ENGINEERING</v>
          </cell>
          <cell r="C217">
            <v>0</v>
          </cell>
          <cell r="F217">
            <v>887.91</v>
          </cell>
          <cell r="G217">
            <v>308.12</v>
          </cell>
          <cell r="H217">
            <v>132.47999999999999</v>
          </cell>
          <cell r="I217">
            <v>0</v>
          </cell>
          <cell r="L217">
            <v>19795.3</v>
          </cell>
          <cell r="M217">
            <v>0</v>
          </cell>
          <cell r="N217">
            <v>0</v>
          </cell>
          <cell r="O217">
            <v>645.01</v>
          </cell>
          <cell r="P217">
            <v>21768.819999999996</v>
          </cell>
          <cell r="R217" t="str">
            <v>F51030E</v>
          </cell>
          <cell r="S217">
            <v>21768.82</v>
          </cell>
          <cell r="T217">
            <v>21768.819999999996</v>
          </cell>
        </row>
        <row r="218">
          <cell r="A218" t="str">
            <v>F51100E</v>
          </cell>
          <cell r="B218" t="str">
            <v>MAINTENANCE OF STRUCTURES</v>
          </cell>
          <cell r="C218">
            <v>4929031.97</v>
          </cell>
          <cell r="D218">
            <v>358471.67999999999</v>
          </cell>
          <cell r="E218">
            <v>171446.31</v>
          </cell>
          <cell r="F218">
            <v>250427.42</v>
          </cell>
          <cell r="G218">
            <v>188006.53</v>
          </cell>
          <cell r="H218">
            <v>206763.97</v>
          </cell>
          <cell r="I218">
            <v>326678.89</v>
          </cell>
          <cell r="J218">
            <v>222785.4</v>
          </cell>
          <cell r="K218">
            <v>107554.15</v>
          </cell>
          <cell r="L218">
            <v>84971.86</v>
          </cell>
          <cell r="M218">
            <v>48287.46</v>
          </cell>
          <cell r="N218">
            <v>182968.47</v>
          </cell>
          <cell r="O218">
            <v>-3260825.04</v>
          </cell>
          <cell r="P218">
            <v>-1112462.8999999999</v>
          </cell>
          <cell r="R218" t="str">
            <v>F51100E</v>
          </cell>
          <cell r="S218">
            <v>-1112462.8999999999</v>
          </cell>
          <cell r="T218">
            <v>3816569.07</v>
          </cell>
        </row>
        <row r="219">
          <cell r="A219" t="str">
            <v>F51200E</v>
          </cell>
          <cell r="B219" t="str">
            <v>MAINTENANCE OF BOILER PLANT</v>
          </cell>
          <cell r="C219">
            <v>4901535.7</v>
          </cell>
          <cell r="D219">
            <v>355912</v>
          </cell>
          <cell r="E219">
            <v>201114.43</v>
          </cell>
          <cell r="F219">
            <v>391470.51</v>
          </cell>
          <cell r="G219">
            <v>287888.03000000003</v>
          </cell>
          <cell r="H219">
            <v>174650.51</v>
          </cell>
          <cell r="I219">
            <v>29347.58</v>
          </cell>
          <cell r="J219">
            <v>6157.51</v>
          </cell>
          <cell r="K219">
            <v>20188.88</v>
          </cell>
          <cell r="L219">
            <v>-1426.53</v>
          </cell>
          <cell r="M219">
            <v>18.16</v>
          </cell>
          <cell r="N219">
            <v>9027.35</v>
          </cell>
          <cell r="O219">
            <v>82807.520000000004</v>
          </cell>
          <cell r="P219">
            <v>1557155.95</v>
          </cell>
          <cell r="R219" t="str">
            <v>F51200E</v>
          </cell>
          <cell r="S219">
            <v>1557155.95</v>
          </cell>
          <cell r="T219">
            <v>6458691.6500000004</v>
          </cell>
        </row>
        <row r="220">
          <cell r="A220" t="str">
            <v>F51220E</v>
          </cell>
          <cell r="B220" t="str">
            <v>MAINTENANCE OF BOILER PLANT</v>
          </cell>
          <cell r="C220">
            <v>0</v>
          </cell>
          <cell r="F220">
            <v>6077.06</v>
          </cell>
          <cell r="G220">
            <v>6448.36</v>
          </cell>
          <cell r="H220">
            <v>1466.08</v>
          </cell>
          <cell r="I220">
            <v>2079.16</v>
          </cell>
          <cell r="J220">
            <v>812.69</v>
          </cell>
          <cell r="K220">
            <v>0</v>
          </cell>
          <cell r="L220">
            <v>4263.3500000000004</v>
          </cell>
          <cell r="M220">
            <v>0</v>
          </cell>
          <cell r="P220">
            <v>21146.699999999997</v>
          </cell>
          <cell r="R220" t="str">
            <v>F51220E</v>
          </cell>
          <cell r="S220">
            <v>21146.7</v>
          </cell>
          <cell r="T220">
            <v>21146.699999999997</v>
          </cell>
        </row>
        <row r="221">
          <cell r="A221" t="str">
            <v>F51300E</v>
          </cell>
          <cell r="B221" t="str">
            <v>MAINTENANCE OF ELECTRIC PLANT</v>
          </cell>
          <cell r="C221">
            <v>3036140.66</v>
          </cell>
          <cell r="D221">
            <v>262316.05</v>
          </cell>
          <cell r="E221">
            <v>152942.04999999999</v>
          </cell>
          <cell r="F221">
            <v>450622.95</v>
          </cell>
          <cell r="G221">
            <v>183490.22</v>
          </cell>
          <cell r="H221">
            <v>72353.38</v>
          </cell>
          <cell r="I221">
            <v>41674.06</v>
          </cell>
          <cell r="J221">
            <v>8961.6299999999992</v>
          </cell>
          <cell r="K221">
            <v>582.09</v>
          </cell>
          <cell r="L221">
            <v>7167.55</v>
          </cell>
          <cell r="M221">
            <v>3537.39</v>
          </cell>
          <cell r="N221">
            <v>4909.05</v>
          </cell>
          <cell r="O221">
            <v>5584.87</v>
          </cell>
          <cell r="P221">
            <v>1194141.29</v>
          </cell>
          <cell r="R221" t="str">
            <v>F51300E</v>
          </cell>
          <cell r="S221">
            <v>1194141.29</v>
          </cell>
          <cell r="T221">
            <v>4230281.95</v>
          </cell>
        </row>
        <row r="222">
          <cell r="A222" t="str">
            <v>F51320E</v>
          </cell>
          <cell r="B222" t="str">
            <v>MAINTENANCE OF ELECTRIC PLANT</v>
          </cell>
          <cell r="C222">
            <v>0</v>
          </cell>
          <cell r="F222">
            <v>12129.57</v>
          </cell>
          <cell r="G222">
            <v>6450.11</v>
          </cell>
          <cell r="H222">
            <v>2232.46</v>
          </cell>
          <cell r="I222">
            <v>12460.84</v>
          </cell>
          <cell r="N222">
            <v>0</v>
          </cell>
          <cell r="O222">
            <v>1633.13</v>
          </cell>
          <cell r="P222">
            <v>34906.109999999993</v>
          </cell>
          <cell r="R222" t="str">
            <v>F51320E</v>
          </cell>
          <cell r="S222">
            <v>34906.11</v>
          </cell>
          <cell r="T222">
            <v>34906.109999999993</v>
          </cell>
        </row>
        <row r="223">
          <cell r="A223" t="str">
            <v>F51400E</v>
          </cell>
          <cell r="B223" t="str">
            <v>MAINTENANCE OF MISCELLANEOUS STEAM PLANT</v>
          </cell>
          <cell r="C223">
            <v>943606.75</v>
          </cell>
          <cell r="D223">
            <v>26845.49</v>
          </cell>
          <cell r="E223">
            <v>69138.83</v>
          </cell>
          <cell r="F223">
            <v>22126.46</v>
          </cell>
          <cell r="G223">
            <v>31366.15</v>
          </cell>
          <cell r="H223">
            <v>20841.439999999999</v>
          </cell>
          <cell r="I223">
            <v>18472.07</v>
          </cell>
          <cell r="J223">
            <v>0</v>
          </cell>
          <cell r="K223">
            <v>4459.33</v>
          </cell>
          <cell r="L223">
            <v>-614.9</v>
          </cell>
          <cell r="M223">
            <v>0</v>
          </cell>
          <cell r="N223">
            <v>0</v>
          </cell>
          <cell r="O223">
            <v>416.66</v>
          </cell>
          <cell r="P223">
            <v>193051.53</v>
          </cell>
          <cell r="R223" t="str">
            <v>F51400E</v>
          </cell>
          <cell r="S223">
            <v>193051.53</v>
          </cell>
          <cell r="T223">
            <v>1136658.28</v>
          </cell>
        </row>
        <row r="224">
          <cell r="A224" t="str">
            <v>F51420E</v>
          </cell>
          <cell r="B224" t="str">
            <v>MAINTENANCE OF MISCELLANEOUS STEAM PLANT</v>
          </cell>
          <cell r="C224">
            <v>0</v>
          </cell>
          <cell r="H224">
            <v>78.2</v>
          </cell>
          <cell r="I224">
            <v>0</v>
          </cell>
          <cell r="P224">
            <v>78.2</v>
          </cell>
          <cell r="R224" t="str">
            <v>F51420E</v>
          </cell>
          <cell r="S224">
            <v>78.2</v>
          </cell>
          <cell r="T224">
            <v>78.2</v>
          </cell>
        </row>
        <row r="225">
          <cell r="A225" t="str">
            <v>F51700E</v>
          </cell>
          <cell r="B225" t="str">
            <v>OPERATION SUPERVISION AND ENGINEERING</v>
          </cell>
          <cell r="C225">
            <v>21808919.77</v>
          </cell>
          <cell r="D225">
            <v>1927293.44</v>
          </cell>
          <cell r="E225">
            <v>1174519.58</v>
          </cell>
          <cell r="F225">
            <v>1158559.6200000001</v>
          </cell>
          <cell r="G225">
            <v>1550128.05</v>
          </cell>
          <cell r="H225">
            <v>1301394.23</v>
          </cell>
          <cell r="I225">
            <v>1533470.73</v>
          </cell>
          <cell r="J225">
            <v>1294027.8999999999</v>
          </cell>
          <cell r="K225">
            <v>1478485.49</v>
          </cell>
          <cell r="L225">
            <v>790605.21</v>
          </cell>
          <cell r="M225">
            <v>988795.5</v>
          </cell>
          <cell r="N225">
            <v>2334789.44</v>
          </cell>
          <cell r="O225">
            <v>1795646.92</v>
          </cell>
          <cell r="P225">
            <v>17327716.109999999</v>
          </cell>
          <cell r="R225" t="str">
            <v>F51700E</v>
          </cell>
          <cell r="S225">
            <v>17327716.109999999</v>
          </cell>
          <cell r="T225">
            <v>39136635.879999995</v>
          </cell>
        </row>
        <row r="226">
          <cell r="A226" t="str">
            <v>F51800E</v>
          </cell>
          <cell r="B226" t="str">
            <v>FUEL</v>
          </cell>
          <cell r="C226">
            <v>19421127.789999999</v>
          </cell>
          <cell r="D226">
            <v>972450.44</v>
          </cell>
          <cell r="E226">
            <v>887683.92</v>
          </cell>
          <cell r="F226">
            <v>1398210.85</v>
          </cell>
          <cell r="G226">
            <v>878387.18</v>
          </cell>
          <cell r="H226">
            <v>1326365.73</v>
          </cell>
          <cell r="I226">
            <v>1635673.86</v>
          </cell>
          <cell r="J226">
            <v>1421640.97</v>
          </cell>
          <cell r="K226">
            <v>1746999.54</v>
          </cell>
          <cell r="L226">
            <v>1647043.65</v>
          </cell>
          <cell r="M226">
            <v>1745326.87</v>
          </cell>
          <cell r="N226">
            <v>1654700.11</v>
          </cell>
          <cell r="O226">
            <v>1676773.8</v>
          </cell>
          <cell r="P226">
            <v>16991256.920000002</v>
          </cell>
          <cell r="R226" t="str">
            <v>F51800E</v>
          </cell>
          <cell r="S226">
            <v>16991256.920000002</v>
          </cell>
          <cell r="T226">
            <v>36412384.710000001</v>
          </cell>
        </row>
        <row r="227">
          <cell r="A227" t="str">
            <v>F51900E</v>
          </cell>
          <cell r="B227" t="str">
            <v>COOLANTS AND WATER</v>
          </cell>
          <cell r="C227">
            <v>188131.1</v>
          </cell>
          <cell r="D227">
            <v>12322.4</v>
          </cell>
          <cell r="E227">
            <v>18861.71</v>
          </cell>
          <cell r="F227">
            <v>18158.349999999999</v>
          </cell>
          <cell r="G227">
            <v>7606.21</v>
          </cell>
          <cell r="H227">
            <v>14180.43</v>
          </cell>
          <cell r="I227">
            <v>15247.76</v>
          </cell>
          <cell r="J227">
            <v>8902.1299999999992</v>
          </cell>
          <cell r="K227">
            <v>15427.79</v>
          </cell>
          <cell r="L227">
            <v>10228.08</v>
          </cell>
          <cell r="M227">
            <v>25582.3</v>
          </cell>
          <cell r="N227">
            <v>9063.7099999999991</v>
          </cell>
          <cell r="O227">
            <v>3820.82</v>
          </cell>
          <cell r="P227">
            <v>159401.69</v>
          </cell>
          <cell r="R227" t="str">
            <v>F51900E</v>
          </cell>
          <cell r="S227">
            <v>159401.69</v>
          </cell>
          <cell r="T227">
            <v>347532.79000000004</v>
          </cell>
        </row>
        <row r="228">
          <cell r="A228" t="str">
            <v>F52000E</v>
          </cell>
          <cell r="B228" t="str">
            <v>STEAM EXPENSES</v>
          </cell>
          <cell r="C228">
            <v>10392384.76</v>
          </cell>
          <cell r="D228">
            <v>915781.67</v>
          </cell>
          <cell r="E228">
            <v>179257.26</v>
          </cell>
          <cell r="F228">
            <v>927031.51</v>
          </cell>
          <cell r="G228">
            <v>2328757.4500000002</v>
          </cell>
          <cell r="H228">
            <v>1503047.57</v>
          </cell>
          <cell r="I228">
            <v>564026.1</v>
          </cell>
          <cell r="J228">
            <v>850513.72</v>
          </cell>
          <cell r="K228">
            <v>40396.379999999997</v>
          </cell>
          <cell r="L228">
            <v>696659.27</v>
          </cell>
          <cell r="M228">
            <v>603864.6</v>
          </cell>
          <cell r="N228">
            <v>668341.71</v>
          </cell>
          <cell r="O228">
            <v>766587.31</v>
          </cell>
          <cell r="P228">
            <v>10044264.549999999</v>
          </cell>
          <cell r="R228" t="str">
            <v>F52000E</v>
          </cell>
          <cell r="S228">
            <v>10044264.549999999</v>
          </cell>
          <cell r="T228">
            <v>20436649.309999999</v>
          </cell>
        </row>
        <row r="229">
          <cell r="A229" t="str">
            <v>F52300E</v>
          </cell>
          <cell r="B229" t="str">
            <v>ELECTRIC EXPENSES</v>
          </cell>
          <cell r="C229">
            <v>2549590.0299999998</v>
          </cell>
          <cell r="D229">
            <v>222209.72</v>
          </cell>
          <cell r="E229">
            <v>-61487.93</v>
          </cell>
          <cell r="F229">
            <v>302567.28000000003</v>
          </cell>
          <cell r="G229">
            <v>387983.12</v>
          </cell>
          <cell r="H229">
            <v>271397.67</v>
          </cell>
          <cell r="I229">
            <v>87425.66</v>
          </cell>
          <cell r="J229">
            <v>105925.15</v>
          </cell>
          <cell r="K229">
            <v>219892.43</v>
          </cell>
          <cell r="L229">
            <v>216662.11</v>
          </cell>
          <cell r="M229">
            <v>186818.49</v>
          </cell>
          <cell r="N229">
            <v>200364.44</v>
          </cell>
          <cell r="O229">
            <v>243300.26</v>
          </cell>
          <cell r="P229">
            <v>2383058.4000000004</v>
          </cell>
          <cell r="R229" t="str">
            <v>F52300E</v>
          </cell>
          <cell r="S229">
            <v>2383058.4</v>
          </cell>
          <cell r="T229">
            <v>4932648.43</v>
          </cell>
        </row>
        <row r="230">
          <cell r="A230" t="str">
            <v>F52400E</v>
          </cell>
          <cell r="B230" t="str">
            <v>MISCELLANEOUS NUCLEAR POWER EXPENSES</v>
          </cell>
          <cell r="C230">
            <v>21070197.010000002</v>
          </cell>
          <cell r="D230">
            <v>1449034.2</v>
          </cell>
          <cell r="E230">
            <v>814608.35</v>
          </cell>
          <cell r="F230">
            <v>1700636.83</v>
          </cell>
          <cell r="G230">
            <v>1485411.91</v>
          </cell>
          <cell r="H230">
            <v>1353313.47</v>
          </cell>
          <cell r="I230">
            <v>1966131.7</v>
          </cell>
          <cell r="J230">
            <v>1368241.16</v>
          </cell>
          <cell r="K230">
            <v>1292446.77</v>
          </cell>
          <cell r="L230">
            <v>1482754.89</v>
          </cell>
          <cell r="M230">
            <v>1401284.97</v>
          </cell>
          <cell r="N230">
            <v>1943085.09</v>
          </cell>
          <cell r="O230">
            <v>3212569.56</v>
          </cell>
          <cell r="P230">
            <v>19469518.899999999</v>
          </cell>
          <cell r="R230" t="str">
            <v>F52400E</v>
          </cell>
          <cell r="S230">
            <v>19469518.900000002</v>
          </cell>
          <cell r="T230">
            <v>40539715.909999996</v>
          </cell>
        </row>
        <row r="231">
          <cell r="A231" t="str">
            <v>F52500E</v>
          </cell>
          <cell r="B231" t="str">
            <v>RENTS</v>
          </cell>
          <cell r="C231">
            <v>263640.76</v>
          </cell>
          <cell r="D231">
            <v>-6803.26</v>
          </cell>
          <cell r="E231">
            <v>-14145.44</v>
          </cell>
          <cell r="F231">
            <v>28651.7</v>
          </cell>
          <cell r="G231">
            <v>25936.49</v>
          </cell>
          <cell r="H231">
            <v>17860.45</v>
          </cell>
          <cell r="I231">
            <v>34308.800000000003</v>
          </cell>
          <cell r="J231">
            <v>18.43</v>
          </cell>
          <cell r="K231">
            <v>20.16</v>
          </cell>
          <cell r="L231">
            <v>28560.84</v>
          </cell>
          <cell r="M231">
            <v>-617.99</v>
          </cell>
          <cell r="N231">
            <v>3563.17</v>
          </cell>
          <cell r="O231">
            <v>85978.47</v>
          </cell>
          <cell r="P231">
            <v>203331.82</v>
          </cell>
          <cell r="R231" t="str">
            <v>F52500E</v>
          </cell>
          <cell r="S231">
            <v>203331.82</v>
          </cell>
          <cell r="T231">
            <v>466972.58</v>
          </cell>
        </row>
        <row r="232">
          <cell r="A232" t="str">
            <v>F52800E</v>
          </cell>
          <cell r="B232" t="str">
            <v>MAINTENANCE SUPERVISION AND ENGINEERING</v>
          </cell>
          <cell r="C232">
            <v>6876841.0199999996</v>
          </cell>
          <cell r="D232">
            <v>514335.27</v>
          </cell>
          <cell r="E232">
            <v>1722812.44</v>
          </cell>
          <cell r="F232">
            <v>925774.1</v>
          </cell>
          <cell r="G232">
            <v>776137.77</v>
          </cell>
          <cell r="H232">
            <v>425718.62</v>
          </cell>
          <cell r="I232">
            <v>-411369.68</v>
          </cell>
          <cell r="J232">
            <v>585749.28</v>
          </cell>
          <cell r="K232">
            <v>496032.94</v>
          </cell>
          <cell r="L232">
            <v>2951384.36</v>
          </cell>
          <cell r="M232">
            <v>461958.09</v>
          </cell>
          <cell r="N232">
            <v>584172.93999999994</v>
          </cell>
          <cell r="O232">
            <v>670885.91</v>
          </cell>
          <cell r="P232">
            <v>9703592.0399999991</v>
          </cell>
          <cell r="R232" t="str">
            <v>F52800E</v>
          </cell>
          <cell r="S232">
            <v>9703592.0399999991</v>
          </cell>
          <cell r="T232">
            <v>16580433.059999999</v>
          </cell>
        </row>
        <row r="233">
          <cell r="A233" t="str">
            <v>F52900E</v>
          </cell>
          <cell r="B233" t="str">
            <v>MAINTENANCE OF STRUCTURES</v>
          </cell>
          <cell r="C233">
            <v>4313867.8899999997</v>
          </cell>
          <cell r="D233">
            <v>284779.23</v>
          </cell>
          <cell r="E233">
            <v>-92165.08</v>
          </cell>
          <cell r="F233">
            <v>147612.32999999999</v>
          </cell>
          <cell r="G233">
            <v>538181.94999999995</v>
          </cell>
          <cell r="H233">
            <v>331160.21000000002</v>
          </cell>
          <cell r="I233">
            <v>485045.79</v>
          </cell>
          <cell r="J233">
            <v>420259.13</v>
          </cell>
          <cell r="K233">
            <v>301846.82</v>
          </cell>
          <cell r="L233">
            <v>214515.78</v>
          </cell>
          <cell r="M233">
            <v>227474.34</v>
          </cell>
          <cell r="N233">
            <v>283395.18</v>
          </cell>
          <cell r="O233">
            <v>397541.19</v>
          </cell>
          <cell r="P233">
            <v>3539646.8699999996</v>
          </cell>
          <cell r="R233" t="str">
            <v>F52900E</v>
          </cell>
          <cell r="S233">
            <v>3539646.87</v>
          </cell>
          <cell r="T233">
            <v>7853514.7599999998</v>
          </cell>
        </row>
        <row r="234">
          <cell r="A234" t="str">
            <v>F53000E</v>
          </cell>
          <cell r="B234" t="str">
            <v>MAINTENANCE OF REACTOR PLANT EQUIPMENT</v>
          </cell>
          <cell r="C234">
            <v>6086066.96</v>
          </cell>
          <cell r="D234">
            <v>902578.44</v>
          </cell>
          <cell r="E234">
            <v>1008993.59</v>
          </cell>
          <cell r="F234">
            <v>1027611.09</v>
          </cell>
          <cell r="G234">
            <v>1527354.37</v>
          </cell>
          <cell r="H234">
            <v>810434.52</v>
          </cell>
          <cell r="I234">
            <v>1645790.49</v>
          </cell>
          <cell r="J234">
            <v>656931.99</v>
          </cell>
          <cell r="K234">
            <v>94662.1</v>
          </cell>
          <cell r="L234">
            <v>387853.65</v>
          </cell>
          <cell r="M234">
            <v>338422.89</v>
          </cell>
          <cell r="N234">
            <v>360797.07</v>
          </cell>
          <cell r="O234">
            <v>367202.02</v>
          </cell>
          <cell r="P234">
            <v>9128632.2200000007</v>
          </cell>
          <cell r="R234" t="str">
            <v>F53000E</v>
          </cell>
          <cell r="S234">
            <v>9128632.2200000007</v>
          </cell>
          <cell r="T234">
            <v>15214699.18</v>
          </cell>
        </row>
        <row r="235">
          <cell r="A235" t="str">
            <v>F53100E</v>
          </cell>
          <cell r="B235" t="str">
            <v>MAINTENANCE OF ELECTRIC PLANT</v>
          </cell>
          <cell r="C235">
            <v>3744030.47</v>
          </cell>
          <cell r="D235">
            <v>484827.19</v>
          </cell>
          <cell r="E235">
            <v>271826.28999999998</v>
          </cell>
          <cell r="F235">
            <v>623249.35</v>
          </cell>
          <cell r="G235">
            <v>729809.05</v>
          </cell>
          <cell r="H235">
            <v>286484.78000000003</v>
          </cell>
          <cell r="I235">
            <v>964302.51</v>
          </cell>
          <cell r="J235">
            <v>842764.49</v>
          </cell>
          <cell r="K235">
            <v>324549.7</v>
          </cell>
          <cell r="L235">
            <v>312179.5</v>
          </cell>
          <cell r="M235">
            <v>280435.20000000001</v>
          </cell>
          <cell r="N235">
            <v>336295.97</v>
          </cell>
          <cell r="O235">
            <v>193840.49</v>
          </cell>
          <cell r="P235">
            <v>5650564.5200000005</v>
          </cell>
          <cell r="R235" t="str">
            <v>F53100E</v>
          </cell>
          <cell r="S235">
            <v>5650564.5199999996</v>
          </cell>
          <cell r="T235">
            <v>9394594.9900000002</v>
          </cell>
        </row>
        <row r="236">
          <cell r="A236" t="str">
            <v>F53200E</v>
          </cell>
          <cell r="B236" t="str">
            <v>MAINTENANCE OF MISCELLANEOUS NUCLEAR PLANT</v>
          </cell>
          <cell r="C236">
            <v>5244396.0199999996</v>
          </cell>
          <cell r="D236">
            <v>2242367.89</v>
          </cell>
          <cell r="E236">
            <v>2103922.84</v>
          </cell>
          <cell r="F236">
            <v>990079.82</v>
          </cell>
          <cell r="G236">
            <v>478069.41</v>
          </cell>
          <cell r="H236">
            <v>-19417.95</v>
          </cell>
          <cell r="I236">
            <v>-362516.4</v>
          </cell>
          <cell r="J236">
            <v>-711002.64</v>
          </cell>
          <cell r="K236">
            <v>336287.63</v>
          </cell>
          <cell r="L236">
            <v>340361.57</v>
          </cell>
          <cell r="M236">
            <v>318225.08</v>
          </cell>
          <cell r="N236">
            <v>397486.45</v>
          </cell>
          <cell r="O236">
            <v>664456.06000000006</v>
          </cell>
          <cell r="P236">
            <v>6778319.7600000016</v>
          </cell>
          <cell r="R236" t="str">
            <v>F53200E</v>
          </cell>
          <cell r="S236">
            <v>6778319.7599999998</v>
          </cell>
          <cell r="T236">
            <v>12022715.780000001</v>
          </cell>
        </row>
        <row r="237">
          <cell r="A237" t="str">
            <v>F54600E</v>
          </cell>
          <cell r="B237" t="str">
            <v>OPERATION SUPERVISION AND ENGINEERING</v>
          </cell>
          <cell r="C237">
            <v>39405.160000000003</v>
          </cell>
          <cell r="D237">
            <v>9041.2199999999993</v>
          </cell>
          <cell r="E237">
            <v>3823.31</v>
          </cell>
          <cell r="F237">
            <v>3417</v>
          </cell>
          <cell r="G237">
            <v>3731.07</v>
          </cell>
          <cell r="H237">
            <v>20464.310000000001</v>
          </cell>
          <cell r="I237">
            <v>980.76</v>
          </cell>
          <cell r="J237">
            <v>1555.87</v>
          </cell>
          <cell r="K237">
            <v>385.17</v>
          </cell>
          <cell r="L237">
            <v>66.67</v>
          </cell>
          <cell r="M237">
            <v>348.88</v>
          </cell>
          <cell r="N237">
            <v>21.81</v>
          </cell>
          <cell r="O237">
            <v>0</v>
          </cell>
          <cell r="P237">
            <v>43836.07</v>
          </cell>
          <cell r="R237" t="str">
            <v>F54600E</v>
          </cell>
          <cell r="S237">
            <v>43836.07</v>
          </cell>
          <cell r="T237">
            <v>83241.23000000001</v>
          </cell>
        </row>
        <row r="238">
          <cell r="A238" t="str">
            <v>F54610E</v>
          </cell>
          <cell r="B238" t="str">
            <v>OPERATION SUPERVISION AND ENGINEERING</v>
          </cell>
          <cell r="C238">
            <v>0</v>
          </cell>
          <cell r="F238">
            <v>0</v>
          </cell>
          <cell r="G238">
            <v>351.62</v>
          </cell>
          <cell r="J238">
            <v>0</v>
          </cell>
          <cell r="K238">
            <v>10.66</v>
          </cell>
          <cell r="N238">
            <v>10.78</v>
          </cell>
          <cell r="O238">
            <v>0</v>
          </cell>
          <cell r="P238">
            <v>373.06</v>
          </cell>
          <cell r="R238" t="str">
            <v>F54610E</v>
          </cell>
          <cell r="S238">
            <v>373.06</v>
          </cell>
          <cell r="T238">
            <v>373.06</v>
          </cell>
        </row>
        <row r="239">
          <cell r="A239" t="str">
            <v>F54700E</v>
          </cell>
          <cell r="B239" t="str">
            <v>FUEL</v>
          </cell>
          <cell r="C239">
            <v>3247237.35</v>
          </cell>
          <cell r="D239">
            <v>136125.72</v>
          </cell>
          <cell r="E239">
            <v>183425.96</v>
          </cell>
          <cell r="F239">
            <v>146013.71</v>
          </cell>
          <cell r="G239">
            <v>210336.93</v>
          </cell>
          <cell r="H239">
            <v>524120</v>
          </cell>
          <cell r="I239">
            <v>608640.87</v>
          </cell>
          <cell r="J239">
            <v>20163.43</v>
          </cell>
          <cell r="K239">
            <v>0</v>
          </cell>
          <cell r="L239">
            <v>0</v>
          </cell>
          <cell r="M239">
            <v>6627.6</v>
          </cell>
          <cell r="N239">
            <v>57671.56</v>
          </cell>
          <cell r="O239">
            <v>0</v>
          </cell>
          <cell r="P239">
            <v>1893125.78</v>
          </cell>
          <cell r="R239" t="str">
            <v>F54700E</v>
          </cell>
          <cell r="S239">
            <v>1893125.78</v>
          </cell>
          <cell r="T239">
            <v>5140363.13</v>
          </cell>
        </row>
        <row r="240">
          <cell r="A240" t="str">
            <v>F54800E</v>
          </cell>
          <cell r="B240" t="str">
            <v>GENERATION EXPENSES</v>
          </cell>
          <cell r="C240">
            <v>70367.33</v>
          </cell>
          <cell r="D240">
            <v>15135.31</v>
          </cell>
          <cell r="E240">
            <v>6290.39</v>
          </cell>
          <cell r="F240">
            <v>6265.46</v>
          </cell>
          <cell r="G240">
            <v>5511.87</v>
          </cell>
          <cell r="H240">
            <v>1792.25</v>
          </cell>
          <cell r="I240">
            <v>1842.49</v>
          </cell>
          <cell r="J240">
            <v>2506.33</v>
          </cell>
          <cell r="K240">
            <v>0</v>
          </cell>
          <cell r="N240">
            <v>-152.66</v>
          </cell>
          <cell r="O240">
            <v>0</v>
          </cell>
          <cell r="P240">
            <v>39191.439999999995</v>
          </cell>
          <cell r="R240" t="str">
            <v>F54800E</v>
          </cell>
          <cell r="S240">
            <v>39191.440000000002</v>
          </cell>
          <cell r="T240">
            <v>109558.76999999999</v>
          </cell>
        </row>
        <row r="241">
          <cell r="A241" t="str">
            <v>F54900E</v>
          </cell>
          <cell r="B241" t="str">
            <v>MISCELLANEOUS OTHER POWER GENERATION EXPENSES</v>
          </cell>
          <cell r="C241">
            <v>50059.74</v>
          </cell>
          <cell r="D241">
            <v>-4322.09</v>
          </cell>
          <cell r="E241">
            <v>1638.21</v>
          </cell>
          <cell r="F241">
            <v>20139.689999999999</v>
          </cell>
          <cell r="G241">
            <v>1773.7</v>
          </cell>
          <cell r="H241">
            <v>5967.89</v>
          </cell>
          <cell r="I241">
            <v>5375.25</v>
          </cell>
          <cell r="J241">
            <v>3859.25</v>
          </cell>
          <cell r="K241">
            <v>2200.0100000000002</v>
          </cell>
          <cell r="L241">
            <v>10687.63</v>
          </cell>
          <cell r="M241">
            <v>2732.69</v>
          </cell>
          <cell r="N241">
            <v>7187.55</v>
          </cell>
          <cell r="O241">
            <v>4544.84</v>
          </cell>
          <cell r="P241">
            <v>61784.619999999995</v>
          </cell>
          <cell r="R241" t="str">
            <v>F54900E</v>
          </cell>
          <cell r="S241">
            <v>61784.62</v>
          </cell>
          <cell r="T241">
            <v>111844.35999999999</v>
          </cell>
        </row>
        <row r="242">
          <cell r="A242" t="str">
            <v>F55000E</v>
          </cell>
          <cell r="B242" t="str">
            <v>RENTS</v>
          </cell>
          <cell r="C242">
            <v>9422.84</v>
          </cell>
          <cell r="D242">
            <v>95.89</v>
          </cell>
          <cell r="E242">
            <v>0</v>
          </cell>
          <cell r="J242">
            <v>568.27</v>
          </cell>
          <cell r="K242">
            <v>0</v>
          </cell>
          <cell r="P242">
            <v>664.16</v>
          </cell>
          <cell r="R242" t="str">
            <v>F55000E</v>
          </cell>
          <cell r="S242">
            <v>664.16</v>
          </cell>
          <cell r="T242">
            <v>10087</v>
          </cell>
        </row>
        <row r="243">
          <cell r="A243" t="str">
            <v>F55100E</v>
          </cell>
          <cell r="B243" t="str">
            <v>MAINTENANCE SUPERVISION AND ENGINEERING</v>
          </cell>
          <cell r="C243">
            <v>66635.33</v>
          </cell>
          <cell r="D243">
            <v>6074</v>
          </cell>
          <cell r="E243">
            <v>4430.37</v>
          </cell>
          <cell r="F243">
            <v>-409.12</v>
          </cell>
          <cell r="G243">
            <v>339.45</v>
          </cell>
          <cell r="H243">
            <v>93.99</v>
          </cell>
          <cell r="I243">
            <v>346.82</v>
          </cell>
          <cell r="L243">
            <v>0</v>
          </cell>
          <cell r="M243">
            <v>75</v>
          </cell>
          <cell r="P243">
            <v>10950.509999999998</v>
          </cell>
          <cell r="R243" t="str">
            <v>F55100E</v>
          </cell>
          <cell r="S243">
            <v>10950.51</v>
          </cell>
          <cell r="T243">
            <v>77585.84</v>
          </cell>
        </row>
        <row r="244">
          <cell r="A244" t="str">
            <v>F55200E</v>
          </cell>
          <cell r="B244" t="str">
            <v>MAINTENANCE OF STRUCTURES</v>
          </cell>
          <cell r="C244">
            <v>130690.72</v>
          </cell>
          <cell r="D244">
            <v>3596.74</v>
          </cell>
          <cell r="E244">
            <v>4613.54</v>
          </cell>
          <cell r="F244">
            <v>940</v>
          </cell>
          <cell r="G244">
            <v>-148.72999999999999</v>
          </cell>
          <cell r="H244">
            <v>256.48</v>
          </cell>
          <cell r="I244">
            <v>-37.76</v>
          </cell>
          <cell r="J244">
            <v>89.48</v>
          </cell>
          <cell r="K244">
            <v>68.91</v>
          </cell>
          <cell r="N244">
            <v>60.97</v>
          </cell>
          <cell r="O244">
            <v>0</v>
          </cell>
          <cell r="P244">
            <v>9439.6299999999974</v>
          </cell>
          <cell r="R244" t="str">
            <v>F55200E</v>
          </cell>
          <cell r="S244">
            <v>9439.6299999999992</v>
          </cell>
          <cell r="T244">
            <v>140130.35</v>
          </cell>
        </row>
        <row r="245">
          <cell r="A245" t="str">
            <v>F55300E</v>
          </cell>
          <cell r="B245" t="str">
            <v>MAINTENANCE OF GENERATING AND ELECTRIC PLANT</v>
          </cell>
          <cell r="C245">
            <v>877318.2</v>
          </cell>
          <cell r="D245">
            <v>65582.210000000006</v>
          </cell>
          <cell r="E245">
            <v>406112.34</v>
          </cell>
          <cell r="F245">
            <v>11095.92</v>
          </cell>
          <cell r="G245">
            <v>17270.490000000002</v>
          </cell>
          <cell r="H245">
            <v>2654.18</v>
          </cell>
          <cell r="I245">
            <v>-9856.85</v>
          </cell>
          <cell r="J245">
            <v>-430.72</v>
          </cell>
          <cell r="K245">
            <v>26240.37</v>
          </cell>
          <cell r="L245">
            <v>346.16</v>
          </cell>
          <cell r="M245">
            <v>-345.76</v>
          </cell>
          <cell r="N245">
            <v>37903.440000000002</v>
          </cell>
          <cell r="O245">
            <v>-74988.58</v>
          </cell>
          <cell r="P245">
            <v>481583.2</v>
          </cell>
          <cell r="R245" t="str">
            <v>F55300E</v>
          </cell>
          <cell r="S245">
            <v>481583.2</v>
          </cell>
          <cell r="T245">
            <v>1358901.4</v>
          </cell>
        </row>
        <row r="246">
          <cell r="A246" t="str">
            <v>F55400E</v>
          </cell>
          <cell r="B246" t="str">
            <v>MAINT OF MISCELLANEOUS OTHER POWER GENERATION PLAN</v>
          </cell>
          <cell r="C246">
            <v>28192.17</v>
          </cell>
          <cell r="D246">
            <v>3879.95</v>
          </cell>
          <cell r="E246">
            <v>154.61000000000001</v>
          </cell>
          <cell r="F246">
            <v>117.94</v>
          </cell>
          <cell r="G246">
            <v>14.79</v>
          </cell>
          <cell r="H246">
            <v>-31.88</v>
          </cell>
          <cell r="I246">
            <v>0</v>
          </cell>
          <cell r="P246">
            <v>4135.41</v>
          </cell>
          <cell r="R246" t="str">
            <v>F55400E</v>
          </cell>
          <cell r="S246">
            <v>4135.41</v>
          </cell>
          <cell r="T246">
            <v>32327.579999999998</v>
          </cell>
        </row>
        <row r="247">
          <cell r="A247" t="str">
            <v>F55500E</v>
          </cell>
          <cell r="B247" t="str">
            <v>PURCHASED POWER</v>
          </cell>
          <cell r="C247">
            <v>291878187.51999998</v>
          </cell>
          <cell r="D247">
            <v>19391847.629999999</v>
          </cell>
          <cell r="E247">
            <v>18222982.25</v>
          </cell>
          <cell r="F247">
            <v>16672441.029999999</v>
          </cell>
          <cell r="G247">
            <v>18451668.07</v>
          </cell>
          <cell r="H247">
            <v>20548192.120000001</v>
          </cell>
          <cell r="I247">
            <v>25045568.039999999</v>
          </cell>
          <cell r="J247">
            <v>22448808.489999998</v>
          </cell>
          <cell r="K247">
            <v>15728074.84</v>
          </cell>
          <cell r="L247">
            <v>34938723.670000002</v>
          </cell>
          <cell r="M247">
            <v>21957781.66</v>
          </cell>
          <cell r="N247">
            <v>18732688.879999999</v>
          </cell>
          <cell r="O247">
            <v>18905248.510000002</v>
          </cell>
          <cell r="P247">
            <v>251044025.18999997</v>
          </cell>
          <cell r="R247" t="str">
            <v>F55500E</v>
          </cell>
          <cell r="S247">
            <v>251044025.19</v>
          </cell>
          <cell r="T247">
            <v>542922212.70999992</v>
          </cell>
        </row>
        <row r="248">
          <cell r="A248" t="str">
            <v>F55501E</v>
          </cell>
          <cell r="B248" t="str">
            <v>PX POWER</v>
          </cell>
          <cell r="C248">
            <v>418356591.27999997</v>
          </cell>
          <cell r="D248">
            <v>33909541.880000003</v>
          </cell>
          <cell r="E248">
            <v>25470360</v>
          </cell>
          <cell r="F248">
            <v>27981575.719999999</v>
          </cell>
          <cell r="G248">
            <v>3850718.29</v>
          </cell>
          <cell r="H248">
            <v>-1823024.64</v>
          </cell>
          <cell r="I248">
            <v>155098866.87</v>
          </cell>
          <cell r="J248">
            <v>53514973.289999999</v>
          </cell>
          <cell r="K248">
            <v>56170209.090000004</v>
          </cell>
          <cell r="L248">
            <v>45819743.119999997</v>
          </cell>
          <cell r="M248">
            <v>60513932.640000001</v>
          </cell>
          <cell r="N248">
            <v>40774607.57</v>
          </cell>
          <cell r="O248">
            <v>40893392.390000001</v>
          </cell>
          <cell r="P248">
            <v>542174896.22000003</v>
          </cell>
          <cell r="R248" t="str">
            <v>F55501E</v>
          </cell>
          <cell r="S248">
            <v>542174896.22000003</v>
          </cell>
          <cell r="T248">
            <v>960531487.5</v>
          </cell>
        </row>
        <row r="249">
          <cell r="A249" t="str">
            <v>F55510E</v>
          </cell>
          <cell r="B249" t="str">
            <v>PX POWER</v>
          </cell>
          <cell r="F249">
            <v>3321213.46</v>
          </cell>
          <cell r="G249">
            <v>27052206.460000001</v>
          </cell>
          <cell r="H249">
            <v>31951244.460000001</v>
          </cell>
          <cell r="I249">
            <v>-121704566.26000001</v>
          </cell>
          <cell r="P249">
            <v>-59379901.880000003</v>
          </cell>
          <cell r="R249" t="str">
            <v>F55510E</v>
          </cell>
          <cell r="S249">
            <v>-59379901.880000003</v>
          </cell>
          <cell r="T249">
            <v>-59379901.880000003</v>
          </cell>
        </row>
        <row r="250">
          <cell r="A250" t="str">
            <v>F55600E</v>
          </cell>
          <cell r="B250" t="str">
            <v>SYSTEM CONTROL AND LOAD DISPATCHING</v>
          </cell>
          <cell r="C250">
            <v>1543276.58</v>
          </cell>
          <cell r="D250">
            <v>126109.33</v>
          </cell>
          <cell r="E250">
            <v>73638.36</v>
          </cell>
          <cell r="F250">
            <v>138006.32</v>
          </cell>
          <cell r="G250">
            <v>85517.39</v>
          </cell>
          <cell r="H250">
            <v>103939.68</v>
          </cell>
          <cell r="I250">
            <v>75870.289999999994</v>
          </cell>
          <cell r="J250">
            <v>109076.35</v>
          </cell>
          <cell r="K250">
            <v>120030.82</v>
          </cell>
          <cell r="L250">
            <v>103583.58</v>
          </cell>
          <cell r="M250">
            <v>102306.62</v>
          </cell>
          <cell r="N250">
            <v>112278.41</v>
          </cell>
          <cell r="O250">
            <v>165156.13</v>
          </cell>
          <cell r="P250">
            <v>1315513.2799999998</v>
          </cell>
          <cell r="R250" t="str">
            <v>F55600E</v>
          </cell>
          <cell r="S250">
            <v>1315513.28</v>
          </cell>
          <cell r="T250">
            <v>2858789.86</v>
          </cell>
        </row>
        <row r="251">
          <cell r="A251" t="str">
            <v>F55700E</v>
          </cell>
          <cell r="B251" t="str">
            <v>OTHER EXPENSES</v>
          </cell>
          <cell r="C251">
            <v>8619195.0299999993</v>
          </cell>
          <cell r="D251">
            <v>3322761.44</v>
          </cell>
          <cell r="E251">
            <v>455294.31</v>
          </cell>
          <cell r="F251">
            <v>5867738.2599999998</v>
          </cell>
          <cell r="G251">
            <v>595395.03</v>
          </cell>
          <cell r="H251">
            <v>364180.65</v>
          </cell>
          <cell r="I251">
            <v>501037.53</v>
          </cell>
          <cell r="J251">
            <v>493829.61</v>
          </cell>
          <cell r="K251">
            <v>819972.57</v>
          </cell>
          <cell r="L251">
            <v>675451.28</v>
          </cell>
          <cell r="M251">
            <v>1049476.22</v>
          </cell>
          <cell r="N251">
            <v>404222.28</v>
          </cell>
          <cell r="O251">
            <v>523779.94</v>
          </cell>
          <cell r="P251">
            <v>15073139.119999997</v>
          </cell>
          <cell r="R251" t="str">
            <v>F55700E</v>
          </cell>
          <cell r="S251">
            <v>15073139.119999999</v>
          </cell>
          <cell r="T251">
            <v>23692334.149999999</v>
          </cell>
        </row>
        <row r="252">
          <cell r="A252" t="str">
            <v>F55720E</v>
          </cell>
          <cell r="B252" t="str">
            <v>OTHER EXPENSES</v>
          </cell>
          <cell r="C252">
            <v>0</v>
          </cell>
          <cell r="F252">
            <v>94039</v>
          </cell>
          <cell r="G252">
            <v>176759.94</v>
          </cell>
          <cell r="H252">
            <v>45638.83</v>
          </cell>
          <cell r="I252">
            <v>57750.68</v>
          </cell>
          <cell r="J252">
            <v>45318.720000000001</v>
          </cell>
          <cell r="K252">
            <v>62938.86</v>
          </cell>
          <cell r="L252">
            <v>24214.44</v>
          </cell>
          <cell r="M252">
            <v>27613.07</v>
          </cell>
          <cell r="N252">
            <v>29191.57</v>
          </cell>
          <cell r="O252">
            <v>22671.43</v>
          </cell>
          <cell r="P252">
            <v>586136.54</v>
          </cell>
          <cell r="R252" t="str">
            <v>F55720E</v>
          </cell>
          <cell r="S252">
            <v>586136.54</v>
          </cell>
          <cell r="T252">
            <v>586136.54</v>
          </cell>
        </row>
        <row r="253">
          <cell r="A253" t="str">
            <v>F55780E</v>
          </cell>
          <cell r="B253" t="str">
            <v>OTHER EXPENSES</v>
          </cell>
          <cell r="C253">
            <v>0</v>
          </cell>
          <cell r="F253">
            <v>10032.15</v>
          </cell>
          <cell r="G253">
            <v>87022.720000000001</v>
          </cell>
          <cell r="H253">
            <v>28051.439999999999</v>
          </cell>
          <cell r="I253">
            <v>48262.52</v>
          </cell>
          <cell r="J253">
            <v>31916.43</v>
          </cell>
          <cell r="K253">
            <v>36577.9</v>
          </cell>
          <cell r="L253">
            <v>30638.12</v>
          </cell>
          <cell r="M253">
            <v>31789.19</v>
          </cell>
          <cell r="N253">
            <v>38124.92</v>
          </cell>
          <cell r="O253">
            <v>38022.5</v>
          </cell>
          <cell r="P253">
            <v>380437.88999999996</v>
          </cell>
          <cell r="R253" t="str">
            <v>F55780E</v>
          </cell>
          <cell r="S253">
            <v>380437.89</v>
          </cell>
          <cell r="T253">
            <v>380437.88999999996</v>
          </cell>
        </row>
        <row r="254">
          <cell r="A254" t="str">
            <v>F56000E</v>
          </cell>
          <cell r="B254" t="str">
            <v>OPERATION SUPERVISION AND ENGINEERING</v>
          </cell>
          <cell r="C254">
            <v>1653788.81</v>
          </cell>
          <cell r="D254">
            <v>174095.77</v>
          </cell>
          <cell r="E254">
            <v>111816.71</v>
          </cell>
          <cell r="F254">
            <v>169236.54</v>
          </cell>
          <cell r="G254">
            <v>175141.59</v>
          </cell>
          <cell r="H254">
            <v>165850.34</v>
          </cell>
          <cell r="I254">
            <v>191000.56</v>
          </cell>
          <cell r="J254">
            <v>163280.79</v>
          </cell>
          <cell r="K254">
            <v>217313.01</v>
          </cell>
          <cell r="L254">
            <v>216375.56</v>
          </cell>
          <cell r="M254">
            <v>168978.84</v>
          </cell>
          <cell r="N254">
            <v>154544.43</v>
          </cell>
          <cell r="O254">
            <v>-1538165.55</v>
          </cell>
          <cell r="P254">
            <v>369468.59000000008</v>
          </cell>
          <cell r="R254" t="str">
            <v>F56000E</v>
          </cell>
          <cell r="S254">
            <v>369468.59</v>
          </cell>
          <cell r="T254">
            <v>2023257.4000000001</v>
          </cell>
        </row>
        <row r="255">
          <cell r="A255" t="str">
            <v>F56010E</v>
          </cell>
          <cell r="B255" t="str">
            <v>OPERATION SUPERVISION AND ENGINEERING</v>
          </cell>
          <cell r="C255">
            <v>0</v>
          </cell>
          <cell r="F255">
            <v>152885.81</v>
          </cell>
          <cell r="G255">
            <v>110336.53</v>
          </cell>
          <cell r="H255">
            <v>144264.19</v>
          </cell>
          <cell r="I255">
            <v>104853.82</v>
          </cell>
          <cell r="J255">
            <v>92627.21</v>
          </cell>
          <cell r="K255">
            <v>155058.01999999999</v>
          </cell>
          <cell r="L255">
            <v>103780.94</v>
          </cell>
          <cell r="M255">
            <v>101365.32</v>
          </cell>
          <cell r="N255">
            <v>119041.54</v>
          </cell>
          <cell r="O255">
            <v>53798.25</v>
          </cell>
          <cell r="P255">
            <v>1138011.6300000001</v>
          </cell>
          <cell r="R255" t="str">
            <v>F56010E</v>
          </cell>
          <cell r="S255">
            <v>1138011.6299999999</v>
          </cell>
          <cell r="T255">
            <v>1138011.6300000001</v>
          </cell>
        </row>
        <row r="256">
          <cell r="A256" t="str">
            <v>F56020E</v>
          </cell>
          <cell r="B256" t="str">
            <v>OPERATION SUPERVISION AND ENGINEERING</v>
          </cell>
          <cell r="C256">
            <v>0</v>
          </cell>
          <cell r="F256">
            <v>25354.76</v>
          </cell>
          <cell r="G256">
            <v>22565.03</v>
          </cell>
          <cell r="H256">
            <v>20749.330000000002</v>
          </cell>
          <cell r="I256">
            <v>25135.16</v>
          </cell>
          <cell r="J256">
            <v>21012.95</v>
          </cell>
          <cell r="K256">
            <v>21646.54</v>
          </cell>
          <cell r="L256">
            <v>19351.419999999998</v>
          </cell>
          <cell r="M256">
            <v>22862.35</v>
          </cell>
          <cell r="N256">
            <v>31595.13</v>
          </cell>
          <cell r="O256">
            <v>23157.37</v>
          </cell>
          <cell r="P256">
            <v>233430.04</v>
          </cell>
          <cell r="R256" t="str">
            <v>F56020E</v>
          </cell>
          <cell r="S256">
            <v>233430.04</v>
          </cell>
          <cell r="T256">
            <v>233430.04</v>
          </cell>
        </row>
        <row r="257">
          <cell r="A257" t="str">
            <v>F56100E</v>
          </cell>
          <cell r="B257" t="str">
            <v>LOAD DISPATCHING</v>
          </cell>
          <cell r="C257">
            <v>1664541.67</v>
          </cell>
          <cell r="D257">
            <v>199038.89</v>
          </cell>
          <cell r="E257">
            <v>147569.62</v>
          </cell>
          <cell r="F257">
            <v>188906.05</v>
          </cell>
          <cell r="G257">
            <v>142314.16</v>
          </cell>
          <cell r="H257">
            <v>145899.71</v>
          </cell>
          <cell r="I257">
            <v>175605.58</v>
          </cell>
          <cell r="J257">
            <v>144403.63</v>
          </cell>
          <cell r="K257">
            <v>190281.51</v>
          </cell>
          <cell r="L257">
            <v>162880</v>
          </cell>
          <cell r="M257">
            <v>184300.55</v>
          </cell>
          <cell r="N257">
            <v>248593.69</v>
          </cell>
          <cell r="O257">
            <v>290896.39</v>
          </cell>
          <cell r="P257">
            <v>2220689.7800000003</v>
          </cell>
          <cell r="R257" t="str">
            <v>F56100E</v>
          </cell>
          <cell r="S257">
            <v>2220689.7799999998</v>
          </cell>
          <cell r="T257">
            <v>3885231.45</v>
          </cell>
        </row>
        <row r="258">
          <cell r="A258" t="str">
            <v>F56200E</v>
          </cell>
          <cell r="B258" t="str">
            <v>STATION EXPENSES</v>
          </cell>
          <cell r="C258">
            <v>196384.61</v>
          </cell>
          <cell r="D258">
            <v>17578.419999999998</v>
          </cell>
          <cell r="E258">
            <v>16582.34</v>
          </cell>
          <cell r="F258">
            <v>8647.24</v>
          </cell>
          <cell r="G258">
            <v>999.39</v>
          </cell>
          <cell r="H258">
            <v>2811.02</v>
          </cell>
          <cell r="I258">
            <v>6730.58</v>
          </cell>
          <cell r="J258">
            <v>1768.38</v>
          </cell>
          <cell r="K258">
            <v>1399.17</v>
          </cell>
          <cell r="L258">
            <v>-14.28</v>
          </cell>
          <cell r="M258">
            <v>1164.3499999999999</v>
          </cell>
          <cell r="N258">
            <v>986</v>
          </cell>
          <cell r="O258">
            <v>985.53</v>
          </cell>
          <cell r="P258">
            <v>59638.139999999985</v>
          </cell>
          <cell r="R258" t="str">
            <v>F56200E</v>
          </cell>
          <cell r="S258">
            <v>59638.14</v>
          </cell>
          <cell r="T258">
            <v>256022.74999999997</v>
          </cell>
        </row>
        <row r="259">
          <cell r="A259" t="str">
            <v>F56210E</v>
          </cell>
          <cell r="B259" t="str">
            <v>STATION EXPENSES</v>
          </cell>
          <cell r="C259">
            <v>0</v>
          </cell>
          <cell r="F259">
            <v>12005.65</v>
          </cell>
          <cell r="G259">
            <v>10744.45</v>
          </cell>
          <cell r="H259">
            <v>12882.06</v>
          </cell>
          <cell r="I259">
            <v>21620.18</v>
          </cell>
          <cell r="J259">
            <v>19606.12</v>
          </cell>
          <cell r="K259">
            <v>16341.73</v>
          </cell>
          <cell r="L259">
            <v>8005.34</v>
          </cell>
          <cell r="M259">
            <v>14920.06</v>
          </cell>
          <cell r="N259">
            <v>22055.11</v>
          </cell>
          <cell r="O259">
            <v>10354.950000000001</v>
          </cell>
          <cell r="P259">
            <v>148535.65</v>
          </cell>
          <cell r="R259" t="str">
            <v>F56210E</v>
          </cell>
          <cell r="S259">
            <v>148535.65</v>
          </cell>
          <cell r="T259">
            <v>148535.65</v>
          </cell>
        </row>
        <row r="260">
          <cell r="A260" t="str">
            <v>F56220E</v>
          </cell>
          <cell r="B260" t="str">
            <v>STATION EXPENSES</v>
          </cell>
          <cell r="C260">
            <v>0</v>
          </cell>
          <cell r="H260">
            <v>0</v>
          </cell>
          <cell r="I260">
            <v>126.9</v>
          </cell>
          <cell r="J260">
            <v>69.83</v>
          </cell>
          <cell r="K260">
            <v>0</v>
          </cell>
          <cell r="P260">
            <v>196.73000000000002</v>
          </cell>
          <cell r="R260" t="str">
            <v>F56220E</v>
          </cell>
          <cell r="S260">
            <v>196.73</v>
          </cell>
          <cell r="T260">
            <v>196.73000000000002</v>
          </cell>
        </row>
        <row r="261">
          <cell r="A261" t="str">
            <v>F56300E</v>
          </cell>
          <cell r="B261" t="str">
            <v>OVERHEAD LINE EXPENSES</v>
          </cell>
          <cell r="C261">
            <v>506540.81</v>
          </cell>
          <cell r="D261">
            <v>25552.94</v>
          </cell>
          <cell r="E261">
            <v>22012.99</v>
          </cell>
          <cell r="F261">
            <v>17491.259999999998</v>
          </cell>
          <cell r="G261">
            <v>3114.48</v>
          </cell>
          <cell r="H261">
            <v>6402.7</v>
          </cell>
          <cell r="I261">
            <v>7208.51</v>
          </cell>
          <cell r="J261">
            <v>11803.43</v>
          </cell>
          <cell r="K261">
            <v>3781.01</v>
          </cell>
          <cell r="L261">
            <v>-2960.12</v>
          </cell>
          <cell r="M261">
            <v>3997.27</v>
          </cell>
          <cell r="N261">
            <v>1753.56</v>
          </cell>
          <cell r="O261">
            <v>1290.19</v>
          </cell>
          <cell r="P261">
            <v>101448.22</v>
          </cell>
          <cell r="R261" t="str">
            <v>F56300E</v>
          </cell>
          <cell r="S261">
            <v>101448.22</v>
          </cell>
          <cell r="T261">
            <v>607989.03</v>
          </cell>
        </row>
        <row r="262">
          <cell r="A262" t="str">
            <v>F56310E</v>
          </cell>
          <cell r="B262" t="str">
            <v>OVERHEAD LINE EXPENSES</v>
          </cell>
          <cell r="C262">
            <v>0</v>
          </cell>
          <cell r="F262">
            <v>32784.559999999998</v>
          </cell>
          <cell r="G262">
            <v>31515.5</v>
          </cell>
          <cell r="H262">
            <v>36573</v>
          </cell>
          <cell r="I262">
            <v>32281.38</v>
          </cell>
          <cell r="J262">
            <v>21235.42</v>
          </cell>
          <cell r="K262">
            <v>51463.05</v>
          </cell>
          <cell r="L262">
            <v>39652.6</v>
          </cell>
          <cell r="M262">
            <v>19277.37</v>
          </cell>
          <cell r="N262">
            <v>48142.58</v>
          </cell>
          <cell r="O262">
            <v>74708.149999999994</v>
          </cell>
          <cell r="P262">
            <v>387633.61</v>
          </cell>
          <cell r="R262" t="str">
            <v>F56310E</v>
          </cell>
          <cell r="S262">
            <v>387633.61</v>
          </cell>
          <cell r="T262">
            <v>387633.61</v>
          </cell>
        </row>
        <row r="263">
          <cell r="A263" t="str">
            <v>F56400E</v>
          </cell>
          <cell r="B263" t="str">
            <v>UNDERGROUND LINE EXPENSES</v>
          </cell>
          <cell r="C263">
            <v>2378.9</v>
          </cell>
          <cell r="F263">
            <v>0</v>
          </cell>
          <cell r="G263">
            <v>10294.34</v>
          </cell>
          <cell r="H263">
            <v>0</v>
          </cell>
          <cell r="I263">
            <v>713.68</v>
          </cell>
          <cell r="J263">
            <v>0</v>
          </cell>
          <cell r="K263">
            <v>-1878.24</v>
          </cell>
          <cell r="N263">
            <v>0</v>
          </cell>
          <cell r="O263">
            <v>85.92</v>
          </cell>
          <cell r="P263">
            <v>9215.7000000000007</v>
          </cell>
          <cell r="R263" t="str">
            <v>F56400E</v>
          </cell>
          <cell r="S263">
            <v>9215.7000000000007</v>
          </cell>
          <cell r="T263">
            <v>11594.6</v>
          </cell>
        </row>
        <row r="264">
          <cell r="A264" t="str">
            <v>F56500E</v>
          </cell>
          <cell r="B264" t="str">
            <v>TRANSMISSION OF ELECTRICITY BY OTHERS</v>
          </cell>
          <cell r="C264">
            <v>8151025.6399999997</v>
          </cell>
          <cell r="D264">
            <v>590679.17000000004</v>
          </cell>
          <cell r="E264">
            <v>585470.93999999994</v>
          </cell>
          <cell r="F264">
            <v>58499.34</v>
          </cell>
          <cell r="G264">
            <v>606923.09</v>
          </cell>
          <cell r="H264">
            <v>1167585.8500000001</v>
          </cell>
          <cell r="I264">
            <v>614264.71</v>
          </cell>
          <cell r="J264">
            <v>608140.59</v>
          </cell>
          <cell r="K264">
            <v>894655.57</v>
          </cell>
          <cell r="L264">
            <v>600141.71</v>
          </cell>
          <cell r="M264">
            <v>652098.15</v>
          </cell>
          <cell r="N264">
            <v>563697.02</v>
          </cell>
          <cell r="O264">
            <v>249058.57</v>
          </cell>
          <cell r="P264">
            <v>7191214.7100000009</v>
          </cell>
          <cell r="R264" t="str">
            <v>F56500E</v>
          </cell>
          <cell r="S264">
            <v>7191214.71</v>
          </cell>
          <cell r="T264">
            <v>15342240.350000001</v>
          </cell>
        </row>
        <row r="265">
          <cell r="A265" t="str">
            <v>F56600E</v>
          </cell>
          <cell r="B265" t="str">
            <v>MISCELLANEOUS TRANSMISSION EXPENSES</v>
          </cell>
          <cell r="C265">
            <v>46244763.329999998</v>
          </cell>
          <cell r="D265">
            <v>1211564.75</v>
          </cell>
          <cell r="E265">
            <v>1036945.91</v>
          </cell>
          <cell r="F265">
            <v>-898031.91</v>
          </cell>
          <cell r="G265">
            <v>6550995.5899999999</v>
          </cell>
          <cell r="H265">
            <v>84388.18</v>
          </cell>
          <cell r="I265">
            <v>13389759.16</v>
          </cell>
          <cell r="J265">
            <v>6711875.7999999998</v>
          </cell>
          <cell r="K265">
            <v>4709316.4800000004</v>
          </cell>
          <cell r="L265">
            <v>7357514.5199999996</v>
          </cell>
          <cell r="M265">
            <v>8179033.3499999996</v>
          </cell>
          <cell r="N265">
            <v>11576880.380000001</v>
          </cell>
          <cell r="O265">
            <v>1628401.54</v>
          </cell>
          <cell r="P265">
            <v>61538643.750000007</v>
          </cell>
          <cell r="R265" t="str">
            <v>F56600E</v>
          </cell>
          <cell r="S265">
            <v>61538643.75</v>
          </cell>
          <cell r="T265">
            <v>107783407.08000001</v>
          </cell>
        </row>
        <row r="266">
          <cell r="A266" t="str">
            <v>F56700E</v>
          </cell>
          <cell r="B266" t="str">
            <v>RENTS</v>
          </cell>
          <cell r="C266">
            <v>1480999.24</v>
          </cell>
          <cell r="D266">
            <v>3746.91</v>
          </cell>
          <cell r="E266">
            <v>-17659.79</v>
          </cell>
          <cell r="F266">
            <v>0</v>
          </cell>
          <cell r="G266">
            <v>390.62</v>
          </cell>
          <cell r="H266">
            <v>0</v>
          </cell>
          <cell r="I266">
            <v>129119.03999999999</v>
          </cell>
          <cell r="J266">
            <v>404500.1</v>
          </cell>
          <cell r="K266">
            <v>20794.14</v>
          </cell>
          <cell r="L266">
            <v>2560.79</v>
          </cell>
          <cell r="M266">
            <v>39971.86</v>
          </cell>
          <cell r="N266">
            <v>12713.56</v>
          </cell>
          <cell r="O266">
            <v>18466.38</v>
          </cell>
          <cell r="P266">
            <v>614603.6100000001</v>
          </cell>
          <cell r="R266" t="str">
            <v>F56700E</v>
          </cell>
          <cell r="S266">
            <v>614603.61</v>
          </cell>
          <cell r="T266">
            <v>2095602.85</v>
          </cell>
        </row>
        <row r="267">
          <cell r="A267" t="str">
            <v>F56800E</v>
          </cell>
          <cell r="B267" t="str">
            <v>MAINTENANCE SUPERVISION AND ENGINEERING</v>
          </cell>
          <cell r="C267">
            <v>125146.51</v>
          </cell>
          <cell r="D267">
            <v>9115.64</v>
          </cell>
          <cell r="E267">
            <v>9363.56</v>
          </cell>
          <cell r="F267">
            <v>1172.52</v>
          </cell>
          <cell r="G267">
            <v>5543.41</v>
          </cell>
          <cell r="H267">
            <v>556.30999999999995</v>
          </cell>
          <cell r="I267">
            <v>410.91</v>
          </cell>
          <cell r="J267">
            <v>0</v>
          </cell>
          <cell r="K267">
            <v>568.57000000000005</v>
          </cell>
          <cell r="L267">
            <v>4407.2299999999996</v>
          </cell>
          <cell r="M267">
            <v>-11831.56</v>
          </cell>
          <cell r="N267">
            <v>-3409.99</v>
          </cell>
          <cell r="O267">
            <v>459.62</v>
          </cell>
          <cell r="P267">
            <v>16356.219999999998</v>
          </cell>
          <cell r="R267" t="str">
            <v>F56800E</v>
          </cell>
          <cell r="S267">
            <v>16356.22</v>
          </cell>
          <cell r="T267">
            <v>141502.72999999998</v>
          </cell>
        </row>
        <row r="268">
          <cell r="A268" t="str">
            <v>F56810E</v>
          </cell>
          <cell r="B268" t="str">
            <v>MAINTENANCE SUPERVISION AND ENGINEERING</v>
          </cell>
          <cell r="C268">
            <v>0</v>
          </cell>
          <cell r="F268">
            <v>6436.7</v>
          </cell>
          <cell r="G268">
            <v>16969.13</v>
          </cell>
          <cell r="H268">
            <v>11224.28</v>
          </cell>
          <cell r="I268">
            <v>221.02</v>
          </cell>
          <cell r="J268">
            <v>11214.85</v>
          </cell>
          <cell r="K268">
            <v>26844.51</v>
          </cell>
          <cell r="L268">
            <v>17344.48</v>
          </cell>
          <cell r="M268">
            <v>12738.41</v>
          </cell>
          <cell r="N268">
            <v>208.6</v>
          </cell>
          <cell r="O268">
            <v>23861.19</v>
          </cell>
          <cell r="P268">
            <v>127063.17</v>
          </cell>
          <cell r="R268" t="str">
            <v>F56810E</v>
          </cell>
          <cell r="S268">
            <v>127063.17</v>
          </cell>
          <cell r="T268">
            <v>127063.17</v>
          </cell>
        </row>
        <row r="269">
          <cell r="A269" t="str">
            <v>F56900E</v>
          </cell>
          <cell r="B269" t="str">
            <v>MAINTENANCE OF STRUCTURES</v>
          </cell>
          <cell r="C269">
            <v>9686.15</v>
          </cell>
          <cell r="D269">
            <v>0</v>
          </cell>
          <cell r="E269">
            <v>-231.48</v>
          </cell>
          <cell r="F269">
            <v>0</v>
          </cell>
          <cell r="G269">
            <v>173.09</v>
          </cell>
          <cell r="H269">
            <v>99.65</v>
          </cell>
          <cell r="I269">
            <v>9983.2099999999991</v>
          </cell>
          <cell r="J269">
            <v>428.11</v>
          </cell>
          <cell r="K269">
            <v>15.6</v>
          </cell>
          <cell r="L269">
            <v>15</v>
          </cell>
          <cell r="M269">
            <v>23</v>
          </cell>
          <cell r="N269">
            <v>14.8</v>
          </cell>
          <cell r="O269">
            <v>649.98</v>
          </cell>
          <cell r="P269">
            <v>11170.96</v>
          </cell>
          <cell r="R269" t="str">
            <v>F56900E</v>
          </cell>
          <cell r="S269">
            <v>11170.96</v>
          </cell>
          <cell r="T269">
            <v>20857.11</v>
          </cell>
        </row>
        <row r="270">
          <cell r="A270" t="str">
            <v>F57000E</v>
          </cell>
          <cell r="B270" t="str">
            <v>MAINTENANCE OF STATION EQUIPMENT</v>
          </cell>
          <cell r="C270">
            <v>2272180.41</v>
          </cell>
          <cell r="D270">
            <v>203884.23</v>
          </cell>
          <cell r="E270">
            <v>170126.67</v>
          </cell>
          <cell r="F270">
            <v>45535.15</v>
          </cell>
          <cell r="G270">
            <v>34771.79</v>
          </cell>
          <cell r="H270">
            <v>25834.13</v>
          </cell>
          <cell r="I270">
            <v>34839.35</v>
          </cell>
          <cell r="J270">
            <v>46292.7</v>
          </cell>
          <cell r="K270">
            <v>34215.5</v>
          </cell>
          <cell r="L270">
            <v>27201.99</v>
          </cell>
          <cell r="M270">
            <v>38698.29</v>
          </cell>
          <cell r="N270">
            <v>86870.64</v>
          </cell>
          <cell r="O270">
            <v>20672.25</v>
          </cell>
          <cell r="P270">
            <v>768942.69000000006</v>
          </cell>
          <cell r="R270" t="str">
            <v>F57000E</v>
          </cell>
          <cell r="S270">
            <v>768942.69</v>
          </cell>
          <cell r="T270">
            <v>3041123.1</v>
          </cell>
        </row>
        <row r="271">
          <cell r="A271" t="str">
            <v>F57010E</v>
          </cell>
          <cell r="B271" t="str">
            <v>MAINTENANCE OF STATION EQUIPMENT</v>
          </cell>
          <cell r="C271">
            <v>0</v>
          </cell>
          <cell r="F271">
            <v>114705.25</v>
          </cell>
          <cell r="G271">
            <v>88980.08</v>
          </cell>
          <cell r="H271">
            <v>73580.97</v>
          </cell>
          <cell r="I271">
            <v>63842.14</v>
          </cell>
          <cell r="J271">
            <v>78053.509999999995</v>
          </cell>
          <cell r="K271">
            <v>107342.6</v>
          </cell>
          <cell r="L271">
            <v>119684.96</v>
          </cell>
          <cell r="M271">
            <v>100851.22</v>
          </cell>
          <cell r="N271">
            <v>131064.94</v>
          </cell>
          <cell r="O271">
            <v>72609.710000000006</v>
          </cell>
          <cell r="P271">
            <v>950715.37999999989</v>
          </cell>
          <cell r="R271" t="str">
            <v>F57010E</v>
          </cell>
          <cell r="S271">
            <v>950715.38</v>
          </cell>
          <cell r="T271">
            <v>950715.37999999989</v>
          </cell>
        </row>
        <row r="272">
          <cell r="A272" t="str">
            <v>F57020E</v>
          </cell>
          <cell r="B272" t="str">
            <v>MAINTENANCE OF STATION EQUIPMENT</v>
          </cell>
          <cell r="C272">
            <v>0</v>
          </cell>
          <cell r="F272">
            <v>9835.99</v>
          </cell>
          <cell r="G272">
            <v>10956.67</v>
          </cell>
          <cell r="H272">
            <v>10746.87</v>
          </cell>
          <cell r="I272">
            <v>11550.14</v>
          </cell>
          <cell r="J272">
            <v>11276.4</v>
          </cell>
          <cell r="K272">
            <v>13324.64</v>
          </cell>
          <cell r="L272">
            <v>8164.69</v>
          </cell>
          <cell r="M272">
            <v>6845.61</v>
          </cell>
          <cell r="N272">
            <v>16869.14</v>
          </cell>
          <cell r="O272">
            <v>11862.12</v>
          </cell>
          <cell r="P272">
            <v>111432.26999999999</v>
          </cell>
          <cell r="R272" t="str">
            <v>F57020E</v>
          </cell>
          <cell r="S272">
            <v>111432.27</v>
          </cell>
          <cell r="T272">
            <v>111432.26999999999</v>
          </cell>
        </row>
        <row r="273">
          <cell r="A273" t="str">
            <v>F57050E</v>
          </cell>
          <cell r="B273" t="str">
            <v>MAINTENANCE OF STATION EQUIPMENT</v>
          </cell>
          <cell r="C273">
            <v>0</v>
          </cell>
          <cell r="J273">
            <v>276.07</v>
          </cell>
          <cell r="K273">
            <v>218.61</v>
          </cell>
          <cell r="N273">
            <v>5398.63</v>
          </cell>
          <cell r="O273">
            <v>28.25</v>
          </cell>
          <cell r="P273">
            <v>5921.56</v>
          </cell>
          <cell r="R273" t="str">
            <v>F57050E</v>
          </cell>
          <cell r="S273">
            <v>5921.56</v>
          </cell>
          <cell r="T273">
            <v>5921.56</v>
          </cell>
        </row>
        <row r="274">
          <cell r="A274" t="str">
            <v>F57060E</v>
          </cell>
          <cell r="B274" t="str">
            <v>MAINTENANCE OF STATION EQUIPMENT</v>
          </cell>
          <cell r="C274">
            <v>0</v>
          </cell>
          <cell r="F274">
            <v>4799.4799999999996</v>
          </cell>
          <cell r="G274">
            <v>316.29000000000002</v>
          </cell>
          <cell r="H274">
            <v>332.53</v>
          </cell>
          <cell r="I274">
            <v>1128.1099999999999</v>
          </cell>
          <cell r="J274">
            <v>563.91999999999996</v>
          </cell>
          <cell r="K274">
            <v>10973.64</v>
          </cell>
          <cell r="L274">
            <v>0</v>
          </cell>
          <cell r="M274">
            <v>6826.33</v>
          </cell>
          <cell r="N274">
            <v>33724.82</v>
          </cell>
          <cell r="O274">
            <v>650.21</v>
          </cell>
          <cell r="P274">
            <v>59315.329999999994</v>
          </cell>
          <cell r="R274" t="str">
            <v>F57060E</v>
          </cell>
          <cell r="S274">
            <v>59315.33</v>
          </cell>
          <cell r="T274">
            <v>59315.329999999994</v>
          </cell>
        </row>
        <row r="275">
          <cell r="A275" t="str">
            <v>F57070E</v>
          </cell>
          <cell r="B275" t="str">
            <v>MAINTENANCE OF STATION EQUIPMENT</v>
          </cell>
          <cell r="C275">
            <v>0</v>
          </cell>
          <cell r="F275">
            <v>5426.51</v>
          </cell>
          <cell r="G275">
            <v>316.56</v>
          </cell>
          <cell r="H275">
            <v>1105.1500000000001</v>
          </cell>
          <cell r="I275">
            <v>1311.05</v>
          </cell>
          <cell r="J275">
            <v>2135</v>
          </cell>
          <cell r="K275">
            <v>2689.56</v>
          </cell>
          <cell r="L275">
            <v>1774.1</v>
          </cell>
          <cell r="M275">
            <v>15841.75</v>
          </cell>
          <cell r="N275">
            <v>9312.68</v>
          </cell>
          <cell r="O275">
            <v>6</v>
          </cell>
          <cell r="P275">
            <v>39918.36</v>
          </cell>
          <cell r="R275" t="str">
            <v>F57070E</v>
          </cell>
          <cell r="S275">
            <v>39918.36</v>
          </cell>
          <cell r="T275">
            <v>39918.36</v>
          </cell>
        </row>
        <row r="276">
          <cell r="A276" t="str">
            <v>F57100E</v>
          </cell>
          <cell r="B276" t="str">
            <v>MAINTENANCE OF OVERHEAD LINES</v>
          </cell>
          <cell r="C276">
            <v>3328290.8</v>
          </cell>
          <cell r="D276">
            <v>123444.26</v>
          </cell>
          <cell r="E276">
            <v>107333.83</v>
          </cell>
          <cell r="F276">
            <v>24258.74</v>
          </cell>
          <cell r="G276">
            <v>29146.13</v>
          </cell>
          <cell r="H276">
            <v>52283.79</v>
          </cell>
          <cell r="I276">
            <v>120833.22</v>
          </cell>
          <cell r="J276">
            <v>109185.09</v>
          </cell>
          <cell r="K276">
            <v>33963.53</v>
          </cell>
          <cell r="L276">
            <v>30067.35</v>
          </cell>
          <cell r="M276">
            <v>148637.45000000001</v>
          </cell>
          <cell r="N276">
            <v>125573.24</v>
          </cell>
          <cell r="O276">
            <v>1022175.82</v>
          </cell>
          <cell r="P276">
            <v>1926902.4499999997</v>
          </cell>
          <cell r="R276" t="str">
            <v>F57100E</v>
          </cell>
          <cell r="S276">
            <v>1926902.45</v>
          </cell>
          <cell r="T276">
            <v>5255193.25</v>
          </cell>
        </row>
        <row r="277">
          <cell r="A277" t="str">
            <v>F57110E</v>
          </cell>
          <cell r="B277" t="str">
            <v>MAINTENANCE OF OVERHEAD LINES</v>
          </cell>
          <cell r="C277">
            <v>0</v>
          </cell>
          <cell r="F277">
            <v>20106.22</v>
          </cell>
          <cell r="G277">
            <v>13391.08</v>
          </cell>
          <cell r="H277">
            <v>11160.37</v>
          </cell>
          <cell r="I277">
            <v>13896.16</v>
          </cell>
          <cell r="J277">
            <v>17123.2</v>
          </cell>
          <cell r="K277">
            <v>36854.32</v>
          </cell>
          <cell r="L277">
            <v>28075.599999999999</v>
          </cell>
          <cell r="M277">
            <v>54752.7</v>
          </cell>
          <cell r="N277">
            <v>34898.879999999997</v>
          </cell>
          <cell r="O277">
            <v>30272.39</v>
          </cell>
          <cell r="P277">
            <v>260530.92000000004</v>
          </cell>
          <cell r="R277" t="str">
            <v>F57110E</v>
          </cell>
          <cell r="S277">
            <v>260530.92</v>
          </cell>
          <cell r="T277">
            <v>260530.92000000004</v>
          </cell>
        </row>
        <row r="278">
          <cell r="A278" t="str">
            <v>F57120E</v>
          </cell>
          <cell r="B278" t="str">
            <v>MAINTENANCE OF OVERHEAD LINES</v>
          </cell>
          <cell r="C278">
            <v>0</v>
          </cell>
          <cell r="F278">
            <v>17841.439999999999</v>
          </cell>
          <cell r="G278">
            <v>6117.19</v>
          </cell>
          <cell r="H278">
            <v>147287.66</v>
          </cell>
          <cell r="I278">
            <v>192352.79</v>
          </cell>
          <cell r="J278">
            <v>8290.3700000000008</v>
          </cell>
          <cell r="K278">
            <v>10833.03</v>
          </cell>
          <cell r="L278">
            <v>11784.26</v>
          </cell>
          <cell r="M278">
            <v>15929.24</v>
          </cell>
          <cell r="N278">
            <v>38531.75</v>
          </cell>
          <cell r="O278">
            <v>182253.31</v>
          </cell>
          <cell r="P278">
            <v>631221.04</v>
          </cell>
          <cell r="R278" t="str">
            <v>F57120E</v>
          </cell>
          <cell r="S278">
            <v>631221.04</v>
          </cell>
          <cell r="T278">
            <v>631221.04</v>
          </cell>
        </row>
        <row r="279">
          <cell r="A279" t="str">
            <v>F57130E</v>
          </cell>
          <cell r="B279" t="str">
            <v>MAINTENANCE OF OVERHEAD LINES</v>
          </cell>
          <cell r="C279">
            <v>0</v>
          </cell>
          <cell r="F279">
            <v>68257.490000000005</v>
          </cell>
          <cell r="G279">
            <v>63685.05</v>
          </cell>
          <cell r="H279">
            <v>62375.13</v>
          </cell>
          <cell r="I279">
            <v>61191.16</v>
          </cell>
          <cell r="J279">
            <v>89421.31</v>
          </cell>
          <cell r="K279">
            <v>110983.14</v>
          </cell>
          <cell r="L279">
            <v>79038.080000000002</v>
          </cell>
          <cell r="M279">
            <v>54440.23</v>
          </cell>
          <cell r="N279">
            <v>93780.73</v>
          </cell>
          <cell r="O279">
            <v>66341.179999999993</v>
          </cell>
          <cell r="P279">
            <v>749513.5</v>
          </cell>
          <cell r="R279" t="str">
            <v>F57130E</v>
          </cell>
          <cell r="S279">
            <v>749513.5</v>
          </cell>
          <cell r="T279">
            <v>749513.5</v>
          </cell>
        </row>
        <row r="280">
          <cell r="A280" t="str">
            <v>F57170E</v>
          </cell>
          <cell r="B280" t="str">
            <v>MAINTENANCE OF OVERHEAD LINES</v>
          </cell>
          <cell r="C280">
            <v>0</v>
          </cell>
          <cell r="F280">
            <v>332.19</v>
          </cell>
          <cell r="G280">
            <v>1390.03</v>
          </cell>
          <cell r="H280">
            <v>980</v>
          </cell>
          <cell r="I280">
            <v>0</v>
          </cell>
          <cell r="J280">
            <v>3573.07</v>
          </cell>
          <cell r="K280">
            <v>134.62</v>
          </cell>
          <cell r="L280">
            <v>0</v>
          </cell>
          <cell r="M280">
            <v>1120</v>
          </cell>
          <cell r="N280">
            <v>0</v>
          </cell>
          <cell r="O280">
            <v>220.99</v>
          </cell>
          <cell r="P280">
            <v>7750.9000000000005</v>
          </cell>
          <cell r="R280" t="str">
            <v>F57170E</v>
          </cell>
          <cell r="S280">
            <v>7750.9</v>
          </cell>
          <cell r="T280">
            <v>7750.9000000000005</v>
          </cell>
        </row>
        <row r="281">
          <cell r="A281" t="str">
            <v>F57180E</v>
          </cell>
          <cell r="B281" t="str">
            <v>MAINTENANCE OF OVERHEAD LINES</v>
          </cell>
          <cell r="C281">
            <v>0</v>
          </cell>
          <cell r="F281">
            <v>1760.47</v>
          </cell>
          <cell r="G281">
            <v>1478.63</v>
          </cell>
          <cell r="H281">
            <v>1467.85</v>
          </cell>
          <cell r="I281">
            <v>3470.06</v>
          </cell>
          <cell r="J281">
            <v>2904.46</v>
          </cell>
          <cell r="K281">
            <v>5050.5</v>
          </cell>
          <cell r="L281">
            <v>4800.24</v>
          </cell>
          <cell r="M281">
            <v>2383.63</v>
          </cell>
          <cell r="N281">
            <v>4230.07</v>
          </cell>
          <cell r="O281">
            <v>3204.52</v>
          </cell>
          <cell r="P281">
            <v>30750.43</v>
          </cell>
          <cell r="R281" t="str">
            <v>F57180E</v>
          </cell>
          <cell r="S281">
            <v>30750.43</v>
          </cell>
          <cell r="T281">
            <v>30750.43</v>
          </cell>
        </row>
        <row r="282">
          <cell r="A282" t="str">
            <v>F57190E</v>
          </cell>
          <cell r="B282" t="str">
            <v>MAINTENANCE OF OVERHEAD LINES</v>
          </cell>
          <cell r="C282">
            <v>0</v>
          </cell>
          <cell r="F282">
            <v>100.82</v>
          </cell>
          <cell r="G282">
            <v>0</v>
          </cell>
          <cell r="L282">
            <v>47.22</v>
          </cell>
          <cell r="M282">
            <v>0</v>
          </cell>
          <cell r="P282">
            <v>148.04</v>
          </cell>
          <cell r="R282" t="str">
            <v>F57190E</v>
          </cell>
          <cell r="S282">
            <v>148.04</v>
          </cell>
          <cell r="T282">
            <v>148.04</v>
          </cell>
        </row>
        <row r="283">
          <cell r="A283" t="str">
            <v>F57200E</v>
          </cell>
          <cell r="B283" t="str">
            <v>MAINTENANCE OF UNDERGROUND LINES</v>
          </cell>
          <cell r="C283">
            <v>19683.07</v>
          </cell>
          <cell r="D283">
            <v>485.32</v>
          </cell>
          <cell r="E283">
            <v>275.73</v>
          </cell>
          <cell r="F283">
            <v>607.92999999999995</v>
          </cell>
          <cell r="G283">
            <v>1213.67</v>
          </cell>
          <cell r="H283">
            <v>1066.21</v>
          </cell>
          <cell r="I283">
            <v>9149.35</v>
          </cell>
          <cell r="J283">
            <v>289.93</v>
          </cell>
          <cell r="K283">
            <v>340.01</v>
          </cell>
          <cell r="L283">
            <v>487.31</v>
          </cell>
          <cell r="M283">
            <v>234.88</v>
          </cell>
          <cell r="N283">
            <v>145.85</v>
          </cell>
          <cell r="O283">
            <v>348.08</v>
          </cell>
          <cell r="P283">
            <v>14644.27</v>
          </cell>
          <cell r="R283" t="str">
            <v>F57200E</v>
          </cell>
          <cell r="S283">
            <v>14644.27</v>
          </cell>
          <cell r="T283">
            <v>34327.339999999997</v>
          </cell>
        </row>
        <row r="284">
          <cell r="A284" t="str">
            <v>F57300E</v>
          </cell>
          <cell r="B284" t="str">
            <v>MAINTENANCE OF MISCELLANEOUS TRANSMISSION PLANT</v>
          </cell>
          <cell r="C284">
            <v>291.64999999999998</v>
          </cell>
          <cell r="D284">
            <v>0</v>
          </cell>
          <cell r="E284">
            <v>4.4000000000000004</v>
          </cell>
          <cell r="H284">
            <v>0</v>
          </cell>
          <cell r="I284">
            <v>392.55</v>
          </cell>
          <cell r="J284">
            <v>1280.04</v>
          </cell>
          <cell r="K284">
            <v>499.07</v>
          </cell>
          <cell r="L284">
            <v>475</v>
          </cell>
          <cell r="M284">
            <v>708.65</v>
          </cell>
          <cell r="N284">
            <v>2046.59</v>
          </cell>
          <cell r="O284">
            <v>1312.79</v>
          </cell>
          <cell r="P284">
            <v>6719.09</v>
          </cell>
          <cell r="R284" t="str">
            <v>F57300E</v>
          </cell>
          <cell r="S284">
            <v>6719.09</v>
          </cell>
          <cell r="T284">
            <v>7010.74</v>
          </cell>
        </row>
        <row r="285">
          <cell r="A285" t="str">
            <v>F58000E</v>
          </cell>
          <cell r="B285" t="str">
            <v>OPERATION SUPERVISION AND ENGINEERING</v>
          </cell>
          <cell r="C285">
            <v>4816900.55</v>
          </cell>
          <cell r="D285">
            <v>249496.82</v>
          </cell>
          <cell r="E285">
            <v>299097.13</v>
          </cell>
          <cell r="F285">
            <v>515844.65</v>
          </cell>
          <cell r="G285">
            <v>471809.89</v>
          </cell>
          <cell r="H285">
            <v>334262.99</v>
          </cell>
          <cell r="I285">
            <v>430541.22</v>
          </cell>
          <cell r="J285">
            <v>334294.59999999998</v>
          </cell>
          <cell r="K285">
            <v>462086.1</v>
          </cell>
          <cell r="L285">
            <v>445329.17</v>
          </cell>
          <cell r="M285">
            <v>1343047.6</v>
          </cell>
          <cell r="N285">
            <v>364737</v>
          </cell>
          <cell r="O285">
            <v>1509405.01</v>
          </cell>
          <cell r="P285">
            <v>6759952.1799999997</v>
          </cell>
          <cell r="R285" t="str">
            <v>F58000E</v>
          </cell>
          <cell r="S285">
            <v>6759952.1800000006</v>
          </cell>
          <cell r="T285">
            <v>11576852.73</v>
          </cell>
        </row>
        <row r="286">
          <cell r="A286" t="str">
            <v>F58010E</v>
          </cell>
          <cell r="B286" t="str">
            <v>OPERATION SUPERVISION AND ENGINEERING</v>
          </cell>
          <cell r="C286">
            <v>0</v>
          </cell>
          <cell r="F286">
            <v>174182.17</v>
          </cell>
          <cell r="G286">
            <v>131623.12</v>
          </cell>
          <cell r="H286">
            <v>139897.34</v>
          </cell>
          <cell r="I286">
            <v>173578.79</v>
          </cell>
          <cell r="J286">
            <v>158761.37</v>
          </cell>
          <cell r="K286">
            <v>178383.53</v>
          </cell>
          <cell r="L286">
            <v>127819.02</v>
          </cell>
          <cell r="M286">
            <v>94461.14</v>
          </cell>
          <cell r="N286">
            <v>130936.43</v>
          </cell>
          <cell r="O286">
            <v>90910.21</v>
          </cell>
          <cell r="P286">
            <v>1400553.1199999999</v>
          </cell>
          <cell r="R286" t="str">
            <v>F58010E</v>
          </cell>
          <cell r="S286">
            <v>1400553.12</v>
          </cell>
          <cell r="T286">
            <v>1400553.1199999999</v>
          </cell>
        </row>
        <row r="287">
          <cell r="A287" t="str">
            <v>F58020E</v>
          </cell>
          <cell r="B287" t="str">
            <v>OPERATION SUPERVISION AND ENGINEERING</v>
          </cell>
          <cell r="C287">
            <v>0</v>
          </cell>
          <cell r="F287">
            <v>68974.63</v>
          </cell>
          <cell r="G287">
            <v>53764.33</v>
          </cell>
          <cell r="H287">
            <v>67773.97</v>
          </cell>
          <cell r="I287">
            <v>92663.34</v>
          </cell>
          <cell r="J287">
            <v>85692.6</v>
          </cell>
          <cell r="K287">
            <v>91914.06</v>
          </cell>
          <cell r="L287">
            <v>71335.92</v>
          </cell>
          <cell r="M287">
            <v>63244.480000000003</v>
          </cell>
          <cell r="N287">
            <v>103800.73</v>
          </cell>
          <cell r="O287">
            <v>64838.32</v>
          </cell>
          <cell r="P287">
            <v>764002.37999999989</v>
          </cell>
          <cell r="R287" t="str">
            <v>F58020E</v>
          </cell>
          <cell r="S287">
            <v>764002.38</v>
          </cell>
          <cell r="T287">
            <v>764002.37999999989</v>
          </cell>
        </row>
        <row r="288">
          <cell r="A288" t="str">
            <v>F58040E</v>
          </cell>
          <cell r="B288" t="str">
            <v>OPERATION SUPERVISION AND ENGINEERING</v>
          </cell>
          <cell r="C288">
            <v>0</v>
          </cell>
          <cell r="F288">
            <v>2414.4699999999998</v>
          </cell>
          <cell r="G288">
            <v>1609.12</v>
          </cell>
          <cell r="H288">
            <v>2134.3200000000002</v>
          </cell>
          <cell r="I288">
            <v>2761.61</v>
          </cell>
          <cell r="J288">
            <v>3101.51</v>
          </cell>
          <cell r="K288">
            <v>3183.57</v>
          </cell>
          <cell r="L288">
            <v>3270.17</v>
          </cell>
          <cell r="M288">
            <v>8574.23</v>
          </cell>
          <cell r="N288">
            <v>2751.99</v>
          </cell>
          <cell r="O288">
            <v>1976.42</v>
          </cell>
          <cell r="P288">
            <v>31777.409999999996</v>
          </cell>
          <cell r="R288" t="str">
            <v>F58040E</v>
          </cell>
          <cell r="S288">
            <v>31777.41</v>
          </cell>
          <cell r="T288">
            <v>31777.409999999996</v>
          </cell>
        </row>
        <row r="289">
          <cell r="A289" t="str">
            <v>F58100E</v>
          </cell>
          <cell r="B289" t="str">
            <v>LOAD DISPATCHING</v>
          </cell>
          <cell r="C289">
            <v>1064235.47</v>
          </cell>
          <cell r="D289">
            <v>97688.17</v>
          </cell>
          <cell r="E289">
            <v>55361.08</v>
          </cell>
          <cell r="F289">
            <v>114408.75</v>
          </cell>
          <cell r="G289">
            <v>86200.3</v>
          </cell>
          <cell r="H289">
            <v>86645.71</v>
          </cell>
          <cell r="I289">
            <v>110685.2</v>
          </cell>
          <cell r="J289">
            <v>84288.14</v>
          </cell>
          <cell r="K289">
            <v>96367.83</v>
          </cell>
          <cell r="L289">
            <v>127295.77</v>
          </cell>
          <cell r="M289">
            <v>88665.9</v>
          </cell>
          <cell r="N289">
            <v>125522.61</v>
          </cell>
          <cell r="O289">
            <v>98568.04</v>
          </cell>
          <cell r="P289">
            <v>1171697.5</v>
          </cell>
          <cell r="R289" t="str">
            <v>F58100E</v>
          </cell>
          <cell r="S289">
            <v>1171697.5</v>
          </cell>
          <cell r="T289">
            <v>2235932.9699999997</v>
          </cell>
        </row>
        <row r="290">
          <cell r="A290" t="str">
            <v>F58200E</v>
          </cell>
          <cell r="B290" t="str">
            <v>STATION EXPENSES</v>
          </cell>
          <cell r="C290">
            <v>2512656.5299999998</v>
          </cell>
          <cell r="D290">
            <v>190862.57</v>
          </cell>
          <cell r="E290">
            <v>177902.41</v>
          </cell>
          <cell r="F290">
            <v>79147.899999999994</v>
          </cell>
          <cell r="G290">
            <v>110315.33</v>
          </cell>
          <cell r="H290">
            <v>52066.96</v>
          </cell>
          <cell r="I290">
            <v>87103.1</v>
          </cell>
          <cell r="J290">
            <v>93436.42</v>
          </cell>
          <cell r="K290">
            <v>70716.5</v>
          </cell>
          <cell r="L290">
            <v>204932.84</v>
          </cell>
          <cell r="M290">
            <v>97871.69</v>
          </cell>
          <cell r="N290">
            <v>123109.13</v>
          </cell>
          <cell r="O290">
            <v>173444.64</v>
          </cell>
          <cell r="P290">
            <v>1460909.4900000002</v>
          </cell>
          <cell r="R290" t="str">
            <v>F58200E</v>
          </cell>
          <cell r="S290">
            <v>1460909.49</v>
          </cell>
          <cell r="T290">
            <v>3973566.02</v>
          </cell>
        </row>
        <row r="291">
          <cell r="A291" t="str">
            <v>F58210E</v>
          </cell>
          <cell r="B291" t="str">
            <v>STATION EXPENSES</v>
          </cell>
          <cell r="C291">
            <v>0</v>
          </cell>
          <cell r="F291">
            <v>70390.19</v>
          </cell>
          <cell r="G291">
            <v>62497.2</v>
          </cell>
          <cell r="H291">
            <v>76998.05</v>
          </cell>
          <cell r="I291">
            <v>89946.48</v>
          </cell>
          <cell r="J291">
            <v>83589.119999999995</v>
          </cell>
          <cell r="K291">
            <v>104145.52</v>
          </cell>
          <cell r="L291">
            <v>83827.31</v>
          </cell>
          <cell r="M291">
            <v>75991.91</v>
          </cell>
          <cell r="N291">
            <v>101699.84</v>
          </cell>
          <cell r="O291">
            <v>78550.05</v>
          </cell>
          <cell r="P291">
            <v>827635.67</v>
          </cell>
          <cell r="R291" t="str">
            <v>F58210E</v>
          </cell>
          <cell r="S291">
            <v>827635.67</v>
          </cell>
          <cell r="T291">
            <v>827635.67</v>
          </cell>
        </row>
        <row r="292">
          <cell r="A292" t="str">
            <v>F58220E</v>
          </cell>
          <cell r="B292" t="str">
            <v>STATION EXPENSES</v>
          </cell>
          <cell r="C292">
            <v>0</v>
          </cell>
          <cell r="F292">
            <v>30</v>
          </cell>
          <cell r="G292">
            <v>46.02</v>
          </cell>
          <cell r="H292">
            <v>170.95</v>
          </cell>
          <cell r="I292">
            <v>153.93</v>
          </cell>
          <cell r="J292">
            <v>6280.2</v>
          </cell>
          <cell r="K292">
            <v>0</v>
          </cell>
          <cell r="L292">
            <v>1790.45</v>
          </cell>
          <cell r="M292">
            <v>0</v>
          </cell>
          <cell r="N292">
            <v>159.12</v>
          </cell>
          <cell r="O292">
            <v>681.56</v>
          </cell>
          <cell r="P292">
            <v>9312.23</v>
          </cell>
          <cell r="R292" t="str">
            <v>F58220E</v>
          </cell>
          <cell r="S292">
            <v>9312.23</v>
          </cell>
          <cell r="T292">
            <v>9312.23</v>
          </cell>
        </row>
        <row r="293">
          <cell r="A293" t="str">
            <v>F58240E</v>
          </cell>
          <cell r="B293" t="str">
            <v>STATION EXPENSES</v>
          </cell>
          <cell r="C293">
            <v>0</v>
          </cell>
          <cell r="L293">
            <v>555.02</v>
          </cell>
          <cell r="M293">
            <v>0</v>
          </cell>
          <cell r="N293">
            <v>0</v>
          </cell>
          <cell r="O293">
            <v>63.35</v>
          </cell>
          <cell r="P293">
            <v>618.37</v>
          </cell>
          <cell r="R293" t="str">
            <v>F58240E</v>
          </cell>
          <cell r="S293">
            <v>618.37</v>
          </cell>
          <cell r="T293">
            <v>618.37</v>
          </cell>
        </row>
        <row r="294">
          <cell r="A294" t="str">
            <v>F58250E</v>
          </cell>
          <cell r="B294" t="str">
            <v>STATION EXPENSES</v>
          </cell>
          <cell r="C294">
            <v>0</v>
          </cell>
          <cell r="F294">
            <v>1172.95</v>
          </cell>
          <cell r="G294">
            <v>868.45</v>
          </cell>
          <cell r="H294">
            <v>1138.6099999999999</v>
          </cell>
          <cell r="I294">
            <v>1679.18</v>
          </cell>
          <cell r="J294">
            <v>1036.68</v>
          </cell>
          <cell r="K294">
            <v>1106.68</v>
          </cell>
          <cell r="L294">
            <v>763.36</v>
          </cell>
          <cell r="M294">
            <v>839.37</v>
          </cell>
          <cell r="N294">
            <v>1016.43</v>
          </cell>
          <cell r="O294">
            <v>739.3</v>
          </cell>
          <cell r="P294">
            <v>10361.01</v>
          </cell>
          <cell r="R294" t="str">
            <v>F58250E</v>
          </cell>
          <cell r="S294">
            <v>10361.01</v>
          </cell>
          <cell r="T294">
            <v>10361.01</v>
          </cell>
        </row>
        <row r="295">
          <cell r="A295" t="str">
            <v>F58270E</v>
          </cell>
          <cell r="B295" t="str">
            <v>STATION EXPENSES</v>
          </cell>
          <cell r="C295">
            <v>0</v>
          </cell>
          <cell r="F295">
            <v>66308.33</v>
          </cell>
          <cell r="G295">
            <v>61242.13</v>
          </cell>
          <cell r="H295">
            <v>88019.32</v>
          </cell>
          <cell r="I295">
            <v>97416.42</v>
          </cell>
          <cell r="J295">
            <v>77901.42</v>
          </cell>
          <cell r="K295">
            <v>122934.15</v>
          </cell>
          <cell r="L295">
            <v>69168.14</v>
          </cell>
          <cell r="M295">
            <v>72506.259999999995</v>
          </cell>
          <cell r="N295">
            <v>102404.26</v>
          </cell>
          <cell r="O295">
            <v>66671.179999999993</v>
          </cell>
          <cell r="P295">
            <v>824571.6100000001</v>
          </cell>
          <cell r="R295" t="str">
            <v>F58270E</v>
          </cell>
          <cell r="S295">
            <v>824571.61</v>
          </cell>
          <cell r="T295">
            <v>824571.6100000001</v>
          </cell>
        </row>
        <row r="296">
          <cell r="A296" t="str">
            <v>F58300E</v>
          </cell>
          <cell r="B296" t="str">
            <v>OVERHEAD LINE EXPENSES</v>
          </cell>
          <cell r="C296">
            <v>2722324.95</v>
          </cell>
          <cell r="D296">
            <v>93692.87</v>
          </cell>
          <cell r="E296">
            <v>159937.03</v>
          </cell>
          <cell r="F296">
            <v>95999.42</v>
          </cell>
          <cell r="G296">
            <v>100411.91</v>
          </cell>
          <cell r="H296">
            <v>69672.399999999994</v>
          </cell>
          <cell r="I296">
            <v>110309.12</v>
          </cell>
          <cell r="J296">
            <v>86736.93</v>
          </cell>
          <cell r="K296">
            <v>110867.33</v>
          </cell>
          <cell r="L296">
            <v>63329.22</v>
          </cell>
          <cell r="M296">
            <v>85942.48</v>
          </cell>
          <cell r="N296">
            <v>95213.95</v>
          </cell>
          <cell r="O296">
            <v>111497.39</v>
          </cell>
          <cell r="P296">
            <v>1183610.0499999998</v>
          </cell>
          <cell r="R296" t="str">
            <v>F58300E</v>
          </cell>
          <cell r="S296">
            <v>1183610.05</v>
          </cell>
          <cell r="T296">
            <v>3905935</v>
          </cell>
        </row>
        <row r="297">
          <cell r="A297" t="str">
            <v>F58310E</v>
          </cell>
          <cell r="B297" t="str">
            <v>OVERHEAD LINE EXPENSES</v>
          </cell>
          <cell r="C297">
            <v>0</v>
          </cell>
          <cell r="F297">
            <v>42885.74</v>
          </cell>
          <cell r="G297">
            <v>49014.46</v>
          </cell>
          <cell r="H297">
            <v>59689.65</v>
          </cell>
          <cell r="I297">
            <v>55119.56</v>
          </cell>
          <cell r="J297">
            <v>65627.67</v>
          </cell>
          <cell r="K297">
            <v>78447.95</v>
          </cell>
          <cell r="L297">
            <v>54549.78</v>
          </cell>
          <cell r="M297">
            <v>50880.76</v>
          </cell>
          <cell r="N297">
            <v>62690.48</v>
          </cell>
          <cell r="O297">
            <v>48060.9</v>
          </cell>
          <cell r="P297">
            <v>566966.95000000007</v>
          </cell>
          <cell r="R297" t="str">
            <v>F58310E</v>
          </cell>
          <cell r="S297">
            <v>566966.94999999995</v>
          </cell>
          <cell r="T297">
            <v>566966.95000000007</v>
          </cell>
        </row>
        <row r="298">
          <cell r="A298" t="str">
            <v>F58330E</v>
          </cell>
          <cell r="B298" t="str">
            <v>OVERHEAD LINE EXPENSES</v>
          </cell>
          <cell r="C298">
            <v>0</v>
          </cell>
          <cell r="F298">
            <v>14399.56</v>
          </cell>
          <cell r="G298">
            <v>11692.88</v>
          </cell>
          <cell r="H298">
            <v>8878.94</v>
          </cell>
          <cell r="I298">
            <v>4635.8</v>
          </cell>
          <cell r="J298">
            <v>2743.68</v>
          </cell>
          <cell r="K298">
            <v>-263698.84000000003</v>
          </cell>
          <cell r="L298">
            <v>-38188.230000000003</v>
          </cell>
          <cell r="M298">
            <v>-26547.47</v>
          </cell>
          <cell r="N298">
            <v>-32751.17</v>
          </cell>
          <cell r="O298">
            <v>-48613.16</v>
          </cell>
          <cell r="P298">
            <v>-367448.01</v>
          </cell>
          <cell r="R298" t="str">
            <v>F58330E</v>
          </cell>
          <cell r="S298">
            <v>-367448.01</v>
          </cell>
          <cell r="T298">
            <v>-367448.01</v>
          </cell>
        </row>
        <row r="299">
          <cell r="A299" t="str">
            <v>F58340E</v>
          </cell>
          <cell r="B299" t="str">
            <v>OVERHEAD LINE EXPENSES</v>
          </cell>
          <cell r="C299">
            <v>0</v>
          </cell>
          <cell r="F299">
            <v>14100.15</v>
          </cell>
          <cell r="G299">
            <v>0</v>
          </cell>
          <cell r="P299">
            <v>14100.15</v>
          </cell>
          <cell r="R299" t="str">
            <v>F58340E</v>
          </cell>
          <cell r="S299">
            <v>14100.15</v>
          </cell>
          <cell r="T299">
            <v>14100.15</v>
          </cell>
        </row>
        <row r="300">
          <cell r="A300" t="str">
            <v>F58350E</v>
          </cell>
          <cell r="B300" t="str">
            <v>OVERHEAD LINE EXPENSES</v>
          </cell>
          <cell r="C300">
            <v>0</v>
          </cell>
          <cell r="F300">
            <v>54.79</v>
          </cell>
          <cell r="G300">
            <v>98.43</v>
          </cell>
          <cell r="P300">
            <v>153.22</v>
          </cell>
          <cell r="R300" t="str">
            <v>F58350E</v>
          </cell>
          <cell r="S300">
            <v>153.22</v>
          </cell>
          <cell r="T300">
            <v>153.22</v>
          </cell>
        </row>
        <row r="301">
          <cell r="A301" t="str">
            <v>F58360E</v>
          </cell>
          <cell r="B301" t="str">
            <v>OVERHEAD LINE EXPENSES</v>
          </cell>
          <cell r="C301">
            <v>0</v>
          </cell>
          <cell r="F301">
            <v>1454.88</v>
          </cell>
          <cell r="G301">
            <v>1222.78</v>
          </cell>
          <cell r="H301">
            <v>1250.94</v>
          </cell>
          <cell r="I301">
            <v>1737.68</v>
          </cell>
          <cell r="J301">
            <v>1197.04</v>
          </cell>
          <cell r="K301">
            <v>1478.24</v>
          </cell>
          <cell r="L301">
            <v>936.13</v>
          </cell>
          <cell r="M301">
            <v>1591.28</v>
          </cell>
          <cell r="N301">
            <v>1268.71</v>
          </cell>
          <cell r="O301">
            <v>1250.33</v>
          </cell>
          <cell r="P301">
            <v>13388.01</v>
          </cell>
          <cell r="R301" t="str">
            <v>F58360E</v>
          </cell>
          <cell r="S301">
            <v>13388.01</v>
          </cell>
          <cell r="T301">
            <v>13388.01</v>
          </cell>
        </row>
        <row r="302">
          <cell r="A302" t="str">
            <v>F58400E</v>
          </cell>
          <cell r="B302" t="str">
            <v>UNDERGROUND LINE EXPENSES</v>
          </cell>
          <cell r="C302">
            <v>2054075.19</v>
          </cell>
          <cell r="D302">
            <v>108451.04</v>
          </cell>
          <cell r="E302">
            <v>88186.59</v>
          </cell>
          <cell r="F302">
            <v>153403.6</v>
          </cell>
          <cell r="G302">
            <v>155906.76999999999</v>
          </cell>
          <cell r="H302">
            <v>190547.06</v>
          </cell>
          <cell r="I302">
            <v>204728.51</v>
          </cell>
          <cell r="J302">
            <v>164157.29999999999</v>
          </cell>
          <cell r="K302">
            <v>215693.42</v>
          </cell>
          <cell r="L302">
            <v>146119.21</v>
          </cell>
          <cell r="M302">
            <v>157081.92000000001</v>
          </cell>
          <cell r="N302">
            <v>193082.88</v>
          </cell>
          <cell r="O302">
            <v>160756.32</v>
          </cell>
          <cell r="P302">
            <v>1938114.6199999999</v>
          </cell>
          <cell r="R302" t="str">
            <v>F58400E</v>
          </cell>
          <cell r="S302">
            <v>1938114.62</v>
          </cell>
          <cell r="T302">
            <v>3992189.8099999996</v>
          </cell>
        </row>
        <row r="303">
          <cell r="A303" t="str">
            <v>F58410E</v>
          </cell>
          <cell r="B303" t="str">
            <v>UNDERGROUND LINE EXPENSES</v>
          </cell>
          <cell r="C303">
            <v>0</v>
          </cell>
          <cell r="F303">
            <v>6953.7</v>
          </cell>
          <cell r="G303">
            <v>4669.34</v>
          </cell>
          <cell r="H303">
            <v>4610.4799999999996</v>
          </cell>
          <cell r="I303">
            <v>7904.03</v>
          </cell>
          <cell r="J303">
            <v>26644.83</v>
          </cell>
          <cell r="K303">
            <v>55623.96</v>
          </cell>
          <cell r="L303">
            <v>52217.760000000002</v>
          </cell>
          <cell r="M303">
            <v>43611.06</v>
          </cell>
          <cell r="N303">
            <v>61211.38</v>
          </cell>
          <cell r="O303">
            <v>34495.199999999997</v>
          </cell>
          <cell r="P303">
            <v>297941.74</v>
          </cell>
          <cell r="R303" t="str">
            <v>F58410E</v>
          </cell>
          <cell r="S303">
            <v>297941.74</v>
          </cell>
          <cell r="T303">
            <v>297941.74</v>
          </cell>
        </row>
        <row r="304">
          <cell r="A304" t="str">
            <v>F58420E</v>
          </cell>
          <cell r="B304" t="str">
            <v>UNDERGROUND LINE EXPENSES</v>
          </cell>
          <cell r="C304">
            <v>0</v>
          </cell>
          <cell r="F304">
            <v>22123.15</v>
          </cell>
          <cell r="G304">
            <v>17453.91</v>
          </cell>
          <cell r="H304">
            <v>10628.62</v>
          </cell>
          <cell r="I304">
            <v>4462.21</v>
          </cell>
          <cell r="J304">
            <v>3517.45</v>
          </cell>
          <cell r="K304">
            <v>-483836.22</v>
          </cell>
          <cell r="L304">
            <v>-123064.47</v>
          </cell>
          <cell r="M304">
            <v>-75468.479999999996</v>
          </cell>
          <cell r="N304">
            <v>-88025.18</v>
          </cell>
          <cell r="O304">
            <v>-94846.399999999994</v>
          </cell>
          <cell r="P304">
            <v>-807055.41</v>
          </cell>
          <cell r="R304" t="str">
            <v>F58420E</v>
          </cell>
          <cell r="S304">
            <v>-807055.41</v>
          </cell>
          <cell r="T304">
            <v>-807055.41</v>
          </cell>
        </row>
        <row r="305">
          <cell r="A305" t="str">
            <v>F58430E</v>
          </cell>
          <cell r="B305" t="str">
            <v>UNDERGROUND LINE EXPENSES</v>
          </cell>
          <cell r="C305">
            <v>0</v>
          </cell>
          <cell r="N305">
            <v>0</v>
          </cell>
          <cell r="O305">
            <v>215.67</v>
          </cell>
          <cell r="P305">
            <v>215.67</v>
          </cell>
          <cell r="R305" t="str">
            <v>F58430E</v>
          </cell>
          <cell r="S305">
            <v>215.67</v>
          </cell>
          <cell r="T305">
            <v>215.67</v>
          </cell>
        </row>
        <row r="306">
          <cell r="A306" t="str">
            <v>F58440E</v>
          </cell>
          <cell r="B306" t="str">
            <v>UNDERGROUND LINE EXPENSES</v>
          </cell>
          <cell r="C306">
            <v>0</v>
          </cell>
          <cell r="H306">
            <v>1102.99</v>
          </cell>
          <cell r="I306">
            <v>0</v>
          </cell>
          <cell r="L306">
            <v>0</v>
          </cell>
          <cell r="M306">
            <v>245.86</v>
          </cell>
          <cell r="N306">
            <v>0</v>
          </cell>
          <cell r="O306">
            <v>1574.85</v>
          </cell>
          <cell r="P306">
            <v>2923.7</v>
          </cell>
          <cell r="R306" t="str">
            <v>F58440E</v>
          </cell>
          <cell r="S306">
            <v>2923.7</v>
          </cell>
          <cell r="T306">
            <v>2923.7</v>
          </cell>
        </row>
        <row r="307">
          <cell r="A307" t="str">
            <v>F58450E</v>
          </cell>
          <cell r="B307" t="str">
            <v>UNDERGROUND LINE EXPENSES</v>
          </cell>
          <cell r="C307">
            <v>0</v>
          </cell>
          <cell r="F307">
            <v>1215.24</v>
          </cell>
          <cell r="G307">
            <v>1007.39</v>
          </cell>
          <cell r="H307">
            <v>1034.27</v>
          </cell>
          <cell r="I307">
            <v>933.66</v>
          </cell>
          <cell r="J307">
            <v>992.95</v>
          </cell>
          <cell r="K307">
            <v>1109.94</v>
          </cell>
          <cell r="L307">
            <v>830.65</v>
          </cell>
          <cell r="M307">
            <v>772.58</v>
          </cell>
          <cell r="N307">
            <v>1088.83</v>
          </cell>
          <cell r="O307">
            <v>787.98</v>
          </cell>
          <cell r="P307">
            <v>9773.49</v>
          </cell>
          <cell r="R307" t="str">
            <v>F58450E</v>
          </cell>
          <cell r="S307">
            <v>9773.49</v>
          </cell>
          <cell r="T307">
            <v>9773.49</v>
          </cell>
        </row>
        <row r="308">
          <cell r="A308" t="str">
            <v>F58460E</v>
          </cell>
          <cell r="B308" t="str">
            <v>UNDERGROUND LINE EXPENSES</v>
          </cell>
          <cell r="C308">
            <v>0</v>
          </cell>
          <cell r="F308">
            <v>57690.6</v>
          </cell>
          <cell r="G308">
            <v>44054.32</v>
          </cell>
          <cell r="H308">
            <v>87549.34</v>
          </cell>
          <cell r="I308">
            <v>95810.01</v>
          </cell>
          <cell r="J308">
            <v>87090.11</v>
          </cell>
          <cell r="K308">
            <v>85901.1</v>
          </cell>
          <cell r="L308">
            <v>106026.27</v>
          </cell>
          <cell r="M308">
            <v>83762.03</v>
          </cell>
          <cell r="N308">
            <v>147222.35999999999</v>
          </cell>
          <cell r="O308">
            <v>97989.85</v>
          </cell>
          <cell r="P308">
            <v>893095.99</v>
          </cell>
          <cell r="R308" t="str">
            <v>F58460E</v>
          </cell>
          <cell r="S308">
            <v>893095.99</v>
          </cell>
          <cell r="T308">
            <v>893095.99</v>
          </cell>
        </row>
        <row r="309">
          <cell r="A309" t="str">
            <v>F58500E</v>
          </cell>
          <cell r="B309" t="str">
            <v>STREET LIGHTING AND SIGNAL SYSTEM EXPENSES</v>
          </cell>
          <cell r="C309">
            <v>446781.25</v>
          </cell>
          <cell r="D309">
            <v>30715.93</v>
          </cell>
          <cell r="E309">
            <v>34318.92</v>
          </cell>
          <cell r="F309">
            <v>4748.3100000000004</v>
          </cell>
          <cell r="G309">
            <v>3751.94</v>
          </cell>
          <cell r="H309">
            <v>5460.24</v>
          </cell>
          <cell r="I309">
            <v>1831.7</v>
          </cell>
          <cell r="J309">
            <v>5853.86</v>
          </cell>
          <cell r="K309">
            <v>-1430.54</v>
          </cell>
          <cell r="L309">
            <v>2818.72</v>
          </cell>
          <cell r="M309">
            <v>3472.78</v>
          </cell>
          <cell r="N309">
            <v>7747.74</v>
          </cell>
          <cell r="O309">
            <v>1776.14</v>
          </cell>
          <cell r="P309">
            <v>101065.74000000002</v>
          </cell>
          <cell r="R309" t="str">
            <v>F58500E</v>
          </cell>
          <cell r="S309">
            <v>101065.74</v>
          </cell>
          <cell r="T309">
            <v>547846.99</v>
          </cell>
        </row>
        <row r="310">
          <cell r="A310" t="str">
            <v>F58510E</v>
          </cell>
          <cell r="B310" t="str">
            <v>STREET LIGHTING AND SIGNAL SYSTEM EXPENSES</v>
          </cell>
          <cell r="C310">
            <v>0</v>
          </cell>
          <cell r="F310">
            <v>51684.29</v>
          </cell>
          <cell r="G310">
            <v>8268.58</v>
          </cell>
          <cell r="H310">
            <v>46897.75</v>
          </cell>
          <cell r="I310">
            <v>36201.78</v>
          </cell>
          <cell r="J310">
            <v>39414.44</v>
          </cell>
          <cell r="K310">
            <v>60987.72</v>
          </cell>
          <cell r="L310">
            <v>40260.69</v>
          </cell>
          <cell r="M310">
            <v>49636.1</v>
          </cell>
          <cell r="N310">
            <v>56066.21</v>
          </cell>
          <cell r="O310">
            <v>51789.54</v>
          </cell>
          <cell r="P310">
            <v>441207.1</v>
          </cell>
          <cell r="R310" t="str">
            <v>F58510E</v>
          </cell>
          <cell r="S310">
            <v>441207.1</v>
          </cell>
          <cell r="T310">
            <v>441207.1</v>
          </cell>
        </row>
        <row r="311">
          <cell r="A311" t="str">
            <v>F58540E</v>
          </cell>
          <cell r="B311" t="str">
            <v>STREET LIGHTING AND SIGNAL SYSTEM EXPENSES</v>
          </cell>
          <cell r="C311">
            <v>0</v>
          </cell>
          <cell r="F311">
            <v>2742.13</v>
          </cell>
          <cell r="G311">
            <v>1904.16</v>
          </cell>
          <cell r="H311">
            <v>1420.01</v>
          </cell>
          <cell r="I311">
            <v>2937.64</v>
          </cell>
          <cell r="J311">
            <v>397.41</v>
          </cell>
          <cell r="K311">
            <v>1842.59</v>
          </cell>
          <cell r="L311">
            <v>863.09</v>
          </cell>
          <cell r="M311">
            <v>1553.8</v>
          </cell>
          <cell r="N311">
            <v>438.69</v>
          </cell>
          <cell r="O311">
            <v>3402.85</v>
          </cell>
          <cell r="P311">
            <v>17502.37</v>
          </cell>
          <cell r="R311" t="str">
            <v>F58540E</v>
          </cell>
          <cell r="S311">
            <v>17502.37</v>
          </cell>
          <cell r="T311">
            <v>17502.37</v>
          </cell>
        </row>
        <row r="312">
          <cell r="A312" t="str">
            <v>F58560E</v>
          </cell>
          <cell r="B312" t="str">
            <v>STREET LIGHTING AND SIGNAL SYSTEM EXPENSES</v>
          </cell>
          <cell r="C312">
            <v>0</v>
          </cell>
          <cell r="F312">
            <v>-2274.31</v>
          </cell>
          <cell r="G312">
            <v>-1228.8599999999999</v>
          </cell>
          <cell r="H312">
            <v>-2473.61</v>
          </cell>
          <cell r="I312">
            <v>-1496.99</v>
          </cell>
          <cell r="J312">
            <v>-1696.02</v>
          </cell>
          <cell r="K312">
            <v>769.85</v>
          </cell>
          <cell r="L312">
            <v>-2352.4299999999998</v>
          </cell>
          <cell r="M312">
            <v>-3374.11</v>
          </cell>
          <cell r="N312">
            <v>551.19000000000005</v>
          </cell>
          <cell r="O312">
            <v>-3363.46</v>
          </cell>
          <cell r="P312">
            <v>-16938.75</v>
          </cell>
          <cell r="R312" t="str">
            <v>F58560E</v>
          </cell>
          <cell r="S312">
            <v>-16938.75</v>
          </cell>
          <cell r="T312">
            <v>-16938.75</v>
          </cell>
        </row>
        <row r="313">
          <cell r="A313" t="str">
            <v>F58600E</v>
          </cell>
          <cell r="B313" t="str">
            <v>METER EXPENSES</v>
          </cell>
          <cell r="C313">
            <v>4350782.88</v>
          </cell>
          <cell r="D313">
            <v>321664.37</v>
          </cell>
          <cell r="E313">
            <v>237107.25</v>
          </cell>
          <cell r="F313">
            <v>78872.87</v>
          </cell>
          <cell r="G313">
            <v>74456.75</v>
          </cell>
          <cell r="H313">
            <v>78559.38</v>
          </cell>
          <cell r="I313">
            <v>80885.919999999998</v>
          </cell>
          <cell r="J313">
            <v>51309.47</v>
          </cell>
          <cell r="K313">
            <v>55312.32</v>
          </cell>
          <cell r="L313">
            <v>33320.11</v>
          </cell>
          <cell r="M313">
            <v>-1497.15</v>
          </cell>
          <cell r="N313">
            <v>29489.57</v>
          </cell>
          <cell r="O313">
            <v>332936.71000000002</v>
          </cell>
          <cell r="P313">
            <v>1372417.5699999998</v>
          </cell>
          <cell r="R313" t="str">
            <v>F58600E</v>
          </cell>
          <cell r="S313">
            <v>1372417.57</v>
          </cell>
          <cell r="T313">
            <v>5723200.4499999993</v>
          </cell>
        </row>
        <row r="314">
          <cell r="A314" t="str">
            <v>F58610E</v>
          </cell>
          <cell r="B314" t="str">
            <v>METER EXPENSES</v>
          </cell>
          <cell r="C314">
            <v>0</v>
          </cell>
          <cell r="F314">
            <v>29349.84</v>
          </cell>
          <cell r="G314">
            <v>28342.880000000001</v>
          </cell>
          <cell r="H314">
            <v>25489.82</v>
          </cell>
          <cell r="I314">
            <v>28510.82</v>
          </cell>
          <cell r="J314">
            <v>21255.77</v>
          </cell>
          <cell r="K314">
            <v>29181.68</v>
          </cell>
          <cell r="L314">
            <v>19962.96</v>
          </cell>
          <cell r="M314">
            <v>20045.66</v>
          </cell>
          <cell r="N314">
            <v>22137.8</v>
          </cell>
          <cell r="O314">
            <v>19456.099999999999</v>
          </cell>
          <cell r="P314">
            <v>243733.33</v>
          </cell>
          <cell r="R314" t="str">
            <v>F58610E</v>
          </cell>
          <cell r="S314">
            <v>243733.33</v>
          </cell>
          <cell r="T314">
            <v>243733.33</v>
          </cell>
        </row>
        <row r="315">
          <cell r="A315" t="str">
            <v>F58620E</v>
          </cell>
          <cell r="B315" t="str">
            <v>METER EXPENSES</v>
          </cell>
          <cell r="C315">
            <v>0</v>
          </cell>
          <cell r="F315">
            <v>41880.69</v>
          </cell>
          <cell r="G315">
            <v>28622.63</v>
          </cell>
          <cell r="H315">
            <v>31455.91</v>
          </cell>
          <cell r="I315">
            <v>28518.45</v>
          </cell>
          <cell r="J315">
            <v>24896.19</v>
          </cell>
          <cell r="K315">
            <v>29610.6</v>
          </cell>
          <cell r="L315">
            <v>25394.7</v>
          </cell>
          <cell r="M315">
            <v>27327.61</v>
          </cell>
          <cell r="N315">
            <v>19845.669999999998</v>
          </cell>
          <cell r="O315">
            <v>12423.49</v>
          </cell>
          <cell r="P315">
            <v>269975.94</v>
          </cell>
          <cell r="R315" t="str">
            <v>F58620E</v>
          </cell>
          <cell r="S315">
            <v>269975.94</v>
          </cell>
          <cell r="T315">
            <v>269975.94</v>
          </cell>
        </row>
        <row r="316">
          <cell r="A316" t="str">
            <v>F58630E</v>
          </cell>
          <cell r="B316" t="str">
            <v>METER EXPENSES</v>
          </cell>
          <cell r="C316">
            <v>0</v>
          </cell>
          <cell r="F316">
            <v>0</v>
          </cell>
          <cell r="G316">
            <v>599.1</v>
          </cell>
          <cell r="J316">
            <v>138.19999999999999</v>
          </cell>
          <cell r="K316">
            <v>0</v>
          </cell>
          <cell r="P316">
            <v>737.3</v>
          </cell>
          <cell r="R316" t="str">
            <v>F58630E</v>
          </cell>
          <cell r="S316">
            <v>737.3</v>
          </cell>
          <cell r="T316">
            <v>737.3</v>
          </cell>
        </row>
        <row r="317">
          <cell r="A317" t="str">
            <v>F58640E</v>
          </cell>
          <cell r="B317" t="str">
            <v>METER EXPENSES</v>
          </cell>
          <cell r="C317">
            <v>0</v>
          </cell>
          <cell r="F317">
            <v>203635.32</v>
          </cell>
          <cell r="G317">
            <v>167384.20000000001</v>
          </cell>
          <cell r="H317">
            <v>162342.39999999999</v>
          </cell>
          <cell r="I317">
            <v>196267.39</v>
          </cell>
          <cell r="J317">
            <v>181089.22</v>
          </cell>
          <cell r="K317">
            <v>220152.27</v>
          </cell>
          <cell r="L317">
            <v>166633.72</v>
          </cell>
          <cell r="M317">
            <v>144598.88</v>
          </cell>
          <cell r="N317">
            <v>164745.26999999999</v>
          </cell>
          <cell r="O317">
            <v>126120</v>
          </cell>
          <cell r="P317">
            <v>1732968.67</v>
          </cell>
          <cell r="R317" t="str">
            <v>F58640E</v>
          </cell>
          <cell r="S317">
            <v>1732968.67</v>
          </cell>
          <cell r="T317">
            <v>1732968.67</v>
          </cell>
        </row>
        <row r="318">
          <cell r="A318" t="str">
            <v>F58650E</v>
          </cell>
          <cell r="B318" t="str">
            <v>METER EXPENSES</v>
          </cell>
          <cell r="C318">
            <v>0</v>
          </cell>
          <cell r="F318">
            <v>73.680000000000007</v>
          </cell>
          <cell r="G318">
            <v>43.76</v>
          </cell>
          <cell r="H318">
            <v>80.150000000000006</v>
          </cell>
          <cell r="I318">
            <v>38.15</v>
          </cell>
          <cell r="J318">
            <v>0</v>
          </cell>
          <cell r="K318">
            <v>115.25</v>
          </cell>
          <cell r="L318">
            <v>39.159999999999997</v>
          </cell>
          <cell r="M318">
            <v>116.5</v>
          </cell>
          <cell r="N318">
            <v>157.30000000000001</v>
          </cell>
          <cell r="O318">
            <v>39.450000000000003</v>
          </cell>
          <cell r="P318">
            <v>703.40000000000009</v>
          </cell>
          <cell r="R318" t="str">
            <v>F58650E</v>
          </cell>
          <cell r="S318">
            <v>703.4</v>
          </cell>
          <cell r="T318">
            <v>703.40000000000009</v>
          </cell>
        </row>
        <row r="319">
          <cell r="A319" t="str">
            <v>F58700E</v>
          </cell>
          <cell r="B319" t="str">
            <v>CUSTOMER INSTALLATIONS EXPENSES</v>
          </cell>
          <cell r="C319">
            <v>2552361.4</v>
          </cell>
          <cell r="D319">
            <v>275677.84000000003</v>
          </cell>
          <cell r="E319">
            <v>168894.83</v>
          </cell>
          <cell r="F319">
            <v>92772.32</v>
          </cell>
          <cell r="G319">
            <v>58322.71</v>
          </cell>
          <cell r="H319">
            <v>59372.06</v>
          </cell>
          <cell r="I319">
            <v>71941.39</v>
          </cell>
          <cell r="J319">
            <v>62568.28</v>
          </cell>
          <cell r="K319">
            <v>94469.83</v>
          </cell>
          <cell r="L319">
            <v>66561.7</v>
          </cell>
          <cell r="M319">
            <v>60824.44</v>
          </cell>
          <cell r="N319">
            <v>88060.27</v>
          </cell>
          <cell r="O319">
            <v>241349.71</v>
          </cell>
          <cell r="P319">
            <v>1340815.3799999999</v>
          </cell>
          <cell r="R319" t="str">
            <v>F58700E</v>
          </cell>
          <cell r="S319">
            <v>1340815.3799999999</v>
          </cell>
          <cell r="T319">
            <v>3893176.78</v>
          </cell>
        </row>
        <row r="320">
          <cell r="A320" t="str">
            <v>F58710E</v>
          </cell>
          <cell r="B320" t="str">
            <v>CUSTOMER INSTALLATIONS EXPENSES</v>
          </cell>
          <cell r="C320">
            <v>0</v>
          </cell>
          <cell r="F320">
            <v>1154.33</v>
          </cell>
          <cell r="G320">
            <v>1247.73</v>
          </cell>
          <cell r="H320">
            <v>3752.34</v>
          </cell>
          <cell r="I320">
            <v>258.39999999999998</v>
          </cell>
          <cell r="J320">
            <v>1027.6199999999999</v>
          </cell>
          <cell r="K320">
            <v>2413.48</v>
          </cell>
          <cell r="L320">
            <v>180.59</v>
          </cell>
          <cell r="M320">
            <v>1111.72</v>
          </cell>
          <cell r="N320">
            <v>2635.32</v>
          </cell>
          <cell r="O320">
            <v>1341.38</v>
          </cell>
          <cell r="P320">
            <v>15122.91</v>
          </cell>
          <cell r="R320" t="str">
            <v>F58710E</v>
          </cell>
          <cell r="S320">
            <v>15122.91</v>
          </cell>
          <cell r="T320">
            <v>15122.91</v>
          </cell>
        </row>
        <row r="321">
          <cell r="A321" t="str">
            <v>F58720E</v>
          </cell>
          <cell r="B321" t="str">
            <v>CUSTOMER INSTALLATIONS EXPENSES</v>
          </cell>
          <cell r="C321">
            <v>0</v>
          </cell>
          <cell r="F321">
            <v>126975.61</v>
          </cell>
          <cell r="G321">
            <v>104106.83</v>
          </cell>
          <cell r="H321">
            <v>103334.06</v>
          </cell>
          <cell r="I321">
            <v>123218.34</v>
          </cell>
          <cell r="J321">
            <v>121807.41</v>
          </cell>
          <cell r="K321">
            <v>151564.79</v>
          </cell>
          <cell r="L321">
            <v>121234.99</v>
          </cell>
          <cell r="M321">
            <v>112312.27</v>
          </cell>
          <cell r="N321">
            <v>160507.31</v>
          </cell>
          <cell r="O321">
            <v>128027.16</v>
          </cell>
          <cell r="P321">
            <v>1253088.77</v>
          </cell>
          <cell r="R321" t="str">
            <v>F58720E</v>
          </cell>
          <cell r="S321">
            <v>1253088.77</v>
          </cell>
          <cell r="T321">
            <v>1253088.77</v>
          </cell>
        </row>
        <row r="322">
          <cell r="A322" t="str">
            <v>F58740E</v>
          </cell>
          <cell r="B322" t="str">
            <v>CUSTOMER INSTALLATIONS EXPENSES</v>
          </cell>
          <cell r="C322">
            <v>0</v>
          </cell>
          <cell r="F322">
            <v>12038.21</v>
          </cell>
          <cell r="G322">
            <v>24595.71</v>
          </cell>
          <cell r="H322">
            <v>19592.97</v>
          </cell>
          <cell r="I322">
            <v>13722.18</v>
          </cell>
          <cell r="J322">
            <v>17824.7</v>
          </cell>
          <cell r="K322">
            <v>24866.57</v>
          </cell>
          <cell r="L322">
            <v>17246.93</v>
          </cell>
          <cell r="M322">
            <v>16318.29</v>
          </cell>
          <cell r="N322">
            <v>13845.5</v>
          </cell>
          <cell r="O322">
            <v>36967.300000000003</v>
          </cell>
          <cell r="P322">
            <v>197018.36</v>
          </cell>
          <cell r="R322" t="str">
            <v>F58740E</v>
          </cell>
          <cell r="S322">
            <v>197018.36</v>
          </cell>
          <cell r="T322">
            <v>197018.36</v>
          </cell>
        </row>
        <row r="323">
          <cell r="A323" t="str">
            <v>F58800E</v>
          </cell>
          <cell r="B323" t="str">
            <v>MISCELLANEOUS EXPENSES</v>
          </cell>
          <cell r="C323">
            <v>2860068.22</v>
          </cell>
          <cell r="D323">
            <v>121308.76</v>
          </cell>
          <cell r="E323">
            <v>177390.67</v>
          </cell>
          <cell r="F323">
            <v>143599.29</v>
          </cell>
          <cell r="G323">
            <v>102587.65</v>
          </cell>
          <cell r="H323">
            <v>110124.25</v>
          </cell>
          <cell r="I323">
            <v>122381.2</v>
          </cell>
          <cell r="J323">
            <v>260155.86</v>
          </cell>
          <cell r="K323">
            <v>166677.63</v>
          </cell>
          <cell r="L323">
            <v>329464.76</v>
          </cell>
          <cell r="M323">
            <v>151368.12</v>
          </cell>
          <cell r="N323">
            <v>46278.83</v>
          </cell>
          <cell r="O323">
            <v>775958.79</v>
          </cell>
          <cell r="P323">
            <v>2507295.81</v>
          </cell>
          <cell r="R323" t="str">
            <v>F58800E</v>
          </cell>
          <cell r="S323">
            <v>2507295.81</v>
          </cell>
          <cell r="T323">
            <v>5367364.03</v>
          </cell>
        </row>
        <row r="324">
          <cell r="A324" t="str">
            <v>F58810E</v>
          </cell>
          <cell r="B324" t="str">
            <v>MISCELLANEOUS EXPENSES</v>
          </cell>
          <cell r="C324">
            <v>0</v>
          </cell>
          <cell r="F324">
            <v>19866.13</v>
          </cell>
          <cell r="G324">
            <v>6679.17</v>
          </cell>
          <cell r="H324">
            <v>8218.69</v>
          </cell>
          <cell r="I324">
            <v>9546.2000000000007</v>
          </cell>
          <cell r="J324">
            <v>8703.84</v>
          </cell>
          <cell r="K324">
            <v>82940.23</v>
          </cell>
          <cell r="L324">
            <v>75533.78</v>
          </cell>
          <cell r="M324">
            <v>75140.77</v>
          </cell>
          <cell r="N324">
            <v>94411.16</v>
          </cell>
          <cell r="O324">
            <v>75393.929999999993</v>
          </cell>
          <cell r="P324">
            <v>456433.89999999997</v>
          </cell>
          <cell r="R324" t="str">
            <v>F58810E</v>
          </cell>
          <cell r="S324">
            <v>456433.9</v>
          </cell>
          <cell r="T324">
            <v>456433.89999999997</v>
          </cell>
        </row>
        <row r="325">
          <cell r="A325" t="str">
            <v>F58840E</v>
          </cell>
          <cell r="B325" t="str">
            <v>MISCELLANEOUS EXPENSES</v>
          </cell>
          <cell r="C325">
            <v>0</v>
          </cell>
          <cell r="F325">
            <v>16621.189999999999</v>
          </cell>
          <cell r="G325">
            <v>10626.4</v>
          </cell>
          <cell r="H325">
            <v>14378.12</v>
          </cell>
          <cell r="I325">
            <v>5612.69</v>
          </cell>
          <cell r="J325">
            <v>9017.32</v>
          </cell>
          <cell r="K325">
            <v>8454.82</v>
          </cell>
          <cell r="L325">
            <v>7970.16</v>
          </cell>
          <cell r="M325">
            <v>6643.01</v>
          </cell>
          <cell r="N325">
            <v>2303.81</v>
          </cell>
          <cell r="O325">
            <v>-371207.27</v>
          </cell>
          <cell r="P325">
            <v>-289579.75</v>
          </cell>
          <cell r="R325" t="str">
            <v>F58840E</v>
          </cell>
          <cell r="S325">
            <v>-289579.75</v>
          </cell>
          <cell r="T325">
            <v>-289579.75</v>
          </cell>
        </row>
        <row r="326">
          <cell r="A326" t="str">
            <v>F58900E</v>
          </cell>
          <cell r="B326" t="str">
            <v>RENTS</v>
          </cell>
          <cell r="C326">
            <v>330913.27</v>
          </cell>
          <cell r="D326">
            <v>3875</v>
          </cell>
          <cell r="E326">
            <v>418</v>
          </cell>
          <cell r="F326">
            <v>0</v>
          </cell>
          <cell r="G326">
            <v>109</v>
          </cell>
          <cell r="H326">
            <v>100</v>
          </cell>
          <cell r="I326">
            <v>3589.58</v>
          </cell>
          <cell r="J326">
            <v>318</v>
          </cell>
          <cell r="K326">
            <v>200</v>
          </cell>
          <cell r="L326">
            <v>0</v>
          </cell>
          <cell r="M326">
            <v>1376</v>
          </cell>
          <cell r="N326">
            <v>12376.5</v>
          </cell>
          <cell r="O326">
            <v>24683.5</v>
          </cell>
          <cell r="P326">
            <v>47045.58</v>
          </cell>
          <cell r="R326" t="str">
            <v>F58900E</v>
          </cell>
          <cell r="S326">
            <v>47045.58</v>
          </cell>
          <cell r="T326">
            <v>377958.85000000003</v>
          </cell>
        </row>
        <row r="327">
          <cell r="A327" t="str">
            <v>F59000E</v>
          </cell>
          <cell r="B327" t="str">
            <v>MAINTENANCE SUPERVISION AND ENGINEERING</v>
          </cell>
          <cell r="C327">
            <v>522337.16</v>
          </cell>
          <cell r="D327">
            <v>25566.75</v>
          </cell>
          <cell r="E327">
            <v>20897.240000000002</v>
          </cell>
          <cell r="F327">
            <v>30087.41</v>
          </cell>
          <cell r="G327">
            <v>31376.22</v>
          </cell>
          <cell r="H327">
            <v>37048.93</v>
          </cell>
          <cell r="I327">
            <v>55201.7</v>
          </cell>
          <cell r="J327">
            <v>125586.44</v>
          </cell>
          <cell r="K327">
            <v>190815.81</v>
          </cell>
          <cell r="L327">
            <v>51597.46</v>
          </cell>
          <cell r="M327">
            <v>13201.73</v>
          </cell>
          <cell r="N327">
            <v>-21012.35</v>
          </cell>
          <cell r="O327">
            <v>40166.879999999997</v>
          </cell>
          <cell r="P327">
            <v>600534.22</v>
          </cell>
          <cell r="R327" t="str">
            <v>F59000E</v>
          </cell>
          <cell r="S327">
            <v>600534.22</v>
          </cell>
          <cell r="T327">
            <v>1122871.3799999999</v>
          </cell>
        </row>
        <row r="328">
          <cell r="A328" t="str">
            <v>F59010E</v>
          </cell>
          <cell r="B328" t="str">
            <v>MAINTENANCE SUPERVISION AND ENGINEERING</v>
          </cell>
          <cell r="C328">
            <v>0</v>
          </cell>
          <cell r="F328">
            <v>14832.31</v>
          </cell>
          <cell r="G328">
            <v>8907.2800000000007</v>
          </cell>
          <cell r="H328">
            <v>13426.7</v>
          </cell>
          <cell r="I328">
            <v>13172.02</v>
          </cell>
          <cell r="J328">
            <v>12472.27</v>
          </cell>
          <cell r="K328">
            <v>15524.6</v>
          </cell>
          <cell r="L328">
            <v>12481.41</v>
          </cell>
          <cell r="M328">
            <v>9724.9500000000007</v>
          </cell>
          <cell r="N328">
            <v>125797.37</v>
          </cell>
          <cell r="O328">
            <v>10775.75</v>
          </cell>
          <cell r="P328">
            <v>237114.66</v>
          </cell>
          <cell r="R328" t="str">
            <v>F59010E</v>
          </cell>
          <cell r="S328">
            <v>237114.66</v>
          </cell>
          <cell r="T328">
            <v>237114.66</v>
          </cell>
        </row>
        <row r="329">
          <cell r="A329" t="str">
            <v>F59020E</v>
          </cell>
          <cell r="B329" t="str">
            <v>MAINTENANCE SUPERVISION AND ENGINEERING</v>
          </cell>
          <cell r="C329">
            <v>0</v>
          </cell>
          <cell r="F329">
            <v>10092.790000000001</v>
          </cell>
          <cell r="G329">
            <v>3716.04</v>
          </cell>
          <cell r="H329">
            <v>5783.36</v>
          </cell>
          <cell r="I329">
            <v>8112.05</v>
          </cell>
          <cell r="J329">
            <v>5147.6400000000003</v>
          </cell>
          <cell r="K329">
            <v>3972.68</v>
          </cell>
          <cell r="L329">
            <v>1902.85</v>
          </cell>
          <cell r="M329">
            <v>1854.97</v>
          </cell>
          <cell r="N329">
            <v>7702.06</v>
          </cell>
          <cell r="O329">
            <v>1827.2</v>
          </cell>
          <cell r="P329">
            <v>50111.64</v>
          </cell>
          <cell r="R329" t="str">
            <v>F59020E</v>
          </cell>
          <cell r="S329">
            <v>50111.64</v>
          </cell>
          <cell r="T329">
            <v>50111.64</v>
          </cell>
        </row>
        <row r="330">
          <cell r="A330" t="str">
            <v>F59100E</v>
          </cell>
          <cell r="B330" t="str">
            <v>MAINTENANCE OF STRUCTURES</v>
          </cell>
          <cell r="C330">
            <v>100647.89</v>
          </cell>
          <cell r="D330">
            <v>9448.1299999999992</v>
          </cell>
          <cell r="E330">
            <v>2001.16</v>
          </cell>
          <cell r="F330">
            <v>2817.15</v>
          </cell>
          <cell r="G330">
            <v>5138.49</v>
          </cell>
          <cell r="H330">
            <v>4398.09</v>
          </cell>
          <cell r="I330">
            <v>10972.91</v>
          </cell>
          <cell r="J330">
            <v>1646.42</v>
          </cell>
          <cell r="K330">
            <v>10651.96</v>
          </cell>
          <cell r="L330">
            <v>14516.71</v>
          </cell>
          <cell r="M330">
            <v>13649.66</v>
          </cell>
          <cell r="N330">
            <v>5950.79</v>
          </cell>
          <cell r="O330">
            <v>8255.51</v>
          </cell>
          <cell r="P330">
            <v>89446.979999999981</v>
          </cell>
          <cell r="R330" t="str">
            <v>F59100E</v>
          </cell>
          <cell r="S330">
            <v>89446.98</v>
          </cell>
          <cell r="T330">
            <v>190094.87</v>
          </cell>
        </row>
        <row r="331">
          <cell r="A331" t="str">
            <v>F59200E</v>
          </cell>
          <cell r="B331" t="str">
            <v>MAINTENANCE OF STATION EQUIPMENT</v>
          </cell>
          <cell r="C331">
            <v>3055130.5</v>
          </cell>
          <cell r="D331">
            <v>328801.58</v>
          </cell>
          <cell r="E331">
            <v>276832.71000000002</v>
          </cell>
          <cell r="F331">
            <v>41377.58</v>
          </cell>
          <cell r="G331">
            <v>25843.18</v>
          </cell>
          <cell r="H331">
            <v>30720.33</v>
          </cell>
          <cell r="I331">
            <v>96080.66</v>
          </cell>
          <cell r="J331">
            <v>54761.85</v>
          </cell>
          <cell r="K331">
            <v>36386.46</v>
          </cell>
          <cell r="L331">
            <v>31319.23</v>
          </cell>
          <cell r="M331">
            <v>47900.97</v>
          </cell>
          <cell r="N331">
            <v>20589.259999999998</v>
          </cell>
          <cell r="O331">
            <v>1213909.8899999999</v>
          </cell>
          <cell r="P331">
            <v>2204523.6999999997</v>
          </cell>
          <cell r="R331" t="str">
            <v>F59200E</v>
          </cell>
          <cell r="S331">
            <v>2204523.7000000002</v>
          </cell>
          <cell r="T331">
            <v>5259654.1999999993</v>
          </cell>
        </row>
        <row r="332">
          <cell r="A332" t="str">
            <v>F59210E</v>
          </cell>
          <cell r="B332" t="str">
            <v>MAINTENANCE OF STATION EQUIPMENT</v>
          </cell>
          <cell r="C332">
            <v>0</v>
          </cell>
          <cell r="F332">
            <v>137945.26</v>
          </cell>
          <cell r="G332">
            <v>80333.37</v>
          </cell>
          <cell r="H332">
            <v>40861.75</v>
          </cell>
          <cell r="I332">
            <v>96336.07</v>
          </cell>
          <cell r="J332">
            <v>175615</v>
          </cell>
          <cell r="K332">
            <v>166426.44</v>
          </cell>
          <cell r="L332">
            <v>195244.18</v>
          </cell>
          <cell r="M332">
            <v>154928.14000000001</v>
          </cell>
          <cell r="N332">
            <v>147811.43</v>
          </cell>
          <cell r="O332">
            <v>139264.66</v>
          </cell>
          <cell r="P332">
            <v>1334766.2999999998</v>
          </cell>
          <cell r="R332" t="str">
            <v>F59210E</v>
          </cell>
          <cell r="S332">
            <v>1334766.3</v>
          </cell>
          <cell r="T332">
            <v>1334766.2999999998</v>
          </cell>
        </row>
        <row r="333">
          <cell r="A333" t="str">
            <v>F59220E</v>
          </cell>
          <cell r="B333" t="str">
            <v>MAINTENANCE OF STATION EQUIPMENT</v>
          </cell>
          <cell r="C333">
            <v>0</v>
          </cell>
          <cell r="F333">
            <v>4969.26</v>
          </cell>
          <cell r="G333">
            <v>3061.71</v>
          </cell>
          <cell r="H333">
            <v>7338.39</v>
          </cell>
          <cell r="I333">
            <v>5391.17</v>
          </cell>
          <cell r="J333">
            <v>6114.1</v>
          </cell>
          <cell r="K333">
            <v>6307.12</v>
          </cell>
          <cell r="L333">
            <v>4737.8500000000004</v>
          </cell>
          <cell r="M333">
            <v>3000.6</v>
          </cell>
          <cell r="N333">
            <v>6549.61</v>
          </cell>
          <cell r="O333">
            <v>8495.75</v>
          </cell>
          <cell r="P333">
            <v>55965.56</v>
          </cell>
          <cell r="R333" t="str">
            <v>F59220E</v>
          </cell>
          <cell r="S333">
            <v>55965.56</v>
          </cell>
          <cell r="T333">
            <v>55965.56</v>
          </cell>
        </row>
        <row r="334">
          <cell r="A334" t="str">
            <v>F59290E</v>
          </cell>
          <cell r="B334" t="str">
            <v>MAINTENANCE OF STATION EQUIPMENT</v>
          </cell>
          <cell r="C334">
            <v>0</v>
          </cell>
          <cell r="P334">
            <v>0</v>
          </cell>
          <cell r="T334">
            <v>0</v>
          </cell>
        </row>
        <row r="335">
          <cell r="A335" t="str">
            <v>F59300E</v>
          </cell>
          <cell r="B335" t="str">
            <v>MAINTENANCE OF OVERHEAD LINES</v>
          </cell>
          <cell r="C335">
            <v>35687292.280000001</v>
          </cell>
          <cell r="D335">
            <v>1066721.1499999999</v>
          </cell>
          <cell r="E335">
            <v>2253841.77</v>
          </cell>
          <cell r="F335">
            <v>377783.56</v>
          </cell>
          <cell r="G335">
            <v>361661.11</v>
          </cell>
          <cell r="H335">
            <v>257295.52</v>
          </cell>
          <cell r="I335">
            <v>306017.42</v>
          </cell>
          <cell r="J335">
            <v>282071.56</v>
          </cell>
          <cell r="K335">
            <v>321368.37</v>
          </cell>
          <cell r="L335">
            <v>79288.28</v>
          </cell>
          <cell r="M335">
            <v>-427002.26</v>
          </cell>
          <cell r="N335">
            <v>-11416.59</v>
          </cell>
          <cell r="O335">
            <v>94641.61</v>
          </cell>
          <cell r="P335">
            <v>4962271.5</v>
          </cell>
          <cell r="R335" t="str">
            <v>F59300E</v>
          </cell>
          <cell r="S335">
            <v>4962271.5</v>
          </cell>
          <cell r="T335">
            <v>40649563.780000001</v>
          </cell>
        </row>
        <row r="336">
          <cell r="A336" t="str">
            <v>F59310E</v>
          </cell>
          <cell r="B336" t="str">
            <v>MAINTENANCE OF OVERHEAD LINES</v>
          </cell>
          <cell r="C336">
            <v>0</v>
          </cell>
          <cell r="F336">
            <v>89941.9</v>
          </cell>
          <cell r="G336">
            <v>88112.42</v>
          </cell>
          <cell r="H336">
            <v>82706.2</v>
          </cell>
          <cell r="I336">
            <v>99066.22</v>
          </cell>
          <cell r="J336">
            <v>108770.43</v>
          </cell>
          <cell r="K336">
            <v>107037.85</v>
          </cell>
          <cell r="L336">
            <v>99777.18</v>
          </cell>
          <cell r="M336">
            <v>70240.17</v>
          </cell>
          <cell r="N336">
            <v>90864.38</v>
          </cell>
          <cell r="O336">
            <v>80845.03</v>
          </cell>
          <cell r="P336">
            <v>917361.78</v>
          </cell>
          <cell r="R336" t="str">
            <v>F59310E</v>
          </cell>
          <cell r="S336">
            <v>917361.78</v>
          </cell>
          <cell r="T336">
            <v>917361.78</v>
          </cell>
        </row>
        <row r="337">
          <cell r="A337" t="str">
            <v>F59320E</v>
          </cell>
          <cell r="B337" t="str">
            <v>MAINTENANCE OF OVERHEAD LINES</v>
          </cell>
          <cell r="C337">
            <v>0</v>
          </cell>
          <cell r="F337">
            <v>1800615.45</v>
          </cell>
          <cell r="G337">
            <v>1659154.1</v>
          </cell>
          <cell r="H337">
            <v>1342275.11</v>
          </cell>
          <cell r="I337">
            <v>1674479.19</v>
          </cell>
          <cell r="J337">
            <v>1437015.38</v>
          </cell>
          <cell r="K337">
            <v>2043021.77</v>
          </cell>
          <cell r="L337">
            <v>1919514.41</v>
          </cell>
          <cell r="M337">
            <v>1984316.71</v>
          </cell>
          <cell r="N337">
            <v>2168508.85</v>
          </cell>
          <cell r="O337">
            <v>5907506.7800000003</v>
          </cell>
          <cell r="P337">
            <v>21936407.75</v>
          </cell>
          <cell r="R337" t="str">
            <v>F59320E</v>
          </cell>
          <cell r="S337">
            <v>21936407.75</v>
          </cell>
          <cell r="T337">
            <v>21936407.75</v>
          </cell>
        </row>
        <row r="338">
          <cell r="A338" t="str">
            <v>F59340E</v>
          </cell>
          <cell r="B338" t="str">
            <v>MAINTENANCE OF OVERHEAD LINES</v>
          </cell>
          <cell r="C338">
            <v>0</v>
          </cell>
          <cell r="J338">
            <v>61.76</v>
          </cell>
          <cell r="K338">
            <v>308.19</v>
          </cell>
          <cell r="N338">
            <v>0</v>
          </cell>
          <cell r="O338">
            <v>6997.16</v>
          </cell>
          <cell r="P338">
            <v>7367.11</v>
          </cell>
          <cell r="R338" t="str">
            <v>F59340E</v>
          </cell>
          <cell r="S338">
            <v>7367.11</v>
          </cell>
          <cell r="T338">
            <v>7367.11</v>
          </cell>
        </row>
        <row r="339">
          <cell r="A339" t="str">
            <v>F59350E</v>
          </cell>
          <cell r="B339" t="str">
            <v>MAINTENANCE OF OVERHEAD LINES</v>
          </cell>
          <cell r="C339">
            <v>0</v>
          </cell>
          <cell r="F339">
            <v>19751.990000000002</v>
          </cell>
          <cell r="G339">
            <v>19938.14</v>
          </cell>
          <cell r="H339">
            <v>2046.14</v>
          </cell>
          <cell r="I339">
            <v>9914.14</v>
          </cell>
          <cell r="J339">
            <v>4408.72</v>
          </cell>
          <cell r="K339">
            <v>3142.12</v>
          </cell>
          <cell r="L339">
            <v>2605.84</v>
          </cell>
          <cell r="M339">
            <v>3089.22</v>
          </cell>
          <cell r="N339">
            <v>5285.9</v>
          </cell>
          <cell r="O339">
            <v>23176.84</v>
          </cell>
          <cell r="P339">
            <v>93359.05</v>
          </cell>
          <cell r="R339" t="str">
            <v>F59350E</v>
          </cell>
          <cell r="S339">
            <v>93359.05</v>
          </cell>
          <cell r="T339">
            <v>93359.05</v>
          </cell>
        </row>
        <row r="340">
          <cell r="A340" t="str">
            <v>F59370E</v>
          </cell>
          <cell r="B340" t="str">
            <v>MAINTENANCE OF OVERHEAD LINES</v>
          </cell>
          <cell r="C340">
            <v>0</v>
          </cell>
          <cell r="F340">
            <v>-1955.68</v>
          </cell>
          <cell r="G340">
            <v>0</v>
          </cell>
          <cell r="J340">
            <v>0</v>
          </cell>
          <cell r="K340">
            <v>-530.76</v>
          </cell>
          <cell r="L340">
            <v>-40023.71</v>
          </cell>
          <cell r="M340">
            <v>-12804.29</v>
          </cell>
          <cell r="N340">
            <v>0</v>
          </cell>
          <cell r="O340">
            <v>-346.83</v>
          </cell>
          <cell r="P340">
            <v>-55661.270000000004</v>
          </cell>
          <cell r="R340" t="str">
            <v>F59370E</v>
          </cell>
          <cell r="S340">
            <v>-55661.27</v>
          </cell>
          <cell r="T340">
            <v>-55661.270000000004</v>
          </cell>
        </row>
        <row r="341">
          <cell r="A341" t="str">
            <v>F59390E</v>
          </cell>
          <cell r="B341" t="str">
            <v>MAINTENANCE OF OVERHEAD LINES</v>
          </cell>
          <cell r="C341">
            <v>0</v>
          </cell>
          <cell r="F341">
            <v>236241.62</v>
          </cell>
          <cell r="G341">
            <v>132842.37</v>
          </cell>
          <cell r="H341">
            <v>160516.64000000001</v>
          </cell>
          <cell r="I341">
            <v>194459.05</v>
          </cell>
          <cell r="J341">
            <v>157081.99</v>
          </cell>
          <cell r="K341">
            <v>201716.53</v>
          </cell>
          <cell r="L341">
            <v>114965.07</v>
          </cell>
          <cell r="M341">
            <v>135685.38</v>
          </cell>
          <cell r="N341">
            <v>203476.68</v>
          </cell>
          <cell r="O341">
            <v>147539.46</v>
          </cell>
          <cell r="P341">
            <v>1684524.7899999998</v>
          </cell>
          <cell r="R341" t="str">
            <v>F59390E</v>
          </cell>
          <cell r="S341">
            <v>1684524.79</v>
          </cell>
          <cell r="T341">
            <v>1684524.7899999998</v>
          </cell>
        </row>
        <row r="342">
          <cell r="A342" t="str">
            <v>F59400E</v>
          </cell>
          <cell r="B342" t="str">
            <v>MAINTENANCE OF UNDERGROUND LINES</v>
          </cell>
          <cell r="C342">
            <v>4727943.87</v>
          </cell>
          <cell r="D342">
            <v>321175.90000000002</v>
          </cell>
          <cell r="E342">
            <v>382870.37</v>
          </cell>
          <cell r="F342">
            <v>122950.16</v>
          </cell>
          <cell r="G342">
            <v>120437.38</v>
          </cell>
          <cell r="H342">
            <v>85625.36</v>
          </cell>
          <cell r="I342">
            <v>89648.5</v>
          </cell>
          <cell r="J342">
            <v>74501.03</v>
          </cell>
          <cell r="K342">
            <v>25262.11</v>
          </cell>
          <cell r="L342">
            <v>158436.57</v>
          </cell>
          <cell r="M342">
            <v>119978.29</v>
          </cell>
          <cell r="N342">
            <v>154053.54999999999</v>
          </cell>
          <cell r="O342">
            <v>259501.57</v>
          </cell>
          <cell r="P342">
            <v>1914440.7900000003</v>
          </cell>
          <cell r="R342" t="str">
            <v>F59400E</v>
          </cell>
          <cell r="S342">
            <v>1914440.79</v>
          </cell>
          <cell r="T342">
            <v>6642384.6600000001</v>
          </cell>
        </row>
        <row r="343">
          <cell r="A343" t="str">
            <v>F59410E</v>
          </cell>
          <cell r="B343" t="str">
            <v>MAINTENANCE OF UNDERGROUND LINES</v>
          </cell>
          <cell r="C343">
            <v>0</v>
          </cell>
          <cell r="F343">
            <v>44055.85</v>
          </cell>
          <cell r="G343">
            <v>67354.83</v>
          </cell>
          <cell r="H343">
            <v>42367.86</v>
          </cell>
          <cell r="I343">
            <v>51459.16</v>
          </cell>
          <cell r="J343">
            <v>45419.31</v>
          </cell>
          <cell r="K343">
            <v>93670.12</v>
          </cell>
          <cell r="L343">
            <v>54859.43</v>
          </cell>
          <cell r="M343">
            <v>56113.11</v>
          </cell>
          <cell r="N343">
            <v>34609.519999999997</v>
          </cell>
          <cell r="O343">
            <v>385064.43</v>
          </cell>
          <cell r="P343">
            <v>874973.62</v>
          </cell>
          <cell r="R343" t="str">
            <v>F59410E</v>
          </cell>
          <cell r="S343">
            <v>874973.62</v>
          </cell>
          <cell r="T343">
            <v>874973.62</v>
          </cell>
        </row>
        <row r="344">
          <cell r="A344" t="str">
            <v>F59420E</v>
          </cell>
          <cell r="B344" t="str">
            <v>MAINTENANCE OF UNDERGROUND LINES</v>
          </cell>
          <cell r="C344">
            <v>0</v>
          </cell>
          <cell r="F344">
            <v>1590.74</v>
          </cell>
          <cell r="G344">
            <v>168.95</v>
          </cell>
          <cell r="J344">
            <v>183.8</v>
          </cell>
          <cell r="K344">
            <v>0</v>
          </cell>
          <cell r="L344">
            <v>0</v>
          </cell>
          <cell r="M344">
            <v>1454.35</v>
          </cell>
          <cell r="N344">
            <v>1748.23</v>
          </cell>
          <cell r="O344">
            <v>90.68</v>
          </cell>
          <cell r="P344">
            <v>5236.75</v>
          </cell>
          <cell r="R344" t="str">
            <v>F59420E</v>
          </cell>
          <cell r="S344">
            <v>5236.75</v>
          </cell>
          <cell r="T344">
            <v>5236.75</v>
          </cell>
        </row>
        <row r="345">
          <cell r="A345" t="str">
            <v>F59430E</v>
          </cell>
          <cell r="B345" t="str">
            <v>MAINTENANCE OF UNDERGROUND LINES</v>
          </cell>
          <cell r="C345">
            <v>0</v>
          </cell>
          <cell r="F345">
            <v>8974.5300000000007</v>
          </cell>
          <cell r="G345">
            <v>0</v>
          </cell>
          <cell r="P345">
            <v>8974.5300000000007</v>
          </cell>
          <cell r="R345" t="str">
            <v>F59430E</v>
          </cell>
          <cell r="S345">
            <v>8974.5300000000007</v>
          </cell>
          <cell r="T345">
            <v>8974.5300000000007</v>
          </cell>
        </row>
        <row r="346">
          <cell r="A346" t="str">
            <v>F59450E</v>
          </cell>
          <cell r="B346" t="str">
            <v>MAINTENANCE OF UNDERGROUND LINES</v>
          </cell>
          <cell r="C346">
            <v>0</v>
          </cell>
          <cell r="F346">
            <v>4559.7</v>
          </cell>
          <cell r="G346">
            <v>-220.46</v>
          </cell>
          <cell r="H346">
            <v>2425.02</v>
          </cell>
          <cell r="I346">
            <v>454.95</v>
          </cell>
          <cell r="J346">
            <v>605.61</v>
          </cell>
          <cell r="K346">
            <v>436.85</v>
          </cell>
          <cell r="L346">
            <v>1615.83</v>
          </cell>
          <cell r="M346">
            <v>2744.25</v>
          </cell>
          <cell r="N346">
            <v>973.99</v>
          </cell>
          <cell r="O346">
            <v>6299.64</v>
          </cell>
          <cell r="P346">
            <v>19895.38</v>
          </cell>
          <cell r="R346" t="str">
            <v>F59450E</v>
          </cell>
          <cell r="S346">
            <v>19895.38</v>
          </cell>
          <cell r="T346">
            <v>19895.38</v>
          </cell>
        </row>
        <row r="347">
          <cell r="A347" t="str">
            <v>F59460E</v>
          </cell>
          <cell r="B347" t="str">
            <v>MAINTENANCE OF UNDERGROUND LINES</v>
          </cell>
          <cell r="C347">
            <v>0</v>
          </cell>
          <cell r="F347">
            <v>146075.39000000001</v>
          </cell>
          <cell r="G347">
            <v>183371.44</v>
          </cell>
          <cell r="H347">
            <v>175581.73</v>
          </cell>
          <cell r="I347">
            <v>233082.26</v>
          </cell>
          <cell r="J347">
            <v>202170.16</v>
          </cell>
          <cell r="K347">
            <v>239234.56</v>
          </cell>
          <cell r="L347">
            <v>205547</v>
          </cell>
          <cell r="M347">
            <v>186641.27</v>
          </cell>
          <cell r="N347">
            <v>346458.66</v>
          </cell>
          <cell r="O347">
            <v>161423.67999999999</v>
          </cell>
          <cell r="P347">
            <v>2079586.15</v>
          </cell>
          <cell r="R347" t="str">
            <v>F59460E</v>
          </cell>
          <cell r="S347">
            <v>2079586.15</v>
          </cell>
          <cell r="T347">
            <v>2079586.15</v>
          </cell>
        </row>
        <row r="348">
          <cell r="A348" t="str">
            <v>F59500E</v>
          </cell>
          <cell r="B348" t="str">
            <v>MAINTENANCE OF LINE TRANSFORMERS</v>
          </cell>
          <cell r="C348">
            <v>452853.73</v>
          </cell>
          <cell r="D348">
            <v>17243.169999999998</v>
          </cell>
          <cell r="E348">
            <v>17829.759999999998</v>
          </cell>
          <cell r="F348">
            <v>3946.99</v>
          </cell>
          <cell r="G348">
            <v>5350.23</v>
          </cell>
          <cell r="H348">
            <v>8583.08</v>
          </cell>
          <cell r="I348">
            <v>27125.81</v>
          </cell>
          <cell r="J348">
            <v>26957.68</v>
          </cell>
          <cell r="K348">
            <v>22599.64</v>
          </cell>
          <cell r="L348">
            <v>18424.89</v>
          </cell>
          <cell r="M348">
            <v>5307.59</v>
          </cell>
          <cell r="N348">
            <v>7554.01</v>
          </cell>
          <cell r="O348">
            <v>4299.04</v>
          </cell>
          <cell r="P348">
            <v>165221.89000000001</v>
          </cell>
          <cell r="R348" t="str">
            <v>F59500E</v>
          </cell>
          <cell r="S348">
            <v>165221.89000000001</v>
          </cell>
          <cell r="T348">
            <v>618075.62</v>
          </cell>
        </row>
        <row r="349">
          <cell r="A349" t="str">
            <v>F59510E</v>
          </cell>
          <cell r="B349" t="str">
            <v>MAINTENANCE OF LINE TRANSFORMERS</v>
          </cell>
          <cell r="C349">
            <v>0</v>
          </cell>
          <cell r="F349">
            <v>11527.02</v>
          </cell>
          <cell r="G349">
            <v>10774.53</v>
          </cell>
          <cell r="H349">
            <v>8903.1200000000008</v>
          </cell>
          <cell r="I349">
            <v>10888.37</v>
          </cell>
          <cell r="J349">
            <v>9720.3799999999992</v>
          </cell>
          <cell r="K349">
            <v>7506.61</v>
          </cell>
          <cell r="L349">
            <v>9854.42</v>
          </cell>
          <cell r="M349">
            <v>5046.3599999999997</v>
          </cell>
          <cell r="N349">
            <v>15786.63</v>
          </cell>
          <cell r="O349">
            <v>12756.53</v>
          </cell>
          <cell r="P349">
            <v>102763.97000000002</v>
          </cell>
          <cell r="R349" t="str">
            <v>F59510E</v>
          </cell>
          <cell r="S349">
            <v>102763.97</v>
          </cell>
          <cell r="T349">
            <v>102763.97000000002</v>
          </cell>
        </row>
        <row r="350">
          <cell r="A350" t="str">
            <v>F59520E</v>
          </cell>
          <cell r="B350" t="str">
            <v>MAINTENANCE OF LINE TRANSFORMERS</v>
          </cell>
          <cell r="C350">
            <v>0</v>
          </cell>
          <cell r="F350">
            <v>5332.42</v>
          </cell>
          <cell r="G350">
            <v>4680.0200000000004</v>
          </cell>
          <cell r="H350">
            <v>3240.2</v>
          </cell>
          <cell r="I350">
            <v>2602.66</v>
          </cell>
          <cell r="J350">
            <v>5534.1</v>
          </cell>
          <cell r="K350">
            <v>6821.61</v>
          </cell>
          <cell r="L350">
            <v>2511.92</v>
          </cell>
          <cell r="M350">
            <v>1487.83</v>
          </cell>
          <cell r="N350">
            <v>1788.37</v>
          </cell>
          <cell r="O350">
            <v>5363.35</v>
          </cell>
          <cell r="P350">
            <v>39362.480000000003</v>
          </cell>
          <cell r="R350" t="str">
            <v>F59520E</v>
          </cell>
          <cell r="S350">
            <v>39362.480000000003</v>
          </cell>
          <cell r="T350">
            <v>39362.480000000003</v>
          </cell>
        </row>
        <row r="351">
          <cell r="A351" t="str">
            <v>F59550E</v>
          </cell>
          <cell r="B351" t="str">
            <v>MAINTENANCE OF LINE TRANSFORMERS</v>
          </cell>
          <cell r="C351">
            <v>0</v>
          </cell>
          <cell r="F351">
            <v>4128.6400000000003</v>
          </cell>
          <cell r="G351">
            <v>4171.22</v>
          </cell>
          <cell r="H351">
            <v>3770.36</v>
          </cell>
          <cell r="I351">
            <v>5754.42</v>
          </cell>
          <cell r="J351">
            <v>8734.67</v>
          </cell>
          <cell r="K351">
            <v>6877.17</v>
          </cell>
          <cell r="L351">
            <v>7387.47</v>
          </cell>
          <cell r="M351">
            <v>5693.98</v>
          </cell>
          <cell r="N351">
            <v>6514.58</v>
          </cell>
          <cell r="O351">
            <v>3242.88</v>
          </cell>
          <cell r="P351">
            <v>56275.389999999992</v>
          </cell>
          <cell r="R351" t="str">
            <v>F59550E</v>
          </cell>
          <cell r="S351">
            <v>56275.39</v>
          </cell>
          <cell r="T351">
            <v>56275.389999999992</v>
          </cell>
        </row>
        <row r="352">
          <cell r="A352" t="str">
            <v>F59570E</v>
          </cell>
          <cell r="B352" t="str">
            <v>MAINTENANCE OF LINE TRANSFORMERS</v>
          </cell>
          <cell r="C352">
            <v>0</v>
          </cell>
          <cell r="J352">
            <v>59.71</v>
          </cell>
          <cell r="K352">
            <v>0</v>
          </cell>
          <cell r="L352">
            <v>1157.19</v>
          </cell>
          <cell r="M352">
            <v>495.55</v>
          </cell>
          <cell r="N352">
            <v>306.89</v>
          </cell>
          <cell r="O352">
            <v>0</v>
          </cell>
          <cell r="P352">
            <v>2019.3400000000001</v>
          </cell>
          <cell r="R352" t="str">
            <v>F59570E</v>
          </cell>
          <cell r="S352">
            <v>2019.34</v>
          </cell>
          <cell r="T352">
            <v>2019.3400000000001</v>
          </cell>
        </row>
        <row r="353">
          <cell r="A353" t="str">
            <v>F59600E</v>
          </cell>
          <cell r="B353" t="str">
            <v>MAINTENANCE OF STREET LIGHTING AND SIGNAL SYSTEMS</v>
          </cell>
          <cell r="C353">
            <v>71514.62</v>
          </cell>
          <cell r="D353">
            <v>6932.99</v>
          </cell>
          <cell r="E353">
            <v>2679.96</v>
          </cell>
          <cell r="F353">
            <v>8024.02</v>
          </cell>
          <cell r="G353">
            <v>4938.1499999999996</v>
          </cell>
          <cell r="H353">
            <v>3624.07</v>
          </cell>
          <cell r="I353">
            <v>5204.26</v>
          </cell>
          <cell r="J353">
            <v>4245</v>
          </cell>
          <cell r="K353">
            <v>5119.38</v>
          </cell>
          <cell r="L353">
            <v>4736.34</v>
          </cell>
          <cell r="M353">
            <v>3664.31</v>
          </cell>
          <cell r="N353">
            <v>4386.43</v>
          </cell>
          <cell r="O353">
            <v>4858.75</v>
          </cell>
          <cell r="P353">
            <v>58413.659999999996</v>
          </cell>
          <cell r="R353" t="str">
            <v>F59600E</v>
          </cell>
          <cell r="S353">
            <v>58413.66</v>
          </cell>
          <cell r="T353">
            <v>129928.28</v>
          </cell>
        </row>
        <row r="354">
          <cell r="A354" t="str">
            <v>F59700E</v>
          </cell>
          <cell r="B354" t="str">
            <v>MAINTENANCE OF METERS</v>
          </cell>
          <cell r="C354">
            <v>398938.4</v>
          </cell>
          <cell r="D354">
            <v>39161.4</v>
          </cell>
          <cell r="E354">
            <v>26759.79</v>
          </cell>
          <cell r="F354">
            <v>46286.46</v>
          </cell>
          <cell r="G354">
            <v>32542.84</v>
          </cell>
          <cell r="H354">
            <v>30437.200000000001</v>
          </cell>
          <cell r="I354">
            <v>36721.54</v>
          </cell>
          <cell r="J354">
            <v>39510.28</v>
          </cell>
          <cell r="K354">
            <v>59912.09</v>
          </cell>
          <cell r="L354">
            <v>50498.41</v>
          </cell>
          <cell r="M354">
            <v>36185.67</v>
          </cell>
          <cell r="N354">
            <v>46922.29</v>
          </cell>
          <cell r="O354">
            <v>55905.04</v>
          </cell>
          <cell r="P354">
            <v>500843.00999999995</v>
          </cell>
          <cell r="R354" t="str">
            <v>F59700E</v>
          </cell>
          <cell r="S354">
            <v>500843.01</v>
          </cell>
          <cell r="T354">
            <v>899781.40999999992</v>
          </cell>
        </row>
        <row r="355">
          <cell r="A355" t="str">
            <v>F59800E</v>
          </cell>
          <cell r="B355" t="str">
            <v>MAINTENANCE OF MISCELLANEOUS DISTRIBUTION PLANT</v>
          </cell>
          <cell r="C355">
            <v>7928.23</v>
          </cell>
          <cell r="D355">
            <v>307.88</v>
          </cell>
          <cell r="E355">
            <v>1099.1400000000001</v>
          </cell>
          <cell r="F355">
            <v>1763.62</v>
          </cell>
          <cell r="G355">
            <v>3707.95</v>
          </cell>
          <cell r="H355">
            <v>-12234.52</v>
          </cell>
          <cell r="I355">
            <v>3088.14</v>
          </cell>
          <cell r="J355">
            <v>12404.4</v>
          </cell>
          <cell r="K355">
            <v>60830.22</v>
          </cell>
          <cell r="L355">
            <v>51208.5</v>
          </cell>
          <cell r="M355">
            <v>44718.53</v>
          </cell>
          <cell r="N355">
            <v>49860.9</v>
          </cell>
          <cell r="O355">
            <v>49438.76</v>
          </cell>
          <cell r="P355">
            <v>266193.51999999996</v>
          </cell>
          <cell r="R355" t="str">
            <v>F59800E</v>
          </cell>
          <cell r="S355">
            <v>266193.52</v>
          </cell>
          <cell r="T355">
            <v>274121.74999999994</v>
          </cell>
        </row>
        <row r="356">
          <cell r="A356" t="str">
            <v>F80300G</v>
          </cell>
          <cell r="B356" t="str">
            <v>NATURAL GAS TRANSMISSION LINE PURCHASES</v>
          </cell>
          <cell r="C356">
            <v>274106577.19999999</v>
          </cell>
          <cell r="D356">
            <v>27582127</v>
          </cell>
          <cell r="E356">
            <v>21858271</v>
          </cell>
          <cell r="F356">
            <v>19805703.239999998</v>
          </cell>
          <cell r="G356">
            <v>10887662.27</v>
          </cell>
          <cell r="H356">
            <v>23699045.199999999</v>
          </cell>
          <cell r="I356">
            <v>11701860.960000001</v>
          </cell>
          <cell r="J356">
            <v>8578383.4000000004</v>
          </cell>
          <cell r="K356">
            <v>13264084</v>
          </cell>
          <cell r="L356">
            <v>8804325.0199999996</v>
          </cell>
          <cell r="M356">
            <v>7450444</v>
          </cell>
          <cell r="N356">
            <v>24954183.920000002</v>
          </cell>
          <cell r="O356">
            <v>16995958.98</v>
          </cell>
          <cell r="P356">
            <v>195582048.98999998</v>
          </cell>
          <cell r="R356" t="str">
            <v>F80300G</v>
          </cell>
          <cell r="S356">
            <v>195582048.99000001</v>
          </cell>
          <cell r="T356">
            <v>469688626.18999994</v>
          </cell>
        </row>
        <row r="357">
          <cell r="A357" t="str">
            <v>F80410G</v>
          </cell>
          <cell r="B357" t="str">
            <v>LNG PURCHASES</v>
          </cell>
          <cell r="C357">
            <v>65495.22</v>
          </cell>
          <cell r="D357">
            <v>11774.28</v>
          </cell>
          <cell r="E357">
            <v>12590.76</v>
          </cell>
          <cell r="F357">
            <v>8388.16</v>
          </cell>
          <cell r="G357">
            <v>8554</v>
          </cell>
          <cell r="H357">
            <v>-1.53</v>
          </cell>
          <cell r="I357">
            <v>4497.12</v>
          </cell>
          <cell r="J357">
            <v>0</v>
          </cell>
          <cell r="K357">
            <v>3766.98</v>
          </cell>
          <cell r="L357">
            <v>3053.3</v>
          </cell>
          <cell r="M357">
            <v>3280.83</v>
          </cell>
          <cell r="N357">
            <v>9041.6200000000008</v>
          </cell>
          <cell r="O357">
            <v>14929.25</v>
          </cell>
          <cell r="P357">
            <v>79874.770000000019</v>
          </cell>
          <cell r="R357" t="str">
            <v>F80410G</v>
          </cell>
          <cell r="S357">
            <v>79874.77</v>
          </cell>
          <cell r="T357">
            <v>145369.99000000002</v>
          </cell>
        </row>
        <row r="358">
          <cell r="A358" t="str">
            <v>F80740G</v>
          </cell>
          <cell r="B358" t="str">
            <v>PURCHASED GAS CALCULATIONS EXPENSE</v>
          </cell>
          <cell r="C358">
            <v>47818.74</v>
          </cell>
          <cell r="D358">
            <v>2449.06</v>
          </cell>
          <cell r="E358">
            <v>1419.99</v>
          </cell>
          <cell r="F358">
            <v>3267.45</v>
          </cell>
          <cell r="G358">
            <v>4059.83</v>
          </cell>
          <cell r="H358">
            <v>4363.24</v>
          </cell>
          <cell r="I358">
            <v>4158.53</v>
          </cell>
          <cell r="J358">
            <v>3755.59</v>
          </cell>
          <cell r="K358">
            <v>4315.29</v>
          </cell>
          <cell r="L358">
            <v>7788.35</v>
          </cell>
          <cell r="M358">
            <v>4157.5600000000004</v>
          </cell>
          <cell r="N358">
            <v>4642.1000000000004</v>
          </cell>
          <cell r="O358">
            <v>3511.3</v>
          </cell>
          <cell r="P358">
            <v>47888.29</v>
          </cell>
          <cell r="R358" t="str">
            <v>F80740G</v>
          </cell>
          <cell r="S358">
            <v>47888.29</v>
          </cell>
          <cell r="T358">
            <v>95707.03</v>
          </cell>
        </row>
        <row r="359">
          <cell r="A359" t="str">
            <v>F80750G</v>
          </cell>
          <cell r="B359" t="str">
            <v>OTHER PURCHASED GAS EXPENSES</v>
          </cell>
          <cell r="C359">
            <v>1874460.51</v>
          </cell>
          <cell r="D359">
            <v>67264.899999999994</v>
          </cell>
          <cell r="E359">
            <v>43940.91</v>
          </cell>
          <cell r="F359">
            <v>291.14999999999998</v>
          </cell>
          <cell r="G359">
            <v>216405.71</v>
          </cell>
          <cell r="H359">
            <v>74439.490000000005</v>
          </cell>
          <cell r="I359">
            <v>92806.05</v>
          </cell>
          <cell r="J359">
            <v>64727.02</v>
          </cell>
          <cell r="K359">
            <v>130955.66</v>
          </cell>
          <cell r="L359">
            <v>77296.960000000006</v>
          </cell>
          <cell r="M359">
            <v>82969.81</v>
          </cell>
          <cell r="N359">
            <v>98863.45</v>
          </cell>
          <cell r="O359">
            <v>119451.77</v>
          </cell>
          <cell r="P359">
            <v>1069412.8799999999</v>
          </cell>
          <cell r="R359" t="str">
            <v>F80750G</v>
          </cell>
          <cell r="S359">
            <v>1069412.8799999999</v>
          </cell>
          <cell r="T359">
            <v>2943873.3899999997</v>
          </cell>
        </row>
        <row r="360">
          <cell r="A360" t="str">
            <v>F80810G</v>
          </cell>
          <cell r="B360" t="str">
            <v>GAS WITHDRAWN FROM STORAGE-DEBIT</v>
          </cell>
          <cell r="C360">
            <v>28120</v>
          </cell>
          <cell r="D360">
            <v>11896</v>
          </cell>
          <cell r="E360">
            <v>12318</v>
          </cell>
          <cell r="F360">
            <v>6171.38</v>
          </cell>
          <cell r="G360">
            <v>6192.16</v>
          </cell>
          <cell r="H360">
            <v>3612.75</v>
          </cell>
          <cell r="I360">
            <v>2578</v>
          </cell>
          <cell r="J360">
            <v>1951</v>
          </cell>
          <cell r="K360">
            <v>1777</v>
          </cell>
          <cell r="L360">
            <v>1810</v>
          </cell>
          <cell r="M360">
            <v>3287</v>
          </cell>
          <cell r="N360">
            <v>7545.78</v>
          </cell>
          <cell r="O360">
            <v>13824.14</v>
          </cell>
          <cell r="P360">
            <v>72963.209999999992</v>
          </cell>
          <cell r="R360" t="str">
            <v>F80810G</v>
          </cell>
          <cell r="S360">
            <v>72963.210000000006</v>
          </cell>
          <cell r="T360">
            <v>101083.20999999999</v>
          </cell>
        </row>
        <row r="361">
          <cell r="A361" t="str">
            <v>F80820G</v>
          </cell>
          <cell r="B361" t="str">
            <v>GAS DELIVERED TO STORAGE-CREDIT</v>
          </cell>
          <cell r="C361">
            <v>-28136</v>
          </cell>
          <cell r="D361">
            <v>-10883</v>
          </cell>
          <cell r="E361">
            <v>-12591</v>
          </cell>
          <cell r="F361">
            <v>-7455.95</v>
          </cell>
          <cell r="G361">
            <v>-7529.84</v>
          </cell>
          <cell r="H361">
            <v>0.02</v>
          </cell>
          <cell r="I361">
            <v>-3916</v>
          </cell>
          <cell r="J361">
            <v>0</v>
          </cell>
          <cell r="K361">
            <v>-2907</v>
          </cell>
          <cell r="L361">
            <v>-3053</v>
          </cell>
          <cell r="M361">
            <v>-3280.83</v>
          </cell>
          <cell r="N361">
            <v>-9039.25</v>
          </cell>
          <cell r="O361">
            <v>-14929.25</v>
          </cell>
          <cell r="P361">
            <v>-75585.100000000006</v>
          </cell>
          <cell r="R361" t="str">
            <v>F80820G</v>
          </cell>
          <cell r="S361">
            <v>-75585.100000000006</v>
          </cell>
          <cell r="T361">
            <v>-103721.1</v>
          </cell>
        </row>
        <row r="362">
          <cell r="A362" t="str">
            <v>F81000G</v>
          </cell>
          <cell r="B362" t="str">
            <v>GAS USED FOR COMPRESSOR STATION FUEL-CREDIT</v>
          </cell>
          <cell r="C362">
            <v>-966780</v>
          </cell>
          <cell r="D362">
            <v>-99805</v>
          </cell>
          <cell r="E362">
            <v>-100548</v>
          </cell>
          <cell r="F362">
            <v>-44676.79</v>
          </cell>
          <cell r="G362">
            <v>-75425.11</v>
          </cell>
          <cell r="H362">
            <v>-0.01</v>
          </cell>
          <cell r="I362">
            <v>-49141.06</v>
          </cell>
          <cell r="J362">
            <v>-150924.01</v>
          </cell>
          <cell r="K362">
            <v>-98870.98</v>
          </cell>
          <cell r="L362">
            <v>-85148</v>
          </cell>
          <cell r="M362">
            <v>-83471</v>
          </cell>
          <cell r="N362">
            <v>-57884</v>
          </cell>
          <cell r="O362">
            <v>-79241</v>
          </cell>
          <cell r="P362">
            <v>-925134.96000000008</v>
          </cell>
          <cell r="R362" t="str">
            <v>F81000G</v>
          </cell>
          <cell r="S362">
            <v>-925134.96</v>
          </cell>
          <cell r="T362">
            <v>-1891914.96</v>
          </cell>
        </row>
        <row r="363">
          <cell r="A363" t="str">
            <v>F81200G</v>
          </cell>
          <cell r="B363" t="str">
            <v>GAS USED FOR OTHER UTILITY OPERATIONS-CREDIT</v>
          </cell>
          <cell r="C363">
            <v>-46915.21</v>
          </cell>
          <cell r="D363">
            <v>-9231.7000000000007</v>
          </cell>
          <cell r="E363">
            <v>0</v>
          </cell>
          <cell r="J363">
            <v>0</v>
          </cell>
          <cell r="K363">
            <v>-36869.519999999997</v>
          </cell>
          <cell r="L363">
            <v>-5098.3900000000003</v>
          </cell>
          <cell r="M363">
            <v>-4118.99</v>
          </cell>
          <cell r="N363">
            <v>-4608.6899999999996</v>
          </cell>
          <cell r="O363">
            <v>-9046.32</v>
          </cell>
          <cell r="P363">
            <v>-68973.61</v>
          </cell>
          <cell r="R363" t="str">
            <v>F81200G</v>
          </cell>
          <cell r="S363">
            <v>-68973.61</v>
          </cell>
          <cell r="T363">
            <v>-115888.82</v>
          </cell>
        </row>
        <row r="364">
          <cell r="A364" t="str">
            <v>F81700G</v>
          </cell>
          <cell r="B364" t="str">
            <v>LINES EXPENSE</v>
          </cell>
          <cell r="C364">
            <v>0</v>
          </cell>
          <cell r="J364">
            <v>0</v>
          </cell>
          <cell r="K364">
            <v>37.69</v>
          </cell>
          <cell r="P364">
            <v>37.69</v>
          </cell>
          <cell r="R364" t="str">
            <v>F81700G</v>
          </cell>
          <cell r="S364">
            <v>37.69</v>
          </cell>
          <cell r="T364">
            <v>37.69</v>
          </cell>
        </row>
        <row r="365">
          <cell r="A365" t="str">
            <v>F82200G</v>
          </cell>
          <cell r="B365" t="str">
            <v>EXPLORATION AND DEVELOPMENT</v>
          </cell>
          <cell r="C365">
            <v>0</v>
          </cell>
          <cell r="F365">
            <v>10.95</v>
          </cell>
          <cell r="G365">
            <v>0</v>
          </cell>
          <cell r="P365">
            <v>10.95</v>
          </cell>
          <cell r="R365" t="str">
            <v>F82200G</v>
          </cell>
          <cell r="S365">
            <v>10.95</v>
          </cell>
          <cell r="T365">
            <v>10.95</v>
          </cell>
        </row>
        <row r="366">
          <cell r="A366" t="str">
            <v>F83500C</v>
          </cell>
          <cell r="B366" t="str">
            <v>MAINTENANCE OF MEASURING AND REGULATING STATION EQ</v>
          </cell>
          <cell r="C366">
            <v>0</v>
          </cell>
          <cell r="N366">
            <v>648</v>
          </cell>
          <cell r="O366">
            <v>0</v>
          </cell>
          <cell r="P366">
            <v>648</v>
          </cell>
          <cell r="R366" t="str">
            <v>F83500C</v>
          </cell>
          <cell r="S366">
            <v>648</v>
          </cell>
          <cell r="T366">
            <v>648</v>
          </cell>
        </row>
        <row r="367">
          <cell r="A367" t="str">
            <v>F83500G</v>
          </cell>
          <cell r="B367" t="str">
            <v>MAINTENANCE OF MEASURING AND REGULATING STATION EQ</v>
          </cell>
          <cell r="C367">
            <v>0</v>
          </cell>
          <cell r="N367">
            <v>0</v>
          </cell>
          <cell r="O367">
            <v>11.04</v>
          </cell>
          <cell r="P367">
            <v>11.04</v>
          </cell>
          <cell r="R367" t="str">
            <v>F83500G</v>
          </cell>
          <cell r="S367">
            <v>11.04</v>
          </cell>
          <cell r="T367">
            <v>11.04</v>
          </cell>
        </row>
        <row r="368">
          <cell r="A368" t="str">
            <v>F83700G</v>
          </cell>
          <cell r="B368" t="str">
            <v>MAINTENANCE OF OTHER EQUIPMENT</v>
          </cell>
          <cell r="C368">
            <v>0</v>
          </cell>
          <cell r="P368">
            <v>0</v>
          </cell>
          <cell r="T368">
            <v>0</v>
          </cell>
        </row>
        <row r="369">
          <cell r="A369" t="str">
            <v>F84000C</v>
          </cell>
          <cell r="B369" t="str">
            <v>OPERATION SUPERVISION AND ENGINEERING</v>
          </cell>
          <cell r="C369">
            <v>0</v>
          </cell>
          <cell r="F369">
            <v>0</v>
          </cell>
          <cell r="G369">
            <v>382.15</v>
          </cell>
          <cell r="H369">
            <v>48539.29</v>
          </cell>
          <cell r="I369">
            <v>3666.21</v>
          </cell>
          <cell r="L369">
            <v>0</v>
          </cell>
          <cell r="M369">
            <v>-47290.02</v>
          </cell>
          <cell r="P369">
            <v>5297.6300000000047</v>
          </cell>
          <cell r="R369" t="str">
            <v>F84000C</v>
          </cell>
          <cell r="S369">
            <v>5297.63</v>
          </cell>
          <cell r="T369">
            <v>5297.6300000000047</v>
          </cell>
        </row>
        <row r="370">
          <cell r="A370" t="str">
            <v>F84100G</v>
          </cell>
          <cell r="B370" t="str">
            <v>OPERATION LABOR AND EXPNESES</v>
          </cell>
          <cell r="C370">
            <v>25862.33</v>
          </cell>
          <cell r="D370">
            <v>4371.25</v>
          </cell>
          <cell r="E370">
            <v>2517.04</v>
          </cell>
          <cell r="F370">
            <v>0</v>
          </cell>
          <cell r="G370">
            <v>317.22000000000003</v>
          </cell>
          <cell r="H370">
            <v>235.61</v>
          </cell>
          <cell r="I370">
            <v>14369.58</v>
          </cell>
          <cell r="J370">
            <v>820.03</v>
          </cell>
          <cell r="K370">
            <v>1715.39</v>
          </cell>
          <cell r="L370">
            <v>1526.23</v>
          </cell>
          <cell r="M370">
            <v>1175.75</v>
          </cell>
          <cell r="N370">
            <v>2554.4299999999998</v>
          </cell>
          <cell r="O370">
            <v>2093.15</v>
          </cell>
          <cell r="P370">
            <v>31695.68</v>
          </cell>
          <cell r="R370" t="str">
            <v>F84100G</v>
          </cell>
          <cell r="S370">
            <v>31695.68</v>
          </cell>
          <cell r="T370">
            <v>57558.01</v>
          </cell>
        </row>
        <row r="371">
          <cell r="A371" t="str">
            <v>F84170G</v>
          </cell>
          <cell r="B371" t="str">
            <v>OPERATION LABOR AND EXPNESES</v>
          </cell>
          <cell r="C371">
            <v>0</v>
          </cell>
          <cell r="F371">
            <v>2830.26</v>
          </cell>
          <cell r="G371">
            <v>1554.33</v>
          </cell>
          <cell r="H371">
            <v>2445.9499999999998</v>
          </cell>
          <cell r="I371">
            <v>-10482.84</v>
          </cell>
          <cell r="J371">
            <v>389</v>
          </cell>
          <cell r="K371">
            <v>0</v>
          </cell>
          <cell r="N371">
            <v>0</v>
          </cell>
          <cell r="O371">
            <v>1009.96</v>
          </cell>
          <cell r="P371">
            <v>-2253.34</v>
          </cell>
          <cell r="R371" t="str">
            <v>F84170G</v>
          </cell>
          <cell r="S371">
            <v>-2253.34</v>
          </cell>
          <cell r="T371">
            <v>-2253.34</v>
          </cell>
        </row>
        <row r="372">
          <cell r="A372" t="str">
            <v>F84310G</v>
          </cell>
          <cell r="B372" t="str">
            <v>MAINTENANCE SUPERVISION AND ENGINEERING</v>
          </cell>
          <cell r="C372">
            <v>2328.2199999999998</v>
          </cell>
          <cell r="D372">
            <v>249.82</v>
          </cell>
          <cell r="E372">
            <v>147.88</v>
          </cell>
          <cell r="F372">
            <v>276.49</v>
          </cell>
          <cell r="G372">
            <v>223.18</v>
          </cell>
          <cell r="H372">
            <v>173.46</v>
          </cell>
          <cell r="I372">
            <v>230.7</v>
          </cell>
          <cell r="J372">
            <v>150.5</v>
          </cell>
          <cell r="K372">
            <v>262.60000000000002</v>
          </cell>
          <cell r="L372">
            <v>189</v>
          </cell>
          <cell r="M372">
            <v>136.6</v>
          </cell>
          <cell r="N372">
            <v>501.2</v>
          </cell>
          <cell r="O372">
            <v>180.44</v>
          </cell>
          <cell r="P372">
            <v>2721.87</v>
          </cell>
          <cell r="R372" t="str">
            <v>F84310G</v>
          </cell>
          <cell r="S372">
            <v>2721.87</v>
          </cell>
          <cell r="T372">
            <v>5050.09</v>
          </cell>
        </row>
        <row r="373">
          <cell r="A373" t="str">
            <v>F84320G</v>
          </cell>
          <cell r="B373" t="str">
            <v>MAINTENANCE OF STRUCTURES AND IMPROVEMENTS</v>
          </cell>
          <cell r="C373">
            <v>84.18</v>
          </cell>
          <cell r="D373">
            <v>0</v>
          </cell>
          <cell r="E373">
            <v>54.84</v>
          </cell>
          <cell r="F373">
            <v>0</v>
          </cell>
          <cell r="G373">
            <v>947.07</v>
          </cell>
          <cell r="H373">
            <v>625.36</v>
          </cell>
          <cell r="I373">
            <v>0</v>
          </cell>
          <cell r="P373">
            <v>1627.27</v>
          </cell>
          <cell r="R373" t="str">
            <v>F84320G</v>
          </cell>
          <cell r="S373">
            <v>1627.27</v>
          </cell>
          <cell r="T373">
            <v>1711.45</v>
          </cell>
        </row>
        <row r="374">
          <cell r="A374" t="str">
            <v>F84330G</v>
          </cell>
          <cell r="B374" t="str">
            <v>MAINTENANCE OF GAS HOLDERS</v>
          </cell>
          <cell r="C374">
            <v>140.04</v>
          </cell>
          <cell r="D374">
            <v>271.49</v>
          </cell>
          <cell r="E374">
            <v>0</v>
          </cell>
          <cell r="P374">
            <v>271.49</v>
          </cell>
          <cell r="R374" t="str">
            <v>F84330G</v>
          </cell>
          <cell r="S374">
            <v>271.49</v>
          </cell>
          <cell r="T374">
            <v>411.53</v>
          </cell>
        </row>
        <row r="375">
          <cell r="A375" t="str">
            <v>F84370G</v>
          </cell>
          <cell r="B375" t="str">
            <v>MAINTENANCE OF COMPRESSOR EQUIPMENT</v>
          </cell>
          <cell r="C375">
            <v>2501.4899999999998</v>
          </cell>
          <cell r="D375">
            <v>289.44</v>
          </cell>
          <cell r="E375">
            <v>130.47999999999999</v>
          </cell>
          <cell r="F375">
            <v>57.58</v>
          </cell>
          <cell r="G375">
            <v>75.45</v>
          </cell>
          <cell r="H375">
            <v>310.68</v>
          </cell>
          <cell r="I375">
            <v>74.3</v>
          </cell>
          <cell r="J375">
            <v>120.08</v>
          </cell>
          <cell r="K375">
            <v>61.96</v>
          </cell>
          <cell r="L375">
            <v>155.68</v>
          </cell>
          <cell r="M375">
            <v>44.94</v>
          </cell>
          <cell r="N375">
            <v>909.05</v>
          </cell>
          <cell r="O375">
            <v>0</v>
          </cell>
          <cell r="P375">
            <v>2229.64</v>
          </cell>
          <cell r="R375" t="str">
            <v>F84370G</v>
          </cell>
          <cell r="S375">
            <v>2229.64</v>
          </cell>
          <cell r="T375">
            <v>4731.1299999999992</v>
          </cell>
        </row>
        <row r="376">
          <cell r="A376" t="str">
            <v>F84380G</v>
          </cell>
          <cell r="B376" t="str">
            <v>MAINTENANCE OF MEASURING AND REGULATING</v>
          </cell>
          <cell r="C376">
            <v>11.1</v>
          </cell>
          <cell r="P376">
            <v>0</v>
          </cell>
          <cell r="T376">
            <v>11.1</v>
          </cell>
        </row>
        <row r="377">
          <cell r="A377" t="str">
            <v>F84390G</v>
          </cell>
          <cell r="B377" t="str">
            <v>MAINTENANCE OF OTHER EQUIPMENT</v>
          </cell>
          <cell r="C377">
            <v>39.83</v>
          </cell>
          <cell r="P377">
            <v>0</v>
          </cell>
          <cell r="T377">
            <v>39.83</v>
          </cell>
        </row>
        <row r="378">
          <cell r="A378" t="str">
            <v>F85000G</v>
          </cell>
          <cell r="B378" t="str">
            <v>OPERATION SUPERVISION AND ENGINEERING</v>
          </cell>
          <cell r="C378">
            <v>835750.79</v>
          </cell>
          <cell r="D378">
            <v>70496.73</v>
          </cell>
          <cell r="E378">
            <v>51249.04</v>
          </cell>
          <cell r="F378">
            <v>13657.03</v>
          </cell>
          <cell r="G378">
            <v>4106.68</v>
          </cell>
          <cell r="H378">
            <v>1144.8699999999999</v>
          </cell>
          <cell r="I378">
            <v>16278.07</v>
          </cell>
          <cell r="J378">
            <v>2184.33</v>
          </cell>
          <cell r="K378">
            <v>11212.79</v>
          </cell>
          <cell r="L378">
            <v>29786.01</v>
          </cell>
          <cell r="M378">
            <v>16608.2</v>
          </cell>
          <cell r="N378">
            <v>12200.51</v>
          </cell>
          <cell r="O378">
            <v>33637.5</v>
          </cell>
          <cell r="P378">
            <v>262561.76</v>
          </cell>
          <cell r="R378" t="str">
            <v>F85000G</v>
          </cell>
          <cell r="S378">
            <v>262561.76</v>
          </cell>
          <cell r="T378">
            <v>1098312.55</v>
          </cell>
        </row>
        <row r="379">
          <cell r="A379" t="str">
            <v>F85010G</v>
          </cell>
          <cell r="B379" t="str">
            <v>OPERATION SUPERVISION AND ENGINEERING</v>
          </cell>
          <cell r="C379">
            <v>0</v>
          </cell>
          <cell r="F379">
            <v>48711.53</v>
          </cell>
          <cell r="G379">
            <v>36681.879999999997</v>
          </cell>
          <cell r="H379">
            <v>58318.11</v>
          </cell>
          <cell r="I379">
            <v>36887.120000000003</v>
          </cell>
          <cell r="J379">
            <v>33280.89</v>
          </cell>
          <cell r="K379">
            <v>58740.27</v>
          </cell>
          <cell r="L379">
            <v>50155.68</v>
          </cell>
          <cell r="M379">
            <v>39582.730000000003</v>
          </cell>
          <cell r="N379">
            <v>40633.71</v>
          </cell>
          <cell r="O379">
            <v>37418.58</v>
          </cell>
          <cell r="P379">
            <v>440410.50000000006</v>
          </cell>
          <cell r="R379" t="str">
            <v>F85010G</v>
          </cell>
          <cell r="S379">
            <v>440410.5</v>
          </cell>
          <cell r="T379">
            <v>440410.50000000006</v>
          </cell>
        </row>
        <row r="380">
          <cell r="A380" t="str">
            <v>F85020G</v>
          </cell>
          <cell r="B380" t="str">
            <v>OPERATION SUPERVISIO</v>
          </cell>
          <cell r="C380">
            <v>0</v>
          </cell>
          <cell r="F380">
            <v>13810.66</v>
          </cell>
          <cell r="G380">
            <v>12193.95</v>
          </cell>
          <cell r="H380">
            <v>15949.39</v>
          </cell>
          <cell r="I380">
            <v>12892.18</v>
          </cell>
          <cell r="J380">
            <v>1903.55</v>
          </cell>
          <cell r="K380">
            <v>13051.89</v>
          </cell>
          <cell r="L380">
            <v>9819.94</v>
          </cell>
          <cell r="M380">
            <v>8643.91</v>
          </cell>
          <cell r="N380">
            <v>10987.49</v>
          </cell>
          <cell r="O380">
            <v>8901.19</v>
          </cell>
          <cell r="P380">
            <v>108154.15000000001</v>
          </cell>
          <cell r="R380" t="str">
            <v>F85020G</v>
          </cell>
          <cell r="S380">
            <v>108154.15</v>
          </cell>
          <cell r="T380">
            <v>108154.15000000001</v>
          </cell>
        </row>
        <row r="381">
          <cell r="A381" t="str">
            <v>F85100G</v>
          </cell>
          <cell r="B381" t="str">
            <v>SYSTEM CONTROL AND LOAD DISPATCHING</v>
          </cell>
          <cell r="C381">
            <v>333759.53999999998</v>
          </cell>
          <cell r="D381">
            <v>-30111.14</v>
          </cell>
          <cell r="E381">
            <v>40531.75</v>
          </cell>
          <cell r="F381">
            <v>61425.02</v>
          </cell>
          <cell r="G381">
            <v>0</v>
          </cell>
          <cell r="H381">
            <v>40507.050000000003</v>
          </cell>
          <cell r="I381">
            <v>31712.76</v>
          </cell>
          <cell r="J381">
            <v>32591.93</v>
          </cell>
          <cell r="K381">
            <v>35716.85</v>
          </cell>
          <cell r="L381">
            <v>17.95</v>
          </cell>
          <cell r="M381">
            <v>88368.79</v>
          </cell>
          <cell r="N381">
            <v>19031.310000000001</v>
          </cell>
          <cell r="O381">
            <v>31894.91</v>
          </cell>
          <cell r="P381">
            <v>351687.18</v>
          </cell>
          <cell r="R381" t="str">
            <v>F85100G</v>
          </cell>
          <cell r="S381">
            <v>351687.18</v>
          </cell>
          <cell r="T381">
            <v>685446.72</v>
          </cell>
        </row>
        <row r="382">
          <cell r="A382" t="str">
            <v>F85200G</v>
          </cell>
          <cell r="B382" t="str">
            <v>COMMUNICATION SYSTEM EXPENSES</v>
          </cell>
          <cell r="C382">
            <v>0</v>
          </cell>
          <cell r="J382">
            <v>671.21</v>
          </cell>
          <cell r="K382">
            <v>0</v>
          </cell>
          <cell r="P382">
            <v>671.21</v>
          </cell>
          <cell r="R382" t="str">
            <v>F85200G</v>
          </cell>
          <cell r="S382">
            <v>671.21</v>
          </cell>
          <cell r="T382">
            <v>671.21</v>
          </cell>
        </row>
        <row r="383">
          <cell r="A383" t="str">
            <v>F85300G</v>
          </cell>
          <cell r="B383" t="str">
            <v>COMPRESSOR STATION LABOR AND EXPENSES</v>
          </cell>
          <cell r="C383">
            <v>879459.61</v>
          </cell>
          <cell r="D383">
            <v>86099.34</v>
          </cell>
          <cell r="E383">
            <v>63554.05</v>
          </cell>
          <cell r="F383">
            <v>11446.05</v>
          </cell>
          <cell r="G383">
            <v>12899.36</v>
          </cell>
          <cell r="H383">
            <v>13508.01</v>
          </cell>
          <cell r="I383">
            <v>26938.54</v>
          </cell>
          <cell r="J383">
            <v>11425.99</v>
          </cell>
          <cell r="K383">
            <v>50760.12</v>
          </cell>
          <cell r="L383">
            <v>31474.03</v>
          </cell>
          <cell r="M383">
            <v>10920.21</v>
          </cell>
          <cell r="N383">
            <v>24069.01</v>
          </cell>
          <cell r="O383">
            <v>60010.13</v>
          </cell>
          <cell r="P383">
            <v>403104.84</v>
          </cell>
          <cell r="R383" t="str">
            <v>F85300G</v>
          </cell>
          <cell r="S383">
            <v>403104.84</v>
          </cell>
          <cell r="T383">
            <v>1282564.45</v>
          </cell>
        </row>
        <row r="384">
          <cell r="A384" t="str">
            <v>F85310G</v>
          </cell>
          <cell r="B384" t="str">
            <v>COMPRESSOR STATION LABOR AND EXPENSES</v>
          </cell>
          <cell r="C384">
            <v>0</v>
          </cell>
          <cell r="F384">
            <v>49888.89</v>
          </cell>
          <cell r="G384">
            <v>55440.07</v>
          </cell>
          <cell r="H384">
            <v>43473.02</v>
          </cell>
          <cell r="I384">
            <v>50035.9</v>
          </cell>
          <cell r="J384">
            <v>46885.86</v>
          </cell>
          <cell r="K384">
            <v>52921.11</v>
          </cell>
          <cell r="L384">
            <v>44564.78</v>
          </cell>
          <cell r="M384">
            <v>42974.66</v>
          </cell>
          <cell r="N384">
            <v>55817.14</v>
          </cell>
          <cell r="O384">
            <v>36560.9</v>
          </cell>
          <cell r="P384">
            <v>478562.33000000007</v>
          </cell>
          <cell r="R384" t="str">
            <v>F85310G</v>
          </cell>
          <cell r="S384">
            <v>478562.33</v>
          </cell>
          <cell r="T384">
            <v>478562.33000000007</v>
          </cell>
        </row>
        <row r="385">
          <cell r="A385" t="str">
            <v>F85320G</v>
          </cell>
          <cell r="B385" t="str">
            <v>COMPRESSOR STATION LABOR AND EXPENSES</v>
          </cell>
          <cell r="C385">
            <v>0</v>
          </cell>
          <cell r="F385">
            <v>6241.94</v>
          </cell>
          <cell r="G385">
            <v>4511.3999999999996</v>
          </cell>
          <cell r="H385">
            <v>2928.31</v>
          </cell>
          <cell r="I385">
            <v>3263.4</v>
          </cell>
          <cell r="J385">
            <v>6855.05</v>
          </cell>
          <cell r="K385">
            <v>4374.33</v>
          </cell>
          <cell r="L385">
            <v>3365.87</v>
          </cell>
          <cell r="M385">
            <v>7636.71</v>
          </cell>
          <cell r="N385">
            <v>9506.94</v>
          </cell>
          <cell r="O385">
            <v>3403.3</v>
          </cell>
          <cell r="P385">
            <v>52087.250000000007</v>
          </cell>
          <cell r="R385" t="str">
            <v>F85320G</v>
          </cell>
          <cell r="S385">
            <v>52087.25</v>
          </cell>
          <cell r="T385">
            <v>52087.250000000007</v>
          </cell>
        </row>
        <row r="386">
          <cell r="A386" t="str">
            <v>F85400G</v>
          </cell>
          <cell r="B386" t="str">
            <v>GAS FOR COMPRESSOR STATION FUEL</v>
          </cell>
          <cell r="C386">
            <v>966780</v>
          </cell>
          <cell r="D386">
            <v>99805</v>
          </cell>
          <cell r="E386">
            <v>100548</v>
          </cell>
          <cell r="F386">
            <v>44840.76</v>
          </cell>
          <cell r="G386">
            <v>75417.03</v>
          </cell>
          <cell r="H386">
            <v>324.16000000000003</v>
          </cell>
          <cell r="I386">
            <v>49141</v>
          </cell>
          <cell r="J386">
            <v>150923.93</v>
          </cell>
          <cell r="K386">
            <v>98870.99</v>
          </cell>
          <cell r="L386">
            <v>85148</v>
          </cell>
          <cell r="M386">
            <v>83471</v>
          </cell>
          <cell r="N386">
            <v>57884</v>
          </cell>
          <cell r="O386">
            <v>79241</v>
          </cell>
          <cell r="P386">
            <v>925614.87</v>
          </cell>
          <cell r="R386" t="str">
            <v>F85400G</v>
          </cell>
          <cell r="S386">
            <v>925614.87</v>
          </cell>
          <cell r="T386">
            <v>1892394.87</v>
          </cell>
        </row>
        <row r="387">
          <cell r="A387" t="str">
            <v>F85500G</v>
          </cell>
          <cell r="B387" t="str">
            <v>OTHER FUEL AND POWER FOR COMPRESSOR STATIONS</v>
          </cell>
          <cell r="C387">
            <v>115122.41</v>
          </cell>
          <cell r="D387">
            <v>66524.600000000006</v>
          </cell>
          <cell r="E387">
            <v>0</v>
          </cell>
          <cell r="P387">
            <v>66524.600000000006</v>
          </cell>
          <cell r="R387" t="str">
            <v>F85500G</v>
          </cell>
          <cell r="S387">
            <v>66524.600000000006</v>
          </cell>
          <cell r="T387">
            <v>181647.01</v>
          </cell>
        </row>
        <row r="388">
          <cell r="A388" t="str">
            <v>F85510G</v>
          </cell>
          <cell r="B388" t="str">
            <v>OTHER FUEL AND POWER FOR COMPRESSOR STATIONS</v>
          </cell>
          <cell r="C388">
            <v>0</v>
          </cell>
          <cell r="F388">
            <v>14403.03</v>
          </cell>
          <cell r="G388">
            <v>13066.18</v>
          </cell>
          <cell r="H388">
            <v>12905.38</v>
          </cell>
          <cell r="I388">
            <v>10040.75</v>
          </cell>
          <cell r="J388">
            <v>28826.79</v>
          </cell>
          <cell r="K388">
            <v>0</v>
          </cell>
          <cell r="L388">
            <v>15337.03</v>
          </cell>
          <cell r="M388">
            <v>16949.54</v>
          </cell>
          <cell r="N388">
            <v>23771.74</v>
          </cell>
          <cell r="O388">
            <v>0</v>
          </cell>
          <cell r="P388">
            <v>135300.44</v>
          </cell>
          <cell r="R388" t="str">
            <v>F85510G</v>
          </cell>
          <cell r="S388">
            <v>135300.44</v>
          </cell>
          <cell r="T388">
            <v>135300.44</v>
          </cell>
        </row>
        <row r="389">
          <cell r="A389" t="str">
            <v>F85600G</v>
          </cell>
          <cell r="B389" t="str">
            <v>MAINS EXPENSES</v>
          </cell>
          <cell r="C389">
            <v>810781.26</v>
          </cell>
          <cell r="D389">
            <v>50155.99</v>
          </cell>
          <cell r="E389">
            <v>31365.22</v>
          </cell>
          <cell r="F389">
            <v>6564.68</v>
          </cell>
          <cell r="G389">
            <v>9798.59</v>
          </cell>
          <cell r="H389">
            <v>12091.09</v>
          </cell>
          <cell r="I389">
            <v>15634.74</v>
          </cell>
          <cell r="J389">
            <v>11026.48</v>
          </cell>
          <cell r="K389">
            <v>8984.9699999999993</v>
          </cell>
          <cell r="L389">
            <v>2197.21</v>
          </cell>
          <cell r="M389">
            <v>4099.99</v>
          </cell>
          <cell r="N389">
            <v>10247.08</v>
          </cell>
          <cell r="O389">
            <v>18650.48</v>
          </cell>
          <cell r="P389">
            <v>180816.51999999996</v>
          </cell>
          <cell r="R389" t="str">
            <v>F85600G</v>
          </cell>
          <cell r="S389">
            <v>180816.52</v>
          </cell>
          <cell r="T389">
            <v>991597.78</v>
          </cell>
        </row>
        <row r="390">
          <cell r="A390" t="str">
            <v>F85610G</v>
          </cell>
          <cell r="B390" t="str">
            <v>MAINS EXPENSES</v>
          </cell>
          <cell r="C390">
            <v>0</v>
          </cell>
          <cell r="F390">
            <v>11553.5</v>
          </cell>
          <cell r="G390">
            <v>9329.7099999999991</v>
          </cell>
          <cell r="H390">
            <v>14708.34</v>
          </cell>
          <cell r="I390">
            <v>18755.54</v>
          </cell>
          <cell r="J390">
            <v>18870.41</v>
          </cell>
          <cell r="K390">
            <v>28830.05</v>
          </cell>
          <cell r="L390">
            <v>42881.49</v>
          </cell>
          <cell r="M390">
            <v>16298.27</v>
          </cell>
          <cell r="N390">
            <v>18075.3</v>
          </cell>
          <cell r="O390">
            <v>19767.89</v>
          </cell>
          <cell r="P390">
            <v>199070.5</v>
          </cell>
          <cell r="R390" t="str">
            <v>F85610G</v>
          </cell>
          <cell r="S390">
            <v>199070.5</v>
          </cell>
          <cell r="T390">
            <v>199070.5</v>
          </cell>
        </row>
        <row r="391">
          <cell r="A391" t="str">
            <v>F85620G</v>
          </cell>
          <cell r="B391" t="str">
            <v>TRANS PIPE OPER SJOAQ VLY&amp;WHLR RDGE</v>
          </cell>
          <cell r="C391">
            <v>0</v>
          </cell>
          <cell r="F391">
            <v>24302.38</v>
          </cell>
          <cell r="G391">
            <v>27441.06</v>
          </cell>
          <cell r="H391">
            <v>21195.19</v>
          </cell>
          <cell r="I391">
            <v>18180.37</v>
          </cell>
          <cell r="J391">
            <v>37271.57</v>
          </cell>
          <cell r="K391">
            <v>29559.439999999999</v>
          </cell>
          <cell r="L391">
            <v>14822.59</v>
          </cell>
          <cell r="M391">
            <v>23638.16</v>
          </cell>
          <cell r="N391">
            <v>39160.79</v>
          </cell>
          <cell r="O391">
            <v>26623.39</v>
          </cell>
          <cell r="P391">
            <v>262194.94</v>
          </cell>
          <cell r="R391" t="str">
            <v>F85620G</v>
          </cell>
          <cell r="S391">
            <v>262194.94</v>
          </cell>
          <cell r="T391">
            <v>262194.94</v>
          </cell>
        </row>
        <row r="392">
          <cell r="A392" t="str">
            <v>F85660G</v>
          </cell>
          <cell r="B392" t="str">
            <v>TRANS PIPE OPER ADELANTO SYSTEM</v>
          </cell>
          <cell r="C392">
            <v>0</v>
          </cell>
          <cell r="F392">
            <v>9021.1200000000008</v>
          </cell>
          <cell r="G392">
            <v>7247.91</v>
          </cell>
          <cell r="H392">
            <v>7187.54</v>
          </cell>
          <cell r="I392">
            <v>6810.29</v>
          </cell>
          <cell r="J392">
            <v>6624.15</v>
          </cell>
          <cell r="K392">
            <v>11567.76</v>
          </cell>
          <cell r="L392">
            <v>7062.1</v>
          </cell>
          <cell r="M392">
            <v>5397.86</v>
          </cell>
          <cell r="N392">
            <v>6603.41</v>
          </cell>
          <cell r="O392">
            <v>7543.35</v>
          </cell>
          <cell r="P392">
            <v>75065.490000000005</v>
          </cell>
          <cell r="R392" t="str">
            <v>F85660G</v>
          </cell>
          <cell r="S392">
            <v>75065.490000000005</v>
          </cell>
          <cell r="T392">
            <v>75065.490000000005</v>
          </cell>
        </row>
        <row r="393">
          <cell r="A393" t="str">
            <v>F85700G</v>
          </cell>
          <cell r="B393" t="str">
            <v>MEASURING AND REGULATING STATION EXPENSES</v>
          </cell>
          <cell r="C393">
            <v>101176.07</v>
          </cell>
          <cell r="D393">
            <v>9895.99</v>
          </cell>
          <cell r="E393">
            <v>3640.12</v>
          </cell>
          <cell r="F393">
            <v>8802.77</v>
          </cell>
          <cell r="G393">
            <v>5096</v>
          </cell>
          <cell r="H393">
            <v>8777.7000000000007</v>
          </cell>
          <cell r="I393">
            <v>7078.17</v>
          </cell>
          <cell r="J393">
            <v>5680.98</v>
          </cell>
          <cell r="K393">
            <v>9444.51</v>
          </cell>
          <cell r="L393">
            <v>3720.17</v>
          </cell>
          <cell r="M393">
            <v>10702.65</v>
          </cell>
          <cell r="N393">
            <v>7609.94</v>
          </cell>
          <cell r="O393">
            <v>6140.76</v>
          </cell>
          <cell r="P393">
            <v>86589.759999999995</v>
          </cell>
          <cell r="R393" t="str">
            <v>F85700G</v>
          </cell>
          <cell r="S393">
            <v>86589.759999999995</v>
          </cell>
          <cell r="T393">
            <v>187765.83000000002</v>
          </cell>
        </row>
        <row r="394">
          <cell r="A394" t="str">
            <v>F85900G</v>
          </cell>
          <cell r="B394" t="str">
            <v>OTHER EXPENSES</v>
          </cell>
          <cell r="C394">
            <v>1243236.3700000001</v>
          </cell>
          <cell r="D394">
            <v>8789.3799999999992</v>
          </cell>
          <cell r="E394">
            <v>117566.39</v>
          </cell>
          <cell r="F394">
            <v>31017.119999999999</v>
          </cell>
          <cell r="G394">
            <v>133509.87</v>
          </cell>
          <cell r="H394">
            <v>12407.26</v>
          </cell>
          <cell r="I394">
            <v>156773.21</v>
          </cell>
          <cell r="J394">
            <v>478773.87</v>
          </cell>
          <cell r="K394">
            <v>480583.95</v>
          </cell>
          <cell r="L394">
            <v>495676.75</v>
          </cell>
          <cell r="M394">
            <v>1506137.79</v>
          </cell>
          <cell r="N394">
            <v>2307605.5</v>
          </cell>
          <cell r="O394">
            <v>3136964.38</v>
          </cell>
          <cell r="P394">
            <v>8865805.4699999988</v>
          </cell>
          <cell r="R394" t="str">
            <v>F85900G</v>
          </cell>
          <cell r="S394">
            <v>8865805.4699999988</v>
          </cell>
          <cell r="T394">
            <v>10109041.84</v>
          </cell>
        </row>
        <row r="395">
          <cell r="A395" t="str">
            <v>F85920G</v>
          </cell>
          <cell r="B395" t="str">
            <v>OTHER EXPENSES</v>
          </cell>
          <cell r="C395">
            <v>0</v>
          </cell>
          <cell r="F395">
            <v>276.49</v>
          </cell>
          <cell r="G395">
            <v>223.18</v>
          </cell>
          <cell r="H395">
            <v>173.46</v>
          </cell>
          <cell r="I395">
            <v>230.71</v>
          </cell>
          <cell r="J395">
            <v>2457.04</v>
          </cell>
          <cell r="K395">
            <v>262.60000000000002</v>
          </cell>
          <cell r="L395">
            <v>879</v>
          </cell>
          <cell r="M395">
            <v>136.6</v>
          </cell>
          <cell r="N395">
            <v>584.39</v>
          </cell>
          <cell r="O395">
            <v>542.04999999999995</v>
          </cell>
          <cell r="P395">
            <v>5765.52</v>
          </cell>
          <cell r="R395" t="str">
            <v>F85920G</v>
          </cell>
          <cell r="S395">
            <v>5765.52</v>
          </cell>
          <cell r="T395">
            <v>5765.52</v>
          </cell>
        </row>
        <row r="396">
          <cell r="A396" t="str">
            <v>F85930G</v>
          </cell>
          <cell r="B396" t="str">
            <v>OTHER EXPENSES</v>
          </cell>
          <cell r="C396">
            <v>0</v>
          </cell>
          <cell r="F396">
            <v>8513.82</v>
          </cell>
          <cell r="G396">
            <v>3906.55</v>
          </cell>
          <cell r="H396">
            <v>5158.08</v>
          </cell>
          <cell r="I396">
            <v>2593.34</v>
          </cell>
          <cell r="J396">
            <v>9798.8799999999992</v>
          </cell>
          <cell r="K396">
            <v>32578.02</v>
          </cell>
          <cell r="L396">
            <v>8620.52</v>
          </cell>
          <cell r="M396">
            <v>9522.5300000000007</v>
          </cell>
          <cell r="N396">
            <v>21375.35</v>
          </cell>
          <cell r="O396">
            <v>-10795.06</v>
          </cell>
          <cell r="P396">
            <v>91272.03</v>
          </cell>
          <cell r="R396" t="str">
            <v>F85930G</v>
          </cell>
          <cell r="S396">
            <v>91272.03</v>
          </cell>
          <cell r="T396">
            <v>91272.03</v>
          </cell>
        </row>
        <row r="397">
          <cell r="A397" t="str">
            <v>F86000G</v>
          </cell>
          <cell r="B397" t="str">
            <v>RENTS</v>
          </cell>
          <cell r="C397">
            <v>37204.86</v>
          </cell>
          <cell r="D397">
            <v>1267.8</v>
          </cell>
          <cell r="E397">
            <v>0</v>
          </cell>
          <cell r="F397">
            <v>0</v>
          </cell>
          <cell r="G397">
            <v>18.649999999999999</v>
          </cell>
          <cell r="H397">
            <v>0</v>
          </cell>
          <cell r="I397">
            <v>100</v>
          </cell>
          <cell r="J397">
            <v>200</v>
          </cell>
          <cell r="K397">
            <v>0</v>
          </cell>
          <cell r="N397">
            <v>0</v>
          </cell>
          <cell r="O397">
            <v>140</v>
          </cell>
          <cell r="P397">
            <v>1726.45</v>
          </cell>
          <cell r="R397" t="str">
            <v>F86000G</v>
          </cell>
          <cell r="S397">
            <v>1726.45</v>
          </cell>
          <cell r="T397">
            <v>38931.31</v>
          </cell>
        </row>
        <row r="398">
          <cell r="A398" t="str">
            <v>F86100G</v>
          </cell>
          <cell r="B398" t="str">
            <v>MAINTENANCE SUPERVISION AND ENGINEERING</v>
          </cell>
          <cell r="C398">
            <v>206768.06</v>
          </cell>
          <cell r="D398">
            <v>12820.72</v>
          </cell>
          <cell r="E398">
            <v>7857.52</v>
          </cell>
          <cell r="F398">
            <v>1368.18</v>
          </cell>
          <cell r="G398">
            <v>80.97</v>
          </cell>
          <cell r="H398">
            <v>788.08</v>
          </cell>
          <cell r="I398">
            <v>1027.94</v>
          </cell>
          <cell r="J398">
            <v>84.9</v>
          </cell>
          <cell r="K398">
            <v>665.09</v>
          </cell>
          <cell r="L398">
            <v>335.18</v>
          </cell>
          <cell r="M398">
            <v>192.88</v>
          </cell>
          <cell r="N398">
            <v>299.57</v>
          </cell>
          <cell r="O398">
            <v>325.08999999999997</v>
          </cell>
          <cell r="P398">
            <v>25846.120000000003</v>
          </cell>
          <cell r="R398" t="str">
            <v>F86100G</v>
          </cell>
          <cell r="S398">
            <v>25846.12</v>
          </cell>
          <cell r="T398">
            <v>232614.18</v>
          </cell>
        </row>
        <row r="399">
          <cell r="A399" t="str">
            <v>F86110G</v>
          </cell>
          <cell r="B399" t="str">
            <v>MAINTENANCE SUPERVISION AND ENGINEERING</v>
          </cell>
          <cell r="C399">
            <v>0</v>
          </cell>
          <cell r="F399">
            <v>10105.129999999999</v>
          </cell>
          <cell r="G399">
            <v>9822.58</v>
          </cell>
          <cell r="H399">
            <v>9540.0400000000009</v>
          </cell>
          <cell r="I399">
            <v>7966.34</v>
          </cell>
          <cell r="J399">
            <v>6268.93</v>
          </cell>
          <cell r="K399">
            <v>9071.19</v>
          </cell>
          <cell r="L399">
            <v>6472.03</v>
          </cell>
          <cell r="M399">
            <v>6485.41</v>
          </cell>
          <cell r="N399">
            <v>7222.51</v>
          </cell>
          <cell r="O399">
            <v>6943.09</v>
          </cell>
          <cell r="P399">
            <v>79897.249999999985</v>
          </cell>
          <cell r="R399" t="str">
            <v>F86110G</v>
          </cell>
          <cell r="S399">
            <v>79897.25</v>
          </cell>
          <cell r="T399">
            <v>79897.249999999985</v>
          </cell>
        </row>
        <row r="400">
          <cell r="A400" t="str">
            <v>F86120G</v>
          </cell>
          <cell r="B400" t="str">
            <v>MAINTENANCE SUPERVISION AND ENGINEERING</v>
          </cell>
          <cell r="C400">
            <v>0</v>
          </cell>
          <cell r="F400">
            <v>92.01</v>
          </cell>
          <cell r="G400">
            <v>74.38</v>
          </cell>
          <cell r="H400">
            <v>57.78</v>
          </cell>
          <cell r="I400">
            <v>77</v>
          </cell>
          <cell r="J400">
            <v>50.13</v>
          </cell>
          <cell r="K400">
            <v>87.6</v>
          </cell>
          <cell r="L400">
            <v>63.1</v>
          </cell>
          <cell r="M400">
            <v>45.5</v>
          </cell>
          <cell r="N400">
            <v>78.7</v>
          </cell>
          <cell r="O400">
            <v>60.18</v>
          </cell>
          <cell r="P400">
            <v>686.38</v>
          </cell>
          <cell r="R400" t="str">
            <v>F86120G</v>
          </cell>
          <cell r="S400">
            <v>686.38</v>
          </cell>
          <cell r="T400">
            <v>686.38</v>
          </cell>
        </row>
        <row r="401">
          <cell r="A401" t="str">
            <v>F86200G</v>
          </cell>
          <cell r="B401" t="str">
            <v>MAINTENANCE OF STRUCTURES AND IMPROVEMENTS</v>
          </cell>
          <cell r="C401">
            <v>420.25</v>
          </cell>
          <cell r="H401">
            <v>221.1</v>
          </cell>
          <cell r="I401">
            <v>713.54</v>
          </cell>
          <cell r="L401">
            <v>496</v>
          </cell>
          <cell r="M401">
            <v>0</v>
          </cell>
          <cell r="P401">
            <v>1430.6399999999999</v>
          </cell>
          <cell r="R401" t="str">
            <v>F86200G</v>
          </cell>
          <cell r="S401">
            <v>1430.64</v>
          </cell>
          <cell r="T401">
            <v>1850.8899999999999</v>
          </cell>
        </row>
        <row r="402">
          <cell r="A402" t="str">
            <v>F86300G</v>
          </cell>
          <cell r="B402" t="str">
            <v>MAINTENANCE OF MAINS</v>
          </cell>
          <cell r="C402">
            <v>11903.57</v>
          </cell>
          <cell r="J402">
            <v>426.61</v>
          </cell>
          <cell r="K402">
            <v>733.96</v>
          </cell>
          <cell r="L402">
            <v>148.82</v>
          </cell>
          <cell r="M402">
            <v>267.52999999999997</v>
          </cell>
          <cell r="N402">
            <v>356.7</v>
          </cell>
          <cell r="O402">
            <v>55.42</v>
          </cell>
          <cell r="P402">
            <v>1989.0400000000002</v>
          </cell>
          <cell r="R402" t="str">
            <v>F86300G</v>
          </cell>
          <cell r="S402">
            <v>1989.04</v>
          </cell>
          <cell r="T402">
            <v>13892.61</v>
          </cell>
        </row>
        <row r="403">
          <cell r="A403" t="str">
            <v>F86400G</v>
          </cell>
          <cell r="B403" t="str">
            <v>MAINTENANCE OF COMPRESSOR STATION EQUIPMENT</v>
          </cell>
          <cell r="C403">
            <v>510732.02</v>
          </cell>
          <cell r="D403">
            <v>41797.449999999997</v>
          </cell>
          <cell r="E403">
            <v>33876.29</v>
          </cell>
          <cell r="F403">
            <v>20466.34</v>
          </cell>
          <cell r="G403">
            <v>44192.35</v>
          </cell>
          <cell r="H403">
            <v>25556.080000000002</v>
          </cell>
          <cell r="I403">
            <v>70203.199999999997</v>
          </cell>
          <cell r="J403">
            <v>34743.339999999997</v>
          </cell>
          <cell r="K403">
            <v>28862.58</v>
          </cell>
          <cell r="L403">
            <v>60962.54</v>
          </cell>
          <cell r="M403">
            <v>30952.240000000002</v>
          </cell>
          <cell r="N403">
            <v>19016.509999999998</v>
          </cell>
          <cell r="O403">
            <v>49803.4</v>
          </cell>
          <cell r="P403">
            <v>460432.32000000007</v>
          </cell>
          <cell r="R403" t="str">
            <v>F86400G</v>
          </cell>
          <cell r="S403">
            <v>460432.32</v>
          </cell>
          <cell r="T403">
            <v>971164.34000000008</v>
          </cell>
        </row>
        <row r="404">
          <cell r="A404" t="str">
            <v>F86410G</v>
          </cell>
          <cell r="B404" t="str">
            <v>MAINTENANCE OF COMPRESSOR STATION EQUIPMENT</v>
          </cell>
          <cell r="C404">
            <v>0</v>
          </cell>
          <cell r="F404">
            <v>8573.59</v>
          </cell>
          <cell r="G404">
            <v>8374.51</v>
          </cell>
          <cell r="H404">
            <v>6391.61</v>
          </cell>
          <cell r="I404">
            <v>6198.23</v>
          </cell>
          <cell r="J404">
            <v>6643.3</v>
          </cell>
          <cell r="K404">
            <v>6259.87</v>
          </cell>
          <cell r="L404">
            <v>5427.22</v>
          </cell>
          <cell r="M404">
            <v>4181.07</v>
          </cell>
          <cell r="N404">
            <v>6416.86</v>
          </cell>
          <cell r="O404">
            <v>3881.81</v>
          </cell>
          <cell r="P404">
            <v>62348.07</v>
          </cell>
          <cell r="R404" t="str">
            <v>F86410G</v>
          </cell>
          <cell r="S404">
            <v>62348.07</v>
          </cell>
          <cell r="T404">
            <v>62348.07</v>
          </cell>
        </row>
        <row r="405">
          <cell r="A405" t="str">
            <v>F86420G</v>
          </cell>
          <cell r="B405" t="str">
            <v>MAINTENANCE OF COMPRESSOR STATION EQUIPMENT</v>
          </cell>
          <cell r="C405">
            <v>0</v>
          </cell>
          <cell r="F405">
            <v>1833.61</v>
          </cell>
          <cell r="G405">
            <v>850.2</v>
          </cell>
          <cell r="H405">
            <v>1456.48</v>
          </cell>
          <cell r="I405">
            <v>1606.75</v>
          </cell>
          <cell r="J405">
            <v>2637.58</v>
          </cell>
          <cell r="K405">
            <v>1471.38</v>
          </cell>
          <cell r="L405">
            <v>1252.81</v>
          </cell>
          <cell r="M405">
            <v>2746.36</v>
          </cell>
          <cell r="N405">
            <v>1783.61</v>
          </cell>
          <cell r="O405">
            <v>749.05</v>
          </cell>
          <cell r="P405">
            <v>16387.830000000002</v>
          </cell>
          <cell r="R405" t="str">
            <v>F86420G</v>
          </cell>
          <cell r="S405">
            <v>16387.830000000002</v>
          </cell>
          <cell r="T405">
            <v>16387.830000000002</v>
          </cell>
        </row>
        <row r="406">
          <cell r="A406" t="str">
            <v>F86500G</v>
          </cell>
          <cell r="B406" t="str">
            <v>MAINTENANCE OF MEASURING AND REG. STATION EQUIPMEN</v>
          </cell>
          <cell r="C406">
            <v>49052.61</v>
          </cell>
          <cell r="D406">
            <v>3697.8</v>
          </cell>
          <cell r="E406">
            <v>2468.16</v>
          </cell>
          <cell r="F406">
            <v>4991.05</v>
          </cell>
          <cell r="G406">
            <v>2945.57</v>
          </cell>
          <cell r="H406">
            <v>3086.14</v>
          </cell>
          <cell r="I406">
            <v>2316.27</v>
          </cell>
          <cell r="J406">
            <v>3976.78</v>
          </cell>
          <cell r="K406">
            <v>5111.71</v>
          </cell>
          <cell r="L406">
            <v>4368.3100000000004</v>
          </cell>
          <cell r="M406">
            <v>4082.15</v>
          </cell>
          <cell r="N406">
            <v>3529.17</v>
          </cell>
          <cell r="O406">
            <v>2652.99</v>
          </cell>
          <cell r="P406">
            <v>43226.1</v>
          </cell>
          <cell r="R406" t="str">
            <v>F86500G</v>
          </cell>
          <cell r="S406">
            <v>43226.1</v>
          </cell>
          <cell r="T406">
            <v>92278.709999999992</v>
          </cell>
        </row>
        <row r="407">
          <cell r="A407" t="str">
            <v>F86700G</v>
          </cell>
          <cell r="B407" t="str">
            <v>MAINTENANCE OF OTHER EQUIPMENT</v>
          </cell>
          <cell r="C407">
            <v>0</v>
          </cell>
          <cell r="H407">
            <v>0</v>
          </cell>
          <cell r="I407">
            <v>27.06</v>
          </cell>
          <cell r="J407">
            <v>0</v>
          </cell>
          <cell r="K407">
            <v>25.09</v>
          </cell>
          <cell r="L407">
            <v>0</v>
          </cell>
          <cell r="M407">
            <v>16.989999999999998</v>
          </cell>
          <cell r="P407">
            <v>69.14</v>
          </cell>
          <cell r="R407" t="str">
            <v>F86700G</v>
          </cell>
          <cell r="S407">
            <v>69.14</v>
          </cell>
          <cell r="T407">
            <v>69.14</v>
          </cell>
        </row>
        <row r="408">
          <cell r="A408" t="str">
            <v>F87000G</v>
          </cell>
          <cell r="B408" t="str">
            <v>OPERATION SUPERVISION AND ENGINEERING</v>
          </cell>
          <cell r="C408">
            <v>3379731.62</v>
          </cell>
          <cell r="D408">
            <v>125925.45</v>
          </cell>
          <cell r="E408">
            <v>167348.47</v>
          </cell>
          <cell r="F408">
            <v>64097.96</v>
          </cell>
          <cell r="G408">
            <v>10086.450000000001</v>
          </cell>
          <cell r="H408">
            <v>16078.56</v>
          </cell>
          <cell r="I408">
            <v>10650.73</v>
          </cell>
          <cell r="J408">
            <v>6392.8</v>
          </cell>
          <cell r="K408">
            <v>39220.22</v>
          </cell>
          <cell r="L408">
            <v>29401.98</v>
          </cell>
          <cell r="M408">
            <v>3680.17</v>
          </cell>
          <cell r="N408">
            <v>19718.490000000002</v>
          </cell>
          <cell r="O408">
            <v>807030.66</v>
          </cell>
          <cell r="P408">
            <v>1299631.94</v>
          </cell>
          <cell r="R408" t="str">
            <v>F87000G</v>
          </cell>
          <cell r="S408">
            <v>1299631.94</v>
          </cell>
          <cell r="T408">
            <v>4679363.5600000005</v>
          </cell>
        </row>
        <row r="409">
          <cell r="A409" t="str">
            <v>F87010G</v>
          </cell>
          <cell r="B409" t="str">
            <v>OPERATION SUPERVISIO</v>
          </cell>
          <cell r="C409">
            <v>0</v>
          </cell>
          <cell r="F409">
            <v>157430.21</v>
          </cell>
          <cell r="G409">
            <v>82905.87</v>
          </cell>
          <cell r="H409">
            <v>92917.71</v>
          </cell>
          <cell r="I409">
            <v>110720.41</v>
          </cell>
          <cell r="J409">
            <v>83846.990000000005</v>
          </cell>
          <cell r="K409">
            <v>129808.76</v>
          </cell>
          <cell r="L409">
            <v>98506.32</v>
          </cell>
          <cell r="M409">
            <v>92459.68</v>
          </cell>
          <cell r="N409">
            <v>109448.63</v>
          </cell>
          <cell r="O409">
            <v>94415.1</v>
          </cell>
          <cell r="P409">
            <v>1052459.68</v>
          </cell>
          <cell r="R409" t="str">
            <v>F87010G</v>
          </cell>
          <cell r="S409">
            <v>1052459.68</v>
          </cell>
          <cell r="T409">
            <v>1052459.68</v>
          </cell>
        </row>
        <row r="410">
          <cell r="A410" t="str">
            <v>F87020G</v>
          </cell>
          <cell r="B410" t="str">
            <v>OPERATION SUPERVISIO</v>
          </cell>
          <cell r="C410">
            <v>0</v>
          </cell>
          <cell r="F410">
            <v>88806.94</v>
          </cell>
          <cell r="G410">
            <v>60634.65</v>
          </cell>
          <cell r="H410">
            <v>95544.14</v>
          </cell>
          <cell r="I410">
            <v>93908.6</v>
          </cell>
          <cell r="J410">
            <v>49671.83</v>
          </cell>
          <cell r="K410">
            <v>96849.83</v>
          </cell>
          <cell r="L410">
            <v>76666.06</v>
          </cell>
          <cell r="M410">
            <v>80631.03</v>
          </cell>
          <cell r="N410">
            <v>90633.33</v>
          </cell>
          <cell r="O410">
            <v>66572.14</v>
          </cell>
          <cell r="P410">
            <v>799918.55</v>
          </cell>
          <cell r="R410" t="str">
            <v>F87020G</v>
          </cell>
          <cell r="S410">
            <v>799918.55</v>
          </cell>
          <cell r="T410">
            <v>799918.55</v>
          </cell>
        </row>
        <row r="411">
          <cell r="A411" t="str">
            <v>F87100G</v>
          </cell>
          <cell r="B411" t="str">
            <v>DISTRIBUTION LOAD DISPATCHING</v>
          </cell>
          <cell r="C411">
            <v>137870.31</v>
          </cell>
          <cell r="J411">
            <v>0</v>
          </cell>
          <cell r="K411">
            <v>163.52000000000001</v>
          </cell>
          <cell r="N411">
            <v>1985.42</v>
          </cell>
          <cell r="O411">
            <v>2066.8200000000002</v>
          </cell>
          <cell r="P411">
            <v>4215.76</v>
          </cell>
          <cell r="R411" t="str">
            <v>F87100G</v>
          </cell>
          <cell r="S411">
            <v>4215.76</v>
          </cell>
          <cell r="T411">
            <v>142086.07</v>
          </cell>
        </row>
        <row r="412">
          <cell r="A412" t="str">
            <v>F87200C</v>
          </cell>
          <cell r="B412" t="str">
            <v>COMPRESSOR STATION LABOR AND EXPENSES</v>
          </cell>
          <cell r="C412">
            <v>0</v>
          </cell>
          <cell r="L412">
            <v>2583.52</v>
          </cell>
          <cell r="M412">
            <v>0</v>
          </cell>
          <cell r="N412">
            <v>0</v>
          </cell>
          <cell r="O412">
            <v>187.63</v>
          </cell>
          <cell r="P412">
            <v>2771.15</v>
          </cell>
          <cell r="R412" t="str">
            <v>F87200C</v>
          </cell>
          <cell r="S412">
            <v>2771.15</v>
          </cell>
          <cell r="T412">
            <v>2771.15</v>
          </cell>
        </row>
        <row r="413">
          <cell r="A413" t="str">
            <v>F87200G</v>
          </cell>
          <cell r="B413" t="str">
            <v>COMPRESSOR STATION LABOR AND EXPENSES</v>
          </cell>
          <cell r="C413">
            <v>0</v>
          </cell>
          <cell r="F413">
            <v>1818.54</v>
          </cell>
          <cell r="G413">
            <v>0</v>
          </cell>
          <cell r="H413">
            <v>679.19</v>
          </cell>
          <cell r="I413">
            <v>91.77</v>
          </cell>
          <cell r="P413">
            <v>2589.5</v>
          </cell>
          <cell r="R413" t="str">
            <v>F87200G</v>
          </cell>
          <cell r="S413">
            <v>2589.5</v>
          </cell>
          <cell r="T413">
            <v>2589.5</v>
          </cell>
        </row>
        <row r="414">
          <cell r="A414" t="str">
            <v>F87300G</v>
          </cell>
          <cell r="B414" t="str">
            <v>COMPRESSOR STATION FUEL AND POWER</v>
          </cell>
          <cell r="C414">
            <v>0</v>
          </cell>
          <cell r="L414">
            <v>0</v>
          </cell>
          <cell r="M414">
            <v>512.47</v>
          </cell>
          <cell r="P414">
            <v>512.47</v>
          </cell>
          <cell r="R414" t="str">
            <v>F87300G</v>
          </cell>
          <cell r="S414">
            <v>512.47</v>
          </cell>
          <cell r="T414">
            <v>512.47</v>
          </cell>
        </row>
        <row r="415">
          <cell r="A415" t="str">
            <v>F87400G</v>
          </cell>
          <cell r="B415" t="str">
            <v>MAINS AND SERVICES EXPENSES</v>
          </cell>
          <cell r="C415">
            <v>2429811.21</v>
          </cell>
          <cell r="D415">
            <v>225934.53</v>
          </cell>
          <cell r="E415">
            <v>138667.79999999999</v>
          </cell>
          <cell r="F415">
            <v>51366.91</v>
          </cell>
          <cell r="G415">
            <v>32830.089999999997</v>
          </cell>
          <cell r="H415">
            <v>39069.47</v>
          </cell>
          <cell r="I415">
            <v>69365.509999999995</v>
          </cell>
          <cell r="J415">
            <v>53577.79</v>
          </cell>
          <cell r="K415">
            <v>49288.37</v>
          </cell>
          <cell r="L415">
            <v>43222.05</v>
          </cell>
          <cell r="M415">
            <v>69846.86</v>
          </cell>
          <cell r="N415">
            <v>10443.86</v>
          </cell>
          <cell r="O415">
            <v>25161.78</v>
          </cell>
          <cell r="P415">
            <v>808775.02</v>
          </cell>
          <cell r="R415" t="str">
            <v>F87400G</v>
          </cell>
          <cell r="S415">
            <v>808775.02</v>
          </cell>
          <cell r="T415">
            <v>3238586.23</v>
          </cell>
        </row>
        <row r="416">
          <cell r="A416" t="str">
            <v>F87410G</v>
          </cell>
          <cell r="B416" t="str">
            <v>MAINS AND SERVICES E</v>
          </cell>
          <cell r="C416">
            <v>0</v>
          </cell>
          <cell r="F416">
            <v>41948.97</v>
          </cell>
          <cell r="G416">
            <v>36952.61</v>
          </cell>
          <cell r="H416">
            <v>43996.43</v>
          </cell>
          <cell r="I416">
            <v>43643.94</v>
          </cell>
          <cell r="J416">
            <v>46259.040000000001</v>
          </cell>
          <cell r="K416">
            <v>60021.01</v>
          </cell>
          <cell r="L416">
            <v>26323.759999999998</v>
          </cell>
          <cell r="M416">
            <v>42525.35</v>
          </cell>
          <cell r="N416">
            <v>61372.91</v>
          </cell>
          <cell r="O416">
            <v>41719.050000000003</v>
          </cell>
          <cell r="P416">
            <v>444763.07</v>
          </cell>
          <cell r="R416" t="str">
            <v>F87410G</v>
          </cell>
          <cell r="S416">
            <v>444763.07</v>
          </cell>
          <cell r="T416">
            <v>444763.07</v>
          </cell>
        </row>
        <row r="417">
          <cell r="A417" t="str">
            <v>F87430G</v>
          </cell>
          <cell r="B417" t="str">
            <v>MAINS AND SERVICES E</v>
          </cell>
          <cell r="C417">
            <v>0</v>
          </cell>
          <cell r="F417">
            <v>76730.39</v>
          </cell>
          <cell r="G417">
            <v>56615.67</v>
          </cell>
          <cell r="H417">
            <v>87588.9</v>
          </cell>
          <cell r="I417">
            <v>101671.06</v>
          </cell>
          <cell r="J417">
            <v>97195.04</v>
          </cell>
          <cell r="K417">
            <v>113934.69</v>
          </cell>
          <cell r="L417">
            <v>112579.72</v>
          </cell>
          <cell r="M417">
            <v>86917.51</v>
          </cell>
          <cell r="N417">
            <v>211408.15</v>
          </cell>
          <cell r="O417">
            <v>114574.83</v>
          </cell>
          <cell r="P417">
            <v>1059215.96</v>
          </cell>
          <cell r="R417" t="str">
            <v>F87430G</v>
          </cell>
          <cell r="S417">
            <v>1059215.96</v>
          </cell>
          <cell r="T417">
            <v>1059215.96</v>
          </cell>
        </row>
        <row r="418">
          <cell r="A418" t="str">
            <v>F87440G</v>
          </cell>
          <cell r="B418" t="str">
            <v>MAINS AND SERVICES E</v>
          </cell>
          <cell r="C418">
            <v>0</v>
          </cell>
          <cell r="F418">
            <v>34083.75</v>
          </cell>
          <cell r="G418">
            <v>39298.720000000001</v>
          </cell>
          <cell r="H418">
            <v>35264</v>
          </cell>
          <cell r="I418">
            <v>44751.4</v>
          </cell>
          <cell r="J418">
            <v>54019.88</v>
          </cell>
          <cell r="K418">
            <v>62024.55</v>
          </cell>
          <cell r="L418">
            <v>57581.71</v>
          </cell>
          <cell r="M418">
            <v>48845.7</v>
          </cell>
          <cell r="N418">
            <v>54394.17</v>
          </cell>
          <cell r="O418">
            <v>47298.15</v>
          </cell>
          <cell r="P418">
            <v>477562.03</v>
          </cell>
          <cell r="R418" t="str">
            <v>F87440G</v>
          </cell>
          <cell r="S418">
            <v>477562.03</v>
          </cell>
          <cell r="T418">
            <v>477562.03</v>
          </cell>
        </row>
        <row r="419">
          <cell r="A419" t="str">
            <v>F87450G</v>
          </cell>
          <cell r="B419" t="str">
            <v>MAINS AND SERVICES E</v>
          </cell>
          <cell r="C419">
            <v>0</v>
          </cell>
          <cell r="F419">
            <v>1332</v>
          </cell>
          <cell r="G419">
            <v>769.14</v>
          </cell>
          <cell r="H419">
            <v>1799.85</v>
          </cell>
          <cell r="I419">
            <v>1410.85</v>
          </cell>
          <cell r="J419">
            <v>996.16</v>
          </cell>
          <cell r="K419">
            <v>1445.69</v>
          </cell>
          <cell r="L419">
            <v>1100.6199999999999</v>
          </cell>
          <cell r="M419">
            <v>1101.68</v>
          </cell>
          <cell r="N419">
            <v>1121.58</v>
          </cell>
          <cell r="O419">
            <v>3637.88</v>
          </cell>
          <cell r="P419">
            <v>14715.45</v>
          </cell>
          <cell r="R419" t="str">
            <v>F87450G</v>
          </cell>
          <cell r="S419">
            <v>14715.45</v>
          </cell>
          <cell r="T419">
            <v>14715.45</v>
          </cell>
        </row>
        <row r="420">
          <cell r="A420" t="str">
            <v>F87500G</v>
          </cell>
          <cell r="B420" t="str">
            <v>MEASURING AND REGULATING STATION EXPENSES-GENERAL</v>
          </cell>
          <cell r="C420">
            <v>448307.42</v>
          </cell>
          <cell r="D420">
            <v>22927.54</v>
          </cell>
          <cell r="E420">
            <v>37795.11</v>
          </cell>
          <cell r="F420">
            <v>35238.53</v>
          </cell>
          <cell r="G420">
            <v>46143.3</v>
          </cell>
          <cell r="H420">
            <v>38079.440000000002</v>
          </cell>
          <cell r="I420">
            <v>25600.78</v>
          </cell>
          <cell r="J420">
            <v>78636.100000000006</v>
          </cell>
          <cell r="K420">
            <v>58095.17</v>
          </cell>
          <cell r="L420">
            <v>48512.160000000003</v>
          </cell>
          <cell r="M420">
            <v>31354.52</v>
          </cell>
          <cell r="N420">
            <v>26214.85</v>
          </cell>
          <cell r="O420">
            <v>42636.88</v>
          </cell>
          <cell r="P420">
            <v>491234.38</v>
          </cell>
          <cell r="R420" t="str">
            <v>F87500G</v>
          </cell>
          <cell r="S420">
            <v>491234.38</v>
          </cell>
          <cell r="T420">
            <v>939541.8</v>
          </cell>
        </row>
        <row r="421">
          <cell r="A421" t="str">
            <v>F87800G</v>
          </cell>
          <cell r="B421" t="str">
            <v>METER AND HOUSE REGULATOR EXPENSES</v>
          </cell>
          <cell r="C421">
            <v>2554519.8199999998</v>
          </cell>
          <cell r="D421">
            <v>231732.77</v>
          </cell>
          <cell r="E421">
            <v>140974.51999999999</v>
          </cell>
          <cell r="F421">
            <v>33444.699999999997</v>
          </cell>
          <cell r="G421">
            <v>27184.71</v>
          </cell>
          <cell r="H421">
            <v>29674.44</v>
          </cell>
          <cell r="I421">
            <v>30468.73</v>
          </cell>
          <cell r="J421">
            <v>9220.7800000000007</v>
          </cell>
          <cell r="K421">
            <v>19018.560000000001</v>
          </cell>
          <cell r="L421">
            <v>196963.53</v>
          </cell>
          <cell r="M421">
            <v>84115.16</v>
          </cell>
          <cell r="N421">
            <v>30435.41</v>
          </cell>
          <cell r="O421">
            <v>209330.8</v>
          </cell>
          <cell r="P421">
            <v>1042564.1100000001</v>
          </cell>
          <cell r="R421" t="str">
            <v>F87800G</v>
          </cell>
          <cell r="S421">
            <v>1042564.11</v>
          </cell>
          <cell r="T421">
            <v>3597083.9299999997</v>
          </cell>
        </row>
        <row r="422">
          <cell r="A422" t="str">
            <v>F87810G</v>
          </cell>
          <cell r="B422" t="str">
            <v>METER AND HOUSE REGU</v>
          </cell>
          <cell r="C422">
            <v>0</v>
          </cell>
          <cell r="F422">
            <v>15347.26</v>
          </cell>
          <cell r="G422">
            <v>12953.77</v>
          </cell>
          <cell r="H422">
            <v>19204.919999999998</v>
          </cell>
          <cell r="I422">
            <v>19729.8</v>
          </cell>
          <cell r="J422">
            <v>15749.43</v>
          </cell>
          <cell r="K422">
            <v>17528.45</v>
          </cell>
          <cell r="L422">
            <v>9146.08</v>
          </cell>
          <cell r="M422">
            <v>14219.18</v>
          </cell>
          <cell r="N422">
            <v>13083.25</v>
          </cell>
          <cell r="O422">
            <v>11872.65</v>
          </cell>
          <cell r="P422">
            <v>148834.78999999998</v>
          </cell>
          <cell r="R422" t="str">
            <v>F87810G</v>
          </cell>
          <cell r="S422">
            <v>148834.79</v>
          </cell>
          <cell r="T422">
            <v>148834.78999999998</v>
          </cell>
        </row>
        <row r="423">
          <cell r="A423" t="str">
            <v>F87820G</v>
          </cell>
          <cell r="B423" t="str">
            <v>METER AND HOUSE REGU</v>
          </cell>
          <cell r="C423">
            <v>0</v>
          </cell>
          <cell r="F423">
            <v>192004.89</v>
          </cell>
          <cell r="G423">
            <v>151594</v>
          </cell>
          <cell r="H423">
            <v>152751.84</v>
          </cell>
          <cell r="I423">
            <v>174849.9</v>
          </cell>
          <cell r="J423">
            <v>165451.47</v>
          </cell>
          <cell r="K423">
            <v>197023.52</v>
          </cell>
          <cell r="L423">
            <v>145099.63</v>
          </cell>
          <cell r="M423">
            <v>134245.78</v>
          </cell>
          <cell r="N423">
            <v>140891.84</v>
          </cell>
          <cell r="O423">
            <v>109741.75999999999</v>
          </cell>
          <cell r="P423">
            <v>1563654.6300000001</v>
          </cell>
          <cell r="R423" t="str">
            <v>F87820G</v>
          </cell>
          <cell r="S423">
            <v>1563654.63</v>
          </cell>
          <cell r="T423">
            <v>1563654.6300000001</v>
          </cell>
        </row>
        <row r="424">
          <cell r="A424" t="str">
            <v>F87830G</v>
          </cell>
          <cell r="B424" t="str">
            <v>METER AND HOUSE REGU</v>
          </cell>
          <cell r="C424">
            <v>0</v>
          </cell>
          <cell r="F424">
            <v>3169.81</v>
          </cell>
          <cell r="G424">
            <v>2231.21</v>
          </cell>
          <cell r="H424">
            <v>2044.82</v>
          </cell>
          <cell r="I424">
            <v>1986.67</v>
          </cell>
          <cell r="J424">
            <v>2095.21</v>
          </cell>
          <cell r="K424">
            <v>4145.72</v>
          </cell>
          <cell r="L424">
            <v>2324.46</v>
          </cell>
          <cell r="M424">
            <v>2189.06</v>
          </cell>
          <cell r="N424">
            <v>4439.29</v>
          </cell>
          <cell r="O424">
            <v>2388.11</v>
          </cell>
          <cell r="P424">
            <v>27014.360000000004</v>
          </cell>
          <cell r="R424" t="str">
            <v>F87830G</v>
          </cell>
          <cell r="S424">
            <v>27014.36</v>
          </cell>
          <cell r="T424">
            <v>27014.360000000004</v>
          </cell>
        </row>
        <row r="425">
          <cell r="A425" t="str">
            <v>F87840G</v>
          </cell>
          <cell r="B425" t="str">
            <v>METER AND HOUSE REGU</v>
          </cell>
          <cell r="C425">
            <v>0</v>
          </cell>
          <cell r="F425">
            <v>2883.54</v>
          </cell>
          <cell r="G425">
            <v>2324.16</v>
          </cell>
          <cell r="H425">
            <v>6455.02</v>
          </cell>
          <cell r="I425">
            <v>11845.31</v>
          </cell>
          <cell r="J425">
            <v>4930.41</v>
          </cell>
          <cell r="K425">
            <v>19546.91</v>
          </cell>
          <cell r="L425">
            <v>1195.53</v>
          </cell>
          <cell r="M425">
            <v>496.1</v>
          </cell>
          <cell r="N425">
            <v>8913.7099999999991</v>
          </cell>
          <cell r="O425">
            <v>774.17</v>
          </cell>
          <cell r="P425">
            <v>59364.859999999993</v>
          </cell>
          <cell r="R425" t="str">
            <v>F87840G</v>
          </cell>
          <cell r="S425">
            <v>59364.86</v>
          </cell>
          <cell r="T425">
            <v>59364.859999999993</v>
          </cell>
        </row>
        <row r="426">
          <cell r="A426" t="str">
            <v>F87850G</v>
          </cell>
          <cell r="B426" t="str">
            <v>METER AND HOUSE REGU</v>
          </cell>
          <cell r="C426">
            <v>0</v>
          </cell>
          <cell r="F426">
            <v>3146.97</v>
          </cell>
          <cell r="G426">
            <v>2467.14</v>
          </cell>
          <cell r="H426">
            <v>2647.15</v>
          </cell>
          <cell r="I426">
            <v>2808.32</v>
          </cell>
          <cell r="J426">
            <v>3092.59</v>
          </cell>
          <cell r="K426">
            <v>3558.08</v>
          </cell>
          <cell r="L426">
            <v>2562.7800000000002</v>
          </cell>
          <cell r="M426">
            <v>2970.95</v>
          </cell>
          <cell r="N426">
            <v>3155.35</v>
          </cell>
          <cell r="O426">
            <v>4654.3900000000003</v>
          </cell>
          <cell r="P426">
            <v>31063.719999999998</v>
          </cell>
          <cell r="R426" t="str">
            <v>F87850G</v>
          </cell>
          <cell r="S426">
            <v>31063.72</v>
          </cell>
          <cell r="T426">
            <v>31063.719999999998</v>
          </cell>
        </row>
        <row r="427">
          <cell r="A427" t="str">
            <v>F87860G</v>
          </cell>
          <cell r="B427" t="str">
            <v>METER AND HOUSE REGU</v>
          </cell>
          <cell r="C427">
            <v>0</v>
          </cell>
          <cell r="F427">
            <v>9170.65</v>
          </cell>
          <cell r="G427">
            <v>7312.22</v>
          </cell>
          <cell r="H427">
            <v>3753.22</v>
          </cell>
          <cell r="I427">
            <v>5054.41</v>
          </cell>
          <cell r="J427">
            <v>1859.74</v>
          </cell>
          <cell r="K427">
            <v>4281.92</v>
          </cell>
          <cell r="L427">
            <v>2020.86</v>
          </cell>
          <cell r="M427">
            <v>600.16</v>
          </cell>
          <cell r="N427">
            <v>5307.03</v>
          </cell>
          <cell r="O427">
            <v>4956.6499999999996</v>
          </cell>
          <cell r="P427">
            <v>44316.860000000008</v>
          </cell>
          <cell r="R427" t="str">
            <v>F87860G</v>
          </cell>
          <cell r="S427">
            <v>44316.86</v>
          </cell>
          <cell r="T427">
            <v>44316.860000000008</v>
          </cell>
        </row>
        <row r="428">
          <cell r="A428" t="str">
            <v>F87900G</v>
          </cell>
          <cell r="B428" t="str">
            <v>CUSTOMER INSTALLATIONS EXPENSES</v>
          </cell>
          <cell r="C428">
            <v>8344794.6299999999</v>
          </cell>
          <cell r="D428">
            <v>817260.17</v>
          </cell>
          <cell r="E428">
            <v>469996.12</v>
          </cell>
          <cell r="F428">
            <v>302136.39</v>
          </cell>
          <cell r="G428">
            <v>232755.87</v>
          </cell>
          <cell r="H428">
            <v>237956.05</v>
          </cell>
          <cell r="I428">
            <v>257713.55</v>
          </cell>
          <cell r="J428">
            <v>162651.03</v>
          </cell>
          <cell r="K428">
            <v>172326.75</v>
          </cell>
          <cell r="L428">
            <v>128499.23</v>
          </cell>
          <cell r="M428">
            <v>104490.6</v>
          </cell>
          <cell r="N428">
            <v>90458.22</v>
          </cell>
          <cell r="O428">
            <v>1048138.39</v>
          </cell>
          <cell r="P428">
            <v>4024382.3700000006</v>
          </cell>
          <cell r="R428" t="str">
            <v>F87900G</v>
          </cell>
          <cell r="S428">
            <v>4024382.37</v>
          </cell>
          <cell r="T428">
            <v>12369177</v>
          </cell>
        </row>
        <row r="429">
          <cell r="A429" t="str">
            <v>F87910G</v>
          </cell>
          <cell r="B429" t="str">
            <v>CUSTOMER INSTALLATIO</v>
          </cell>
          <cell r="C429">
            <v>0</v>
          </cell>
          <cell r="F429">
            <v>342957.78</v>
          </cell>
          <cell r="G429">
            <v>279787.32</v>
          </cell>
          <cell r="H429">
            <v>235605.7</v>
          </cell>
          <cell r="I429">
            <v>245985.78</v>
          </cell>
          <cell r="J429">
            <v>220724.02</v>
          </cell>
          <cell r="K429">
            <v>286035.69</v>
          </cell>
          <cell r="L429">
            <v>305586.96000000002</v>
          </cell>
          <cell r="M429">
            <v>324648.48</v>
          </cell>
          <cell r="N429">
            <v>559459.86</v>
          </cell>
          <cell r="O429">
            <v>586102.67000000004</v>
          </cell>
          <cell r="P429">
            <v>3386894.26</v>
          </cell>
          <cell r="R429" t="str">
            <v>F87910G</v>
          </cell>
          <cell r="S429">
            <v>3386894.26</v>
          </cell>
          <cell r="T429">
            <v>3386894.26</v>
          </cell>
        </row>
        <row r="430">
          <cell r="A430" t="str">
            <v>F87920G</v>
          </cell>
          <cell r="B430" t="str">
            <v>CUSTOMER INSTALLATIO</v>
          </cell>
          <cell r="C430">
            <v>0</v>
          </cell>
          <cell r="F430">
            <v>10532.11</v>
          </cell>
          <cell r="G430">
            <v>6700.51</v>
          </cell>
          <cell r="H430">
            <v>13713.77</v>
          </cell>
          <cell r="I430">
            <v>14733.6</v>
          </cell>
          <cell r="J430">
            <v>15825.33</v>
          </cell>
          <cell r="K430">
            <v>21017.78</v>
          </cell>
          <cell r="L430">
            <v>5946.6</v>
          </cell>
          <cell r="M430">
            <v>8384.31</v>
          </cell>
          <cell r="N430">
            <v>7064.23</v>
          </cell>
          <cell r="O430">
            <v>11351.28</v>
          </cell>
          <cell r="P430">
            <v>115269.52</v>
          </cell>
          <cell r="R430" t="str">
            <v>F87920G</v>
          </cell>
          <cell r="S430">
            <v>115269.52</v>
          </cell>
          <cell r="T430">
            <v>115269.52</v>
          </cell>
        </row>
        <row r="431">
          <cell r="A431" t="str">
            <v>F87940G</v>
          </cell>
          <cell r="B431" t="str">
            <v>CUSTOMER INSTALLATIONS EXPENSES</v>
          </cell>
          <cell r="C431">
            <v>0</v>
          </cell>
          <cell r="F431">
            <v>0</v>
          </cell>
          <cell r="G431">
            <v>524.23</v>
          </cell>
          <cell r="H431">
            <v>0</v>
          </cell>
          <cell r="I431">
            <v>101.54</v>
          </cell>
          <cell r="N431">
            <v>0</v>
          </cell>
          <cell r="O431">
            <v>507.8</v>
          </cell>
          <cell r="P431">
            <v>1133.57</v>
          </cell>
          <cell r="R431" t="str">
            <v>F87940G</v>
          </cell>
          <cell r="S431">
            <v>1133.57</v>
          </cell>
          <cell r="T431">
            <v>1133.57</v>
          </cell>
        </row>
        <row r="432">
          <cell r="A432" t="str">
            <v>F87950G</v>
          </cell>
          <cell r="B432" t="str">
            <v>CUSTOMER INSTALLATIO</v>
          </cell>
          <cell r="C432">
            <v>0</v>
          </cell>
          <cell r="F432">
            <v>19305.93</v>
          </cell>
          <cell r="G432">
            <v>10950.19</v>
          </cell>
          <cell r="H432">
            <v>5417.03</v>
          </cell>
          <cell r="I432">
            <v>1190.29</v>
          </cell>
          <cell r="J432">
            <v>2713.18</v>
          </cell>
          <cell r="K432">
            <v>7365.55</v>
          </cell>
          <cell r="L432">
            <v>60665.56</v>
          </cell>
          <cell r="M432">
            <v>106757.72</v>
          </cell>
          <cell r="N432">
            <v>236551.74</v>
          </cell>
          <cell r="O432">
            <v>190704.67</v>
          </cell>
          <cell r="P432">
            <v>641621.86</v>
          </cell>
          <cell r="R432" t="str">
            <v>F87950G</v>
          </cell>
          <cell r="S432">
            <v>641621.86</v>
          </cell>
          <cell r="T432">
            <v>641621.86</v>
          </cell>
        </row>
        <row r="433">
          <cell r="A433" t="str">
            <v>F88000G</v>
          </cell>
          <cell r="B433" t="str">
            <v>OTHER EXPENSES</v>
          </cell>
          <cell r="C433">
            <v>1796859.74</v>
          </cell>
          <cell r="D433">
            <v>129061.69</v>
          </cell>
          <cell r="E433">
            <v>88568.49</v>
          </cell>
          <cell r="F433">
            <v>149526.95000000001</v>
          </cell>
          <cell r="G433">
            <v>149747.46</v>
          </cell>
          <cell r="H433">
            <v>149865.66</v>
          </cell>
          <cell r="I433">
            <v>203148.66</v>
          </cell>
          <cell r="J433">
            <v>185582.7</v>
          </cell>
          <cell r="K433">
            <v>200520.57</v>
          </cell>
          <cell r="L433">
            <v>192287.05</v>
          </cell>
          <cell r="M433">
            <v>135102.87</v>
          </cell>
          <cell r="N433">
            <v>92183.16</v>
          </cell>
          <cell r="O433">
            <v>101056.42</v>
          </cell>
          <cell r="P433">
            <v>1776651.68</v>
          </cell>
          <cell r="R433" t="str">
            <v>F88000G</v>
          </cell>
          <cell r="S433">
            <v>1776651.68</v>
          </cell>
          <cell r="T433">
            <v>3573511.42</v>
          </cell>
        </row>
        <row r="434">
          <cell r="A434" t="str">
            <v>F88010G</v>
          </cell>
          <cell r="B434" t="str">
            <v>MTGS/TRAINING/ETC</v>
          </cell>
          <cell r="C434">
            <v>0</v>
          </cell>
          <cell r="F434">
            <v>36129.980000000003</v>
          </cell>
          <cell r="G434">
            <v>25936.91</v>
          </cell>
          <cell r="H434">
            <v>30802.77</v>
          </cell>
          <cell r="I434">
            <v>37829.99</v>
          </cell>
          <cell r="J434">
            <v>35317.199999999997</v>
          </cell>
          <cell r="K434">
            <v>46873.5</v>
          </cell>
          <cell r="L434">
            <v>37726.74</v>
          </cell>
          <cell r="M434">
            <v>34568.78</v>
          </cell>
          <cell r="N434">
            <v>40214.89</v>
          </cell>
          <cell r="O434">
            <v>35116.22</v>
          </cell>
          <cell r="P434">
            <v>360516.98</v>
          </cell>
          <cell r="R434" t="str">
            <v>F88010G</v>
          </cell>
          <cell r="S434">
            <v>360516.98</v>
          </cell>
          <cell r="T434">
            <v>360516.98</v>
          </cell>
        </row>
        <row r="435">
          <cell r="A435" t="str">
            <v>F88030G</v>
          </cell>
          <cell r="B435" t="str">
            <v>DISPATH OFFICE</v>
          </cell>
          <cell r="C435">
            <v>0</v>
          </cell>
          <cell r="F435">
            <v>116578.5</v>
          </cell>
          <cell r="G435">
            <v>52213.04</v>
          </cell>
          <cell r="H435">
            <v>49955.27</v>
          </cell>
          <cell r="I435">
            <v>35106.839999999997</v>
          </cell>
          <cell r="J435">
            <v>23699.34</v>
          </cell>
          <cell r="K435">
            <v>41257.61</v>
          </cell>
          <cell r="L435">
            <v>55518.52</v>
          </cell>
          <cell r="M435">
            <v>40839.160000000003</v>
          </cell>
          <cell r="N435">
            <v>73902.100000000006</v>
          </cell>
          <cell r="O435">
            <v>86745.33</v>
          </cell>
          <cell r="P435">
            <v>575815.71</v>
          </cell>
          <cell r="R435" t="str">
            <v>F88030G</v>
          </cell>
          <cell r="S435">
            <v>575815.71</v>
          </cell>
          <cell r="T435">
            <v>575815.71</v>
          </cell>
        </row>
        <row r="436">
          <cell r="A436" t="str">
            <v>F88040G</v>
          </cell>
          <cell r="B436" t="str">
            <v>TECH OFFICE/DOCS /MISC. OPER. EXP.</v>
          </cell>
          <cell r="C436">
            <v>0</v>
          </cell>
          <cell r="F436">
            <v>49.59</v>
          </cell>
          <cell r="G436">
            <v>1141.32</v>
          </cell>
          <cell r="H436">
            <v>927.43</v>
          </cell>
          <cell r="I436">
            <v>6611.94</v>
          </cell>
          <cell r="J436">
            <v>94.89</v>
          </cell>
          <cell r="K436">
            <v>1161.78</v>
          </cell>
          <cell r="L436">
            <v>262.26</v>
          </cell>
          <cell r="M436">
            <v>110.19</v>
          </cell>
          <cell r="N436">
            <v>1174.8800000000001</v>
          </cell>
          <cell r="O436">
            <v>71.61</v>
          </cell>
          <cell r="P436">
            <v>11605.89</v>
          </cell>
          <cell r="R436" t="str">
            <v>F88040G</v>
          </cell>
          <cell r="S436">
            <v>11605.89</v>
          </cell>
          <cell r="T436">
            <v>11605.89</v>
          </cell>
        </row>
        <row r="437">
          <cell r="A437" t="str">
            <v>F88100G</v>
          </cell>
          <cell r="B437" t="str">
            <v>RENTS</v>
          </cell>
          <cell r="C437">
            <v>144120.44</v>
          </cell>
          <cell r="D437">
            <v>1913.7</v>
          </cell>
          <cell r="E437">
            <v>0</v>
          </cell>
          <cell r="H437">
            <v>0</v>
          </cell>
          <cell r="I437">
            <v>-675</v>
          </cell>
          <cell r="J437">
            <v>2586.59</v>
          </cell>
          <cell r="K437">
            <v>0</v>
          </cell>
          <cell r="L437">
            <v>1299.07</v>
          </cell>
          <cell r="M437">
            <v>600</v>
          </cell>
          <cell r="N437">
            <v>0</v>
          </cell>
          <cell r="O437">
            <v>9974</v>
          </cell>
          <cell r="P437">
            <v>15698.36</v>
          </cell>
          <cell r="R437" t="str">
            <v>F88100G</v>
          </cell>
          <cell r="S437">
            <v>15698.36</v>
          </cell>
          <cell r="T437">
            <v>159818.79999999999</v>
          </cell>
        </row>
        <row r="438">
          <cell r="A438" t="str">
            <v>F88500G</v>
          </cell>
          <cell r="B438" t="str">
            <v>MAINTENANCE SUPERVISION AND ENGINEERING</v>
          </cell>
          <cell r="C438">
            <v>96845.53</v>
          </cell>
          <cell r="D438">
            <v>7692.94</v>
          </cell>
          <cell r="E438">
            <v>4820.42</v>
          </cell>
          <cell r="F438">
            <v>3172.65</v>
          </cell>
          <cell r="G438">
            <v>1758.5</v>
          </cell>
          <cell r="H438">
            <v>10690.24</v>
          </cell>
          <cell r="I438">
            <v>8567.43</v>
          </cell>
          <cell r="J438">
            <v>41988.19</v>
          </cell>
          <cell r="K438">
            <v>32230.58</v>
          </cell>
          <cell r="N438">
            <v>-36441.4</v>
          </cell>
          <cell r="O438">
            <v>-6738.99</v>
          </cell>
          <cell r="P438">
            <v>67740.559999999983</v>
          </cell>
          <cell r="R438" t="str">
            <v>F88500G</v>
          </cell>
          <cell r="S438">
            <v>67740.56</v>
          </cell>
          <cell r="T438">
            <v>164586.08999999997</v>
          </cell>
        </row>
        <row r="439">
          <cell r="A439" t="str">
            <v>F88510G</v>
          </cell>
          <cell r="B439" t="str">
            <v>MAINT SUPERVISION AN</v>
          </cell>
          <cell r="C439">
            <v>0</v>
          </cell>
          <cell r="F439">
            <v>1539.04</v>
          </cell>
          <cell r="G439">
            <v>3072.44</v>
          </cell>
          <cell r="H439">
            <v>2807.07</v>
          </cell>
          <cell r="I439">
            <v>3688.11</v>
          </cell>
          <cell r="J439">
            <v>2350.0300000000002</v>
          </cell>
          <cell r="K439">
            <v>3622.38</v>
          </cell>
          <cell r="L439">
            <v>2610.06</v>
          </cell>
          <cell r="M439">
            <v>2678.6</v>
          </cell>
          <cell r="N439">
            <v>2871.16</v>
          </cell>
          <cell r="O439">
            <v>2347.58</v>
          </cell>
          <cell r="P439">
            <v>27586.47</v>
          </cell>
          <cell r="R439" t="str">
            <v>F88510G</v>
          </cell>
          <cell r="S439">
            <v>27586.47</v>
          </cell>
          <cell r="T439">
            <v>27586.47</v>
          </cell>
        </row>
        <row r="440">
          <cell r="A440" t="str">
            <v>F88520G</v>
          </cell>
          <cell r="B440" t="str">
            <v>MAINT SUPERVISION AN</v>
          </cell>
          <cell r="C440">
            <v>0</v>
          </cell>
          <cell r="F440">
            <v>3228.27</v>
          </cell>
          <cell r="G440">
            <v>2656.3</v>
          </cell>
          <cell r="H440">
            <v>3367.07</v>
          </cell>
          <cell r="I440">
            <v>4836.67</v>
          </cell>
          <cell r="J440">
            <v>4021.92</v>
          </cell>
          <cell r="K440">
            <v>5267.9</v>
          </cell>
          <cell r="L440">
            <v>4495.83</v>
          </cell>
          <cell r="M440">
            <v>4134.8100000000004</v>
          </cell>
          <cell r="N440">
            <v>3991.06</v>
          </cell>
          <cell r="O440">
            <v>2291.21</v>
          </cell>
          <cell r="P440">
            <v>38291.040000000001</v>
          </cell>
          <cell r="R440" t="str">
            <v>F88520G</v>
          </cell>
          <cell r="S440">
            <v>38291.040000000001</v>
          </cell>
          <cell r="T440">
            <v>38291.040000000001</v>
          </cell>
        </row>
        <row r="441">
          <cell r="A441" t="str">
            <v>F88600G</v>
          </cell>
          <cell r="B441" t="str">
            <v>MAINTENANCE OF STRUCTURES AND IMPROVEMENTS</v>
          </cell>
          <cell r="C441">
            <v>474.16</v>
          </cell>
          <cell r="J441">
            <v>0</v>
          </cell>
          <cell r="K441">
            <v>202.51</v>
          </cell>
          <cell r="L441">
            <v>109.96</v>
          </cell>
          <cell r="M441">
            <v>-685.76</v>
          </cell>
          <cell r="P441">
            <v>-373.29</v>
          </cell>
          <cell r="R441" t="str">
            <v>F88600G</v>
          </cell>
          <cell r="S441">
            <v>-373.29</v>
          </cell>
          <cell r="T441">
            <v>100.87</v>
          </cell>
        </row>
        <row r="442">
          <cell r="A442" t="str">
            <v>F88700G</v>
          </cell>
          <cell r="B442" t="str">
            <v>MAINTENANCE OF MAINS</v>
          </cell>
          <cell r="C442">
            <v>1789965.81</v>
          </cell>
          <cell r="D442">
            <v>164639.88</v>
          </cell>
          <cell r="E442">
            <v>113349.64</v>
          </cell>
          <cell r="F442">
            <v>131626.68</v>
          </cell>
          <cell r="G442">
            <v>11506.82</v>
          </cell>
          <cell r="H442">
            <v>32881.879999999997</v>
          </cell>
          <cell r="I442">
            <v>85253.42</v>
          </cell>
          <cell r="J442">
            <v>15603.18</v>
          </cell>
          <cell r="K442">
            <v>29275.31</v>
          </cell>
          <cell r="L442">
            <v>31702.13</v>
          </cell>
          <cell r="M442">
            <v>14059.07</v>
          </cell>
          <cell r="N442">
            <v>92756.62</v>
          </cell>
          <cell r="O442">
            <v>9742.1200000000008</v>
          </cell>
          <cell r="P442">
            <v>732396.75000000012</v>
          </cell>
          <cell r="R442" t="str">
            <v>F88700G</v>
          </cell>
          <cell r="S442">
            <v>732396.75</v>
          </cell>
          <cell r="T442">
            <v>2522362.56</v>
          </cell>
        </row>
        <row r="443">
          <cell r="A443" t="str">
            <v>F88710G</v>
          </cell>
          <cell r="B443" t="str">
            <v>CPM IMPRESSED CURRENT</v>
          </cell>
          <cell r="C443">
            <v>0</v>
          </cell>
          <cell r="F443">
            <v>8726.5</v>
          </cell>
          <cell r="G443">
            <v>19741.009999999998</v>
          </cell>
          <cell r="H443">
            <v>9190.1200000000008</v>
          </cell>
          <cell r="I443">
            <v>28488.400000000001</v>
          </cell>
          <cell r="J443">
            <v>4687.79</v>
          </cell>
          <cell r="K443">
            <v>36657.480000000003</v>
          </cell>
          <cell r="L443">
            <v>14737.94</v>
          </cell>
          <cell r="M443">
            <v>7220.9</v>
          </cell>
          <cell r="N443">
            <v>15861.34</v>
          </cell>
          <cell r="O443">
            <v>27486.38</v>
          </cell>
          <cell r="P443">
            <v>172797.86</v>
          </cell>
          <cell r="R443" t="str">
            <v>F88710G</v>
          </cell>
          <cell r="S443">
            <v>172797.86</v>
          </cell>
          <cell r="T443">
            <v>172797.86</v>
          </cell>
        </row>
        <row r="444">
          <cell r="A444" t="str">
            <v>F88720G</v>
          </cell>
          <cell r="B444" t="str">
            <v>CPM MAGNESUIM</v>
          </cell>
          <cell r="C444">
            <v>0</v>
          </cell>
          <cell r="F444">
            <v>14779.83</v>
          </cell>
          <cell r="G444">
            <v>19328.080000000002</v>
          </cell>
          <cell r="H444">
            <v>40891.49</v>
          </cell>
          <cell r="I444">
            <v>25483.66</v>
          </cell>
          <cell r="J444">
            <v>26110.31</v>
          </cell>
          <cell r="K444">
            <v>44730.37</v>
          </cell>
          <cell r="L444">
            <v>42145.42</v>
          </cell>
          <cell r="M444">
            <v>47102.17</v>
          </cell>
          <cell r="N444">
            <v>48660.19</v>
          </cell>
          <cell r="O444">
            <v>33586.019999999997</v>
          </cell>
          <cell r="P444">
            <v>342817.54</v>
          </cell>
          <cell r="R444" t="str">
            <v>F88720G</v>
          </cell>
          <cell r="S444">
            <v>342817.54</v>
          </cell>
          <cell r="T444">
            <v>342817.54</v>
          </cell>
        </row>
        <row r="445">
          <cell r="A445" t="str">
            <v>F88730G</v>
          </cell>
          <cell r="B445" t="str">
            <v>CPM 10% CP INSPECTION</v>
          </cell>
          <cell r="C445">
            <v>0</v>
          </cell>
          <cell r="F445">
            <v>59707.26</v>
          </cell>
          <cell r="G445">
            <v>43914.34</v>
          </cell>
          <cell r="H445">
            <v>49741.11</v>
          </cell>
          <cell r="I445">
            <v>47133.06</v>
          </cell>
          <cell r="J445">
            <v>46543.62</v>
          </cell>
          <cell r="K445">
            <v>61981.75</v>
          </cell>
          <cell r="L445">
            <v>46205.68</v>
          </cell>
          <cell r="M445">
            <v>48564.98</v>
          </cell>
          <cell r="N445">
            <v>52227.77</v>
          </cell>
          <cell r="O445">
            <v>36816.730000000003</v>
          </cell>
          <cell r="P445">
            <v>492836.3</v>
          </cell>
          <cell r="R445" t="str">
            <v>F88730G</v>
          </cell>
          <cell r="S445">
            <v>492836.3</v>
          </cell>
          <cell r="T445">
            <v>492836.3</v>
          </cell>
        </row>
        <row r="446">
          <cell r="A446" t="str">
            <v>F88740G</v>
          </cell>
          <cell r="B446" t="str">
            <v>MAINT OF MAINS</v>
          </cell>
          <cell r="C446">
            <v>0</v>
          </cell>
          <cell r="F446">
            <v>4075.13</v>
          </cell>
          <cell r="G446">
            <v>1723.45</v>
          </cell>
          <cell r="H446">
            <v>966.41</v>
          </cell>
          <cell r="I446">
            <v>9097.83</v>
          </cell>
          <cell r="J446">
            <v>2715.06</v>
          </cell>
          <cell r="K446">
            <v>2438.94</v>
          </cell>
          <cell r="L446">
            <v>2563.83</v>
          </cell>
          <cell r="M446">
            <v>1751.21</v>
          </cell>
          <cell r="N446">
            <v>4336.67</v>
          </cell>
          <cell r="O446">
            <v>18987.509999999998</v>
          </cell>
          <cell r="P446">
            <v>48656.039999999994</v>
          </cell>
          <cell r="R446" t="str">
            <v>F88740G</v>
          </cell>
          <cell r="S446">
            <v>48656.04</v>
          </cell>
          <cell r="T446">
            <v>48656.039999999994</v>
          </cell>
        </row>
        <row r="447">
          <cell r="A447" t="str">
            <v>F88760G</v>
          </cell>
          <cell r="B447" t="str">
            <v>MAINT OF MAINS</v>
          </cell>
          <cell r="C447">
            <v>0</v>
          </cell>
          <cell r="F447">
            <v>-576.35</v>
          </cell>
          <cell r="G447">
            <v>0</v>
          </cell>
          <cell r="P447">
            <v>-576.35</v>
          </cell>
          <cell r="R447" t="str">
            <v>F88760G</v>
          </cell>
          <cell r="S447">
            <v>-576.35</v>
          </cell>
          <cell r="T447">
            <v>-576.35</v>
          </cell>
        </row>
        <row r="448">
          <cell r="A448" t="str">
            <v>F88900G</v>
          </cell>
          <cell r="B448" t="str">
            <v>MAINTENANCE OF MEAS. AND REG. STA. EQUIP.-GENERAL</v>
          </cell>
          <cell r="C448">
            <v>77406.94</v>
          </cell>
          <cell r="D448">
            <v>6645.81</v>
          </cell>
          <cell r="E448">
            <v>2768.48</v>
          </cell>
          <cell r="F448">
            <v>2273.7800000000002</v>
          </cell>
          <cell r="G448">
            <v>1509.15</v>
          </cell>
          <cell r="H448">
            <v>2476.4499999999998</v>
          </cell>
          <cell r="I448">
            <v>1043.51</v>
          </cell>
          <cell r="J448">
            <v>1170.0999999999999</v>
          </cell>
          <cell r="K448">
            <v>6303.33</v>
          </cell>
          <cell r="L448">
            <v>5177.8</v>
          </cell>
          <cell r="M448">
            <v>7434.85</v>
          </cell>
          <cell r="N448">
            <v>3912.52</v>
          </cell>
          <cell r="O448">
            <v>1687.07</v>
          </cell>
          <cell r="P448">
            <v>42402.85</v>
          </cell>
          <cell r="R448" t="str">
            <v>F88900G</v>
          </cell>
          <cell r="S448">
            <v>42402.85</v>
          </cell>
          <cell r="T448">
            <v>119809.79000000001</v>
          </cell>
        </row>
        <row r="449">
          <cell r="A449" t="str">
            <v>F89200G</v>
          </cell>
          <cell r="B449" t="str">
            <v>MAINTENANCE OF SERVICES</v>
          </cell>
          <cell r="C449">
            <v>519640.08</v>
          </cell>
          <cell r="D449">
            <v>69838.11</v>
          </cell>
          <cell r="E449">
            <v>28263.19</v>
          </cell>
          <cell r="F449">
            <v>24969.66</v>
          </cell>
          <cell r="G449">
            <v>18055.849999999999</v>
          </cell>
          <cell r="H449">
            <v>17826.599999999999</v>
          </cell>
          <cell r="I449">
            <v>25724.98</v>
          </cell>
          <cell r="J449">
            <v>15983.44</v>
          </cell>
          <cell r="K449">
            <v>17860.439999999999</v>
          </cell>
          <cell r="L449">
            <v>15183.12</v>
          </cell>
          <cell r="M449">
            <v>13818.14</v>
          </cell>
          <cell r="N449">
            <v>40117.65</v>
          </cell>
          <cell r="O449">
            <v>26186.89</v>
          </cell>
          <cell r="P449">
            <v>313828.07000000007</v>
          </cell>
          <cell r="R449" t="str">
            <v>F89200G</v>
          </cell>
          <cell r="S449">
            <v>313828.07</v>
          </cell>
          <cell r="T449">
            <v>833468.15000000014</v>
          </cell>
        </row>
        <row r="450">
          <cell r="A450" t="str">
            <v>F89210G</v>
          </cell>
          <cell r="B450" t="str">
            <v>MAINT OF SERVICES</v>
          </cell>
          <cell r="C450">
            <v>0</v>
          </cell>
          <cell r="F450">
            <v>4412.8999999999996</v>
          </cell>
          <cell r="G450">
            <v>8284.59</v>
          </cell>
          <cell r="H450">
            <v>7446.79</v>
          </cell>
          <cell r="I450">
            <v>6885.93</v>
          </cell>
          <cell r="J450">
            <v>6714.93</v>
          </cell>
          <cell r="K450">
            <v>11357.98</v>
          </cell>
          <cell r="L450">
            <v>4545.42</v>
          </cell>
          <cell r="M450">
            <v>3796.2</v>
          </cell>
          <cell r="N450">
            <v>8285.94</v>
          </cell>
          <cell r="O450">
            <v>5049.8599999999997</v>
          </cell>
          <cell r="P450">
            <v>66780.539999999994</v>
          </cell>
          <cell r="R450" t="str">
            <v>F89210G</v>
          </cell>
          <cell r="S450">
            <v>66780.539999999994</v>
          </cell>
          <cell r="T450">
            <v>66780.539999999994</v>
          </cell>
        </row>
        <row r="451">
          <cell r="A451" t="str">
            <v>F89220G</v>
          </cell>
          <cell r="B451" t="str">
            <v>MAINT OF SERVICES</v>
          </cell>
          <cell r="C451">
            <v>0</v>
          </cell>
          <cell r="F451">
            <v>1041.8800000000001</v>
          </cell>
          <cell r="G451">
            <v>181.14</v>
          </cell>
          <cell r="J451">
            <v>145.30000000000001</v>
          </cell>
          <cell r="K451">
            <v>2630.71</v>
          </cell>
          <cell r="L451">
            <v>88.92</v>
          </cell>
          <cell r="M451">
            <v>0</v>
          </cell>
          <cell r="N451">
            <v>417.95</v>
          </cell>
          <cell r="O451">
            <v>174.85</v>
          </cell>
          <cell r="P451">
            <v>4680.75</v>
          </cell>
          <cell r="R451" t="str">
            <v>F89220G</v>
          </cell>
          <cell r="S451">
            <v>4680.75</v>
          </cell>
          <cell r="T451">
            <v>4680.75</v>
          </cell>
        </row>
        <row r="452">
          <cell r="A452" t="str">
            <v>F89230G</v>
          </cell>
          <cell r="B452" t="str">
            <v>MAINT OF SERVICES</v>
          </cell>
          <cell r="C452">
            <v>0</v>
          </cell>
          <cell r="F452">
            <v>13994.59</v>
          </cell>
          <cell r="G452">
            <v>7430.71</v>
          </cell>
          <cell r="H452">
            <v>5665.77</v>
          </cell>
          <cell r="I452">
            <v>3659.43</v>
          </cell>
          <cell r="J452">
            <v>6021.95</v>
          </cell>
          <cell r="K452">
            <v>6353.57</v>
          </cell>
          <cell r="L452">
            <v>3329.58</v>
          </cell>
          <cell r="M452">
            <v>941.32</v>
          </cell>
          <cell r="N452">
            <v>6962.58</v>
          </cell>
          <cell r="O452">
            <v>4177.2</v>
          </cell>
          <cell r="P452">
            <v>58536.7</v>
          </cell>
          <cell r="R452" t="str">
            <v>F89230G</v>
          </cell>
          <cell r="S452">
            <v>58536.7</v>
          </cell>
          <cell r="T452">
            <v>58536.7</v>
          </cell>
        </row>
        <row r="453">
          <cell r="A453" t="str">
            <v>F89300G</v>
          </cell>
          <cell r="B453" t="str">
            <v>MAINTENANCE OF METERS AND HOUSE REGULATORS</v>
          </cell>
          <cell r="C453">
            <v>508728.53</v>
          </cell>
          <cell r="D453">
            <v>55617.89</v>
          </cell>
          <cell r="E453">
            <v>35105.29</v>
          </cell>
          <cell r="F453">
            <v>5946.29</v>
          </cell>
          <cell r="G453">
            <v>6811.42</v>
          </cell>
          <cell r="H453">
            <v>152573.49</v>
          </cell>
          <cell r="I453">
            <v>15577.17</v>
          </cell>
          <cell r="J453">
            <v>7121.14</v>
          </cell>
          <cell r="K453">
            <v>45156.97</v>
          </cell>
          <cell r="L453">
            <v>29162.38</v>
          </cell>
          <cell r="M453">
            <v>27045.58</v>
          </cell>
          <cell r="N453">
            <v>23048.28</v>
          </cell>
          <cell r="O453">
            <v>17228.68</v>
          </cell>
          <cell r="P453">
            <v>420394.58</v>
          </cell>
          <cell r="R453" t="str">
            <v>F89300G</v>
          </cell>
          <cell r="S453">
            <v>420394.58</v>
          </cell>
          <cell r="T453">
            <v>929123.1100000001</v>
          </cell>
        </row>
        <row r="454">
          <cell r="A454" t="str">
            <v>F89310G</v>
          </cell>
          <cell r="B454" t="str">
            <v>MAINT OF METERS AND</v>
          </cell>
          <cell r="C454">
            <v>0</v>
          </cell>
          <cell r="F454">
            <v>12865.42</v>
          </cell>
          <cell r="G454">
            <v>11585.08</v>
          </cell>
          <cell r="H454">
            <v>12756.26</v>
          </cell>
          <cell r="I454">
            <v>17410.34</v>
          </cell>
          <cell r="J454">
            <v>12916.98</v>
          </cell>
          <cell r="K454">
            <v>16697.05</v>
          </cell>
          <cell r="L454">
            <v>10683.33</v>
          </cell>
          <cell r="M454">
            <v>11967.83</v>
          </cell>
          <cell r="N454">
            <v>15776.81</v>
          </cell>
          <cell r="O454">
            <v>3607.34</v>
          </cell>
          <cell r="P454">
            <v>126266.44</v>
          </cell>
          <cell r="R454" t="str">
            <v>F89310G</v>
          </cell>
          <cell r="S454">
            <v>126266.44</v>
          </cell>
          <cell r="T454">
            <v>126266.44</v>
          </cell>
        </row>
        <row r="455">
          <cell r="A455" t="str">
            <v>F89320G</v>
          </cell>
          <cell r="B455" t="str">
            <v>MAINT OF METERS AND</v>
          </cell>
          <cell r="C455">
            <v>0</v>
          </cell>
          <cell r="F455">
            <v>26933.97</v>
          </cell>
          <cell r="G455">
            <v>17732.259999999998</v>
          </cell>
          <cell r="H455">
            <v>20225.16</v>
          </cell>
          <cell r="I455">
            <v>19969.97</v>
          </cell>
          <cell r="J455">
            <v>14439.43</v>
          </cell>
          <cell r="K455">
            <v>21317.3</v>
          </cell>
          <cell r="L455">
            <v>10803.7</v>
          </cell>
          <cell r="M455">
            <v>12598.06</v>
          </cell>
          <cell r="N455">
            <v>12535.11</v>
          </cell>
          <cell r="O455">
            <v>16496.41</v>
          </cell>
          <cell r="P455">
            <v>173051.37000000002</v>
          </cell>
          <cell r="R455" t="str">
            <v>F89320G</v>
          </cell>
          <cell r="S455">
            <v>173051.37</v>
          </cell>
          <cell r="T455">
            <v>173051.37000000002</v>
          </cell>
        </row>
        <row r="456">
          <cell r="A456" t="str">
            <v>F89400G</v>
          </cell>
          <cell r="B456" t="str">
            <v>MAINTENANCE OF OTHER EQUIPMENT</v>
          </cell>
          <cell r="C456">
            <v>537494.73</v>
          </cell>
          <cell r="D456">
            <v>48688.480000000003</v>
          </cell>
          <cell r="E456">
            <v>24967.91</v>
          </cell>
          <cell r="F456">
            <v>38681.82</v>
          </cell>
          <cell r="G456">
            <v>28951.31</v>
          </cell>
          <cell r="H456">
            <v>30928.29</v>
          </cell>
          <cell r="I456">
            <v>26148.32</v>
          </cell>
          <cell r="J456">
            <v>63496.78</v>
          </cell>
          <cell r="K456">
            <v>58689.52</v>
          </cell>
          <cell r="L456">
            <v>44008.21</v>
          </cell>
          <cell r="M456">
            <v>61267.24</v>
          </cell>
          <cell r="N456">
            <v>54222.09</v>
          </cell>
          <cell r="O456">
            <v>77851.710000000006</v>
          </cell>
          <cell r="P456">
            <v>557901.67999999993</v>
          </cell>
          <cell r="R456" t="str">
            <v>F89400G</v>
          </cell>
          <cell r="S456">
            <v>557901.68000000005</v>
          </cell>
          <cell r="T456">
            <v>1095396.4099999999</v>
          </cell>
        </row>
        <row r="457">
          <cell r="A457" t="str">
            <v>F90100E</v>
          </cell>
          <cell r="B457" t="str">
            <v>SUPERVISION</v>
          </cell>
          <cell r="C457">
            <v>36.119999999999997</v>
          </cell>
          <cell r="F457">
            <v>-11544.34</v>
          </cell>
          <cell r="G457">
            <v>1227.94</v>
          </cell>
          <cell r="H457">
            <v>0</v>
          </cell>
          <cell r="I457">
            <v>30.61</v>
          </cell>
          <cell r="N457">
            <v>0</v>
          </cell>
          <cell r="O457">
            <v>377.46</v>
          </cell>
          <cell r="P457">
            <v>-9908.33</v>
          </cell>
          <cell r="R457" t="str">
            <v>F90100E</v>
          </cell>
          <cell r="S457">
            <v>-9908.33</v>
          </cell>
          <cell r="T457">
            <v>-9872.2099999999991</v>
          </cell>
        </row>
        <row r="458">
          <cell r="A458" t="str">
            <v>F90100G</v>
          </cell>
          <cell r="B458" t="str">
            <v>SUPERVISION</v>
          </cell>
          <cell r="C458">
            <v>19.43</v>
          </cell>
          <cell r="F458">
            <v>-6172.53</v>
          </cell>
          <cell r="G458">
            <v>656.51</v>
          </cell>
          <cell r="H458">
            <v>0</v>
          </cell>
          <cell r="I458">
            <v>16.38</v>
          </cell>
          <cell r="N458">
            <v>0</v>
          </cell>
          <cell r="O458">
            <v>201.82</v>
          </cell>
          <cell r="P458">
            <v>-5297.82</v>
          </cell>
          <cell r="R458" t="str">
            <v>F90100G</v>
          </cell>
          <cell r="S458">
            <v>-5297.82</v>
          </cell>
          <cell r="T458">
            <v>-5278.3899999999994</v>
          </cell>
        </row>
        <row r="459">
          <cell r="A459" t="str">
            <v>F90200E</v>
          </cell>
          <cell r="B459" t="str">
            <v>METER READING EXPENSES</v>
          </cell>
          <cell r="C459">
            <v>6275577.8499999996</v>
          </cell>
          <cell r="D459">
            <v>563347.01</v>
          </cell>
          <cell r="E459">
            <v>344506.02</v>
          </cell>
          <cell r="F459">
            <v>570942.01</v>
          </cell>
          <cell r="G459">
            <v>441519.98</v>
          </cell>
          <cell r="H459">
            <v>409323.15</v>
          </cell>
          <cell r="I459">
            <v>649514.42000000004</v>
          </cell>
          <cell r="J459">
            <v>411333.82</v>
          </cell>
          <cell r="K459">
            <v>622992.04</v>
          </cell>
          <cell r="L459">
            <v>441417.01</v>
          </cell>
          <cell r="M459">
            <v>507434.97</v>
          </cell>
          <cell r="N459">
            <v>510402.23</v>
          </cell>
          <cell r="O459">
            <v>787097.67</v>
          </cell>
          <cell r="P459">
            <v>6259830.3300000001</v>
          </cell>
          <cell r="R459" t="str">
            <v>F90200E</v>
          </cell>
          <cell r="S459">
            <v>6259830.3300000001</v>
          </cell>
          <cell r="T459">
            <v>12535408.18</v>
          </cell>
        </row>
        <row r="460">
          <cell r="A460" t="str">
            <v>F90200G</v>
          </cell>
          <cell r="B460" t="str">
            <v>METER READING EXPENSES</v>
          </cell>
          <cell r="C460">
            <v>3401037.53</v>
          </cell>
          <cell r="D460">
            <v>301254.67</v>
          </cell>
          <cell r="E460">
            <v>184249.99</v>
          </cell>
          <cell r="F460">
            <v>305317.26</v>
          </cell>
          <cell r="G460">
            <v>236108.12</v>
          </cell>
          <cell r="H460">
            <v>218822.2</v>
          </cell>
          <cell r="I460">
            <v>308110</v>
          </cell>
          <cell r="J460">
            <v>219305.39</v>
          </cell>
          <cell r="K460">
            <v>333358.83</v>
          </cell>
          <cell r="L460">
            <v>236018.31</v>
          </cell>
          <cell r="M460">
            <v>271354.77</v>
          </cell>
          <cell r="N460">
            <v>273116.86</v>
          </cell>
          <cell r="O460">
            <v>420918.51</v>
          </cell>
          <cell r="P460">
            <v>3307934.91</v>
          </cell>
          <cell r="R460" t="str">
            <v>F90200G</v>
          </cell>
          <cell r="S460">
            <v>3307934.91</v>
          </cell>
          <cell r="T460">
            <v>6708972.4399999995</v>
          </cell>
        </row>
        <row r="461">
          <cell r="A461" t="str">
            <v>F90210E</v>
          </cell>
          <cell r="B461" t="str">
            <v>METER READING EXPENSES</v>
          </cell>
          <cell r="C461">
            <v>0</v>
          </cell>
          <cell r="F461">
            <v>0</v>
          </cell>
          <cell r="G461">
            <v>55.1</v>
          </cell>
          <cell r="N461">
            <v>0</v>
          </cell>
          <cell r="O461">
            <v>1036.18</v>
          </cell>
          <cell r="P461">
            <v>1091.28</v>
          </cell>
          <cell r="R461" t="str">
            <v>F90210E</v>
          </cell>
          <cell r="S461">
            <v>1091.28</v>
          </cell>
          <cell r="T461">
            <v>1091.28</v>
          </cell>
        </row>
        <row r="462">
          <cell r="A462" t="str">
            <v>F90210G</v>
          </cell>
          <cell r="B462" t="str">
            <v>METER READING EXPENSES</v>
          </cell>
          <cell r="C462">
            <v>0</v>
          </cell>
          <cell r="F462">
            <v>0</v>
          </cell>
          <cell r="G462">
            <v>29.5</v>
          </cell>
          <cell r="N462">
            <v>0</v>
          </cell>
          <cell r="O462">
            <v>553.92999999999995</v>
          </cell>
          <cell r="P462">
            <v>583.42999999999995</v>
          </cell>
          <cell r="R462" t="str">
            <v>F90210G</v>
          </cell>
          <cell r="S462">
            <v>583.42999999999995</v>
          </cell>
          <cell r="T462">
            <v>583.42999999999995</v>
          </cell>
        </row>
        <row r="463">
          <cell r="A463" t="str">
            <v>F90300E</v>
          </cell>
          <cell r="B463" t="str">
            <v>CUSTOMER RECORDS AND COLLECTION EXPENSES</v>
          </cell>
          <cell r="C463">
            <v>35090497.049999997</v>
          </cell>
          <cell r="D463">
            <v>1883572.42</v>
          </cell>
          <cell r="E463">
            <v>2220263.56</v>
          </cell>
          <cell r="F463">
            <v>797067.93</v>
          </cell>
          <cell r="G463">
            <v>726698.4</v>
          </cell>
          <cell r="H463">
            <v>777293.14</v>
          </cell>
          <cell r="I463">
            <v>1026948.2</v>
          </cell>
          <cell r="J463">
            <v>846199.03</v>
          </cell>
          <cell r="K463">
            <v>1120550.8700000001</v>
          </cell>
          <cell r="L463">
            <v>917790.7</v>
          </cell>
          <cell r="M463">
            <v>1391049.69</v>
          </cell>
          <cell r="N463">
            <v>701735.16</v>
          </cell>
          <cell r="O463">
            <v>2775593.57</v>
          </cell>
          <cell r="P463">
            <v>15184762.67</v>
          </cell>
          <cell r="R463" t="str">
            <v>F90300E</v>
          </cell>
          <cell r="S463">
            <v>15184762.67</v>
          </cell>
          <cell r="T463">
            <v>50275259.719999999</v>
          </cell>
        </row>
        <row r="464">
          <cell r="A464" t="str">
            <v>F90300G</v>
          </cell>
          <cell r="B464" t="str">
            <v>CUSTOMER RECORDS AND COLLECTION EXPENSES</v>
          </cell>
          <cell r="C464">
            <v>17333070.02</v>
          </cell>
          <cell r="D464">
            <v>898711.67</v>
          </cell>
          <cell r="E464">
            <v>1114542.1000000001</v>
          </cell>
          <cell r="F464">
            <v>334830.71000000002</v>
          </cell>
          <cell r="G464">
            <v>243960.85</v>
          </cell>
          <cell r="H464">
            <v>279693.98</v>
          </cell>
          <cell r="I464">
            <v>393215.93</v>
          </cell>
          <cell r="J464">
            <v>259972.38</v>
          </cell>
          <cell r="K464">
            <v>471111.8</v>
          </cell>
          <cell r="L464">
            <v>412666.05</v>
          </cell>
          <cell r="M464">
            <v>690825.4</v>
          </cell>
          <cell r="N464">
            <v>315648.03000000003</v>
          </cell>
          <cell r="O464">
            <v>1431489.52</v>
          </cell>
          <cell r="P464">
            <v>6846668.4199999999</v>
          </cell>
          <cell r="R464" t="str">
            <v>F90300G</v>
          </cell>
          <cell r="S464">
            <v>6846668.4199999999</v>
          </cell>
          <cell r="T464">
            <v>24179738.439999998</v>
          </cell>
        </row>
        <row r="465">
          <cell r="A465" t="str">
            <v>F90310E</v>
          </cell>
          <cell r="B465" t="str">
            <v>CUSTOMER RECORDS AND</v>
          </cell>
          <cell r="C465">
            <v>0</v>
          </cell>
          <cell r="F465">
            <v>-36816.339999999997</v>
          </cell>
          <cell r="G465">
            <v>639429.62</v>
          </cell>
          <cell r="H465">
            <v>708902.48</v>
          </cell>
          <cell r="I465">
            <v>905342</v>
          </cell>
          <cell r="J465">
            <v>683872.93</v>
          </cell>
          <cell r="K465">
            <v>757964.88</v>
          </cell>
          <cell r="L465">
            <v>696930.32</v>
          </cell>
          <cell r="M465">
            <v>722148.79</v>
          </cell>
          <cell r="N465">
            <v>992514.2</v>
          </cell>
          <cell r="O465">
            <v>978641.99</v>
          </cell>
          <cell r="P465">
            <v>7048930.8700000001</v>
          </cell>
          <cell r="R465" t="str">
            <v>F90310E</v>
          </cell>
          <cell r="S465">
            <v>7048930.8700000001</v>
          </cell>
          <cell r="T465">
            <v>7048930.8700000001</v>
          </cell>
        </row>
        <row r="466">
          <cell r="A466" t="str">
            <v>F90310G</v>
          </cell>
          <cell r="B466" t="str">
            <v>CUSTOMER RECORDS AND</v>
          </cell>
          <cell r="C466">
            <v>0</v>
          </cell>
          <cell r="F466">
            <v>-46777.53</v>
          </cell>
          <cell r="G466">
            <v>332869.65000000002</v>
          </cell>
          <cell r="H466">
            <v>372178.06</v>
          </cell>
          <cell r="I466">
            <v>476460.75</v>
          </cell>
          <cell r="J466">
            <v>357844.54</v>
          </cell>
          <cell r="K466">
            <v>400400.42</v>
          </cell>
          <cell r="L466">
            <v>368065.77</v>
          </cell>
          <cell r="M466">
            <v>378875.61</v>
          </cell>
          <cell r="N466">
            <v>521450.56</v>
          </cell>
          <cell r="O466">
            <v>506522.6</v>
          </cell>
          <cell r="P466">
            <v>3667890.43</v>
          </cell>
          <cell r="R466" t="str">
            <v>F90310G</v>
          </cell>
          <cell r="S466">
            <v>3667890.43</v>
          </cell>
          <cell r="T466">
            <v>3667890.43</v>
          </cell>
        </row>
        <row r="467">
          <cell r="A467" t="str">
            <v>F90320E</v>
          </cell>
          <cell r="B467" t="str">
            <v>CUSTOMER RECORDS AND</v>
          </cell>
          <cell r="C467">
            <v>0</v>
          </cell>
          <cell r="F467">
            <v>54579.09</v>
          </cell>
          <cell r="G467">
            <v>8417.6200000000008</v>
          </cell>
          <cell r="H467">
            <v>6088.05</v>
          </cell>
          <cell r="I467">
            <v>8084.04</v>
          </cell>
          <cell r="J467">
            <v>7827.79</v>
          </cell>
          <cell r="K467">
            <v>9795.1200000000008</v>
          </cell>
          <cell r="L467">
            <v>7346.41</v>
          </cell>
          <cell r="M467">
            <v>6254.65</v>
          </cell>
          <cell r="N467">
            <v>9767.06</v>
          </cell>
          <cell r="O467">
            <v>7610.71</v>
          </cell>
          <cell r="P467">
            <v>125770.53999999998</v>
          </cell>
          <cell r="R467" t="str">
            <v>F90320E</v>
          </cell>
          <cell r="S467">
            <v>125770.54</v>
          </cell>
          <cell r="T467">
            <v>125770.53999999998</v>
          </cell>
        </row>
        <row r="468">
          <cell r="A468" t="str">
            <v>F90320G</v>
          </cell>
          <cell r="B468" t="str">
            <v>CUSTOMER RECORDS AND</v>
          </cell>
          <cell r="C468">
            <v>0</v>
          </cell>
          <cell r="F468">
            <v>29184.97</v>
          </cell>
          <cell r="G468">
            <v>4500.57</v>
          </cell>
          <cell r="H468">
            <v>3273.72</v>
          </cell>
          <cell r="I468">
            <v>4283.54</v>
          </cell>
          <cell r="J468">
            <v>4176.95</v>
          </cell>
          <cell r="K468">
            <v>5270.43</v>
          </cell>
          <cell r="L468">
            <v>3936.01</v>
          </cell>
          <cell r="M468">
            <v>3348.63</v>
          </cell>
          <cell r="N468">
            <v>5221.3900000000003</v>
          </cell>
          <cell r="O468">
            <v>4082.99</v>
          </cell>
          <cell r="P468">
            <v>67279.199999999997</v>
          </cell>
          <cell r="R468" t="str">
            <v>F90320G</v>
          </cell>
          <cell r="S468">
            <v>67279.199999999997</v>
          </cell>
          <cell r="T468">
            <v>67279.199999999997</v>
          </cell>
        </row>
        <row r="469">
          <cell r="A469" t="str">
            <v>F90330E</v>
          </cell>
          <cell r="B469" t="str">
            <v>CUSTOMER RECORDS AND</v>
          </cell>
          <cell r="C469">
            <v>0</v>
          </cell>
          <cell r="F469">
            <v>154533.59</v>
          </cell>
          <cell r="G469">
            <v>102873.58</v>
          </cell>
          <cell r="H469">
            <v>112943.59</v>
          </cell>
          <cell r="I469">
            <v>118981.21</v>
          </cell>
          <cell r="J469">
            <v>91580.53</v>
          </cell>
          <cell r="K469">
            <v>154343.76</v>
          </cell>
          <cell r="L469">
            <v>242926.92</v>
          </cell>
          <cell r="M469">
            <v>-5142.2299999999996</v>
          </cell>
          <cell r="N469">
            <v>132686.99</v>
          </cell>
          <cell r="O469">
            <v>119004.01</v>
          </cell>
          <cell r="P469">
            <v>1224731.95</v>
          </cell>
          <cell r="R469" t="str">
            <v>F90330E</v>
          </cell>
          <cell r="S469">
            <v>1224731.95</v>
          </cell>
          <cell r="T469">
            <v>1224731.95</v>
          </cell>
        </row>
        <row r="470">
          <cell r="A470" t="str">
            <v>F90330G</v>
          </cell>
          <cell r="B470" t="str">
            <v>CUSTOMER RECORDS AND</v>
          </cell>
          <cell r="C470">
            <v>0</v>
          </cell>
          <cell r="F470">
            <v>82638.720000000001</v>
          </cell>
          <cell r="G470">
            <v>55013.02</v>
          </cell>
          <cell r="H470">
            <v>60871.62</v>
          </cell>
          <cell r="I470">
            <v>63659.02</v>
          </cell>
          <cell r="J470">
            <v>48985.120000000003</v>
          </cell>
          <cell r="K470">
            <v>82565.41</v>
          </cell>
          <cell r="L470">
            <v>129935.08</v>
          </cell>
          <cell r="M470">
            <v>-2738.87</v>
          </cell>
          <cell r="N470">
            <v>71054.77</v>
          </cell>
          <cell r="O470">
            <v>63646.5</v>
          </cell>
          <cell r="P470">
            <v>655630.39</v>
          </cell>
          <cell r="R470" t="str">
            <v>F90330G</v>
          </cell>
          <cell r="S470">
            <v>655630.39</v>
          </cell>
          <cell r="T470">
            <v>655630.39</v>
          </cell>
        </row>
        <row r="471">
          <cell r="A471" t="str">
            <v>F90340E</v>
          </cell>
          <cell r="B471" t="str">
            <v>CUSTOMER RECORDS AND COLLECTION EXPENSES</v>
          </cell>
          <cell r="C471">
            <v>0</v>
          </cell>
          <cell r="F471">
            <v>43021.120000000003</v>
          </cell>
          <cell r="G471">
            <v>145484.1</v>
          </cell>
          <cell r="H471">
            <v>39840.07</v>
          </cell>
          <cell r="I471">
            <v>36721.61</v>
          </cell>
          <cell r="J471">
            <v>25219.62</v>
          </cell>
          <cell r="K471">
            <v>35037.46</v>
          </cell>
          <cell r="L471">
            <v>30133.41</v>
          </cell>
          <cell r="M471">
            <v>45995.13</v>
          </cell>
          <cell r="N471">
            <v>86455.48</v>
          </cell>
          <cell r="O471">
            <v>42186.02</v>
          </cell>
          <cell r="P471">
            <v>530094.02</v>
          </cell>
          <cell r="R471" t="str">
            <v>F90340E</v>
          </cell>
          <cell r="S471">
            <v>530094.02</v>
          </cell>
          <cell r="T471">
            <v>530094.02</v>
          </cell>
        </row>
        <row r="472">
          <cell r="A472" t="str">
            <v>F90340G</v>
          </cell>
          <cell r="B472" t="str">
            <v>CUSTOMER RECORDS AND</v>
          </cell>
          <cell r="C472">
            <v>0</v>
          </cell>
          <cell r="F472">
            <v>23006.75</v>
          </cell>
          <cell r="G472">
            <v>77798.97</v>
          </cell>
          <cell r="H472">
            <v>23343.99</v>
          </cell>
          <cell r="I472">
            <v>19717.96</v>
          </cell>
          <cell r="J472">
            <v>13676.63</v>
          </cell>
          <cell r="K472">
            <v>18858.439999999999</v>
          </cell>
          <cell r="L472">
            <v>16108.63</v>
          </cell>
          <cell r="M472">
            <v>24595.38</v>
          </cell>
          <cell r="N472">
            <v>46245.73</v>
          </cell>
          <cell r="O472">
            <v>22600.67</v>
          </cell>
          <cell r="P472">
            <v>285953.15000000002</v>
          </cell>
          <cell r="R472" t="str">
            <v>F90340G</v>
          </cell>
          <cell r="S472">
            <v>285953.15000000002</v>
          </cell>
          <cell r="T472">
            <v>285953.15000000002</v>
          </cell>
        </row>
        <row r="473">
          <cell r="A473" t="str">
            <v>F90350E</v>
          </cell>
          <cell r="B473" t="str">
            <v>CUSTOMER RECORDS AND</v>
          </cell>
          <cell r="C473">
            <v>0</v>
          </cell>
          <cell r="F473">
            <v>115777.48</v>
          </cell>
          <cell r="G473">
            <v>96199.17</v>
          </cell>
          <cell r="H473">
            <v>113166.99</v>
          </cell>
          <cell r="I473">
            <v>126065.03</v>
          </cell>
          <cell r="J473">
            <v>160740.32999999999</v>
          </cell>
          <cell r="K473">
            <v>131630.24</v>
          </cell>
          <cell r="L473">
            <v>103943.58</v>
          </cell>
          <cell r="M473">
            <v>155832.71</v>
          </cell>
          <cell r="N473">
            <v>164893.9</v>
          </cell>
          <cell r="O473">
            <v>-3398.5</v>
          </cell>
          <cell r="P473">
            <v>1164850.93</v>
          </cell>
          <cell r="R473" t="str">
            <v>F90350E</v>
          </cell>
          <cell r="S473">
            <v>1164850.93</v>
          </cell>
          <cell r="T473">
            <v>1164850.93</v>
          </cell>
        </row>
        <row r="474">
          <cell r="A474" t="str">
            <v>F90350G</v>
          </cell>
          <cell r="B474" t="str">
            <v>CUSTOMER RECORDS AND</v>
          </cell>
          <cell r="C474">
            <v>0</v>
          </cell>
          <cell r="F474">
            <v>57438.07</v>
          </cell>
          <cell r="G474">
            <v>47410.62</v>
          </cell>
          <cell r="H474">
            <v>55994.82</v>
          </cell>
          <cell r="I474">
            <v>61842.12</v>
          </cell>
          <cell r="J474">
            <v>81467.360000000001</v>
          </cell>
          <cell r="K474">
            <v>64317.58</v>
          </cell>
          <cell r="L474">
            <v>56154.2</v>
          </cell>
          <cell r="M474">
            <v>78743.350000000006</v>
          </cell>
          <cell r="N474">
            <v>80994.11</v>
          </cell>
          <cell r="O474">
            <v>-6527.54</v>
          </cell>
          <cell r="P474">
            <v>577834.68999999994</v>
          </cell>
          <cell r="R474" t="str">
            <v>F90350G</v>
          </cell>
          <cell r="S474">
            <v>577834.68999999994</v>
          </cell>
          <cell r="T474">
            <v>577834.68999999994</v>
          </cell>
        </row>
        <row r="475">
          <cell r="A475" t="str">
            <v>F90360E</v>
          </cell>
          <cell r="B475" t="str">
            <v>CUSTOMER RECORDS AND COLLECTION EXPENSES</v>
          </cell>
          <cell r="C475">
            <v>0</v>
          </cell>
          <cell r="F475">
            <v>-176127.77</v>
          </cell>
          <cell r="G475">
            <v>0</v>
          </cell>
          <cell r="P475">
            <v>-176127.77</v>
          </cell>
          <cell r="R475" t="str">
            <v>F90360E</v>
          </cell>
          <cell r="S475">
            <v>-176127.77</v>
          </cell>
          <cell r="T475">
            <v>-176127.77</v>
          </cell>
        </row>
        <row r="476">
          <cell r="A476" t="str">
            <v>F90360G</v>
          </cell>
          <cell r="B476" t="str">
            <v>CUSTOMER RECORDS AND</v>
          </cell>
          <cell r="C476">
            <v>0</v>
          </cell>
          <cell r="F476">
            <v>-94228.800000000003</v>
          </cell>
          <cell r="G476">
            <v>0</v>
          </cell>
          <cell r="P476">
            <v>-94228.800000000003</v>
          </cell>
          <cell r="R476" t="str">
            <v>F90360G</v>
          </cell>
          <cell r="S476">
            <v>-94228.800000000003</v>
          </cell>
          <cell r="T476">
            <v>-94228.800000000003</v>
          </cell>
        </row>
        <row r="477">
          <cell r="A477" t="str">
            <v>F90370E</v>
          </cell>
          <cell r="B477" t="str">
            <v>CUSTOMER RECORDS AND COLLECTION EXPENSES</v>
          </cell>
          <cell r="C477">
            <v>0</v>
          </cell>
          <cell r="F477">
            <v>12219.93</v>
          </cell>
          <cell r="G477">
            <v>4027.22</v>
          </cell>
          <cell r="H477">
            <v>50981.39</v>
          </cell>
          <cell r="I477">
            <v>3730.92</v>
          </cell>
          <cell r="J477">
            <v>7067.65</v>
          </cell>
          <cell r="K477">
            <v>0</v>
          </cell>
          <cell r="P477">
            <v>78027.109999999986</v>
          </cell>
          <cell r="R477" t="str">
            <v>F90370E</v>
          </cell>
          <cell r="S477">
            <v>78027.11</v>
          </cell>
          <cell r="T477">
            <v>78027.109999999986</v>
          </cell>
        </row>
        <row r="478">
          <cell r="A478" t="str">
            <v>F90370G</v>
          </cell>
          <cell r="B478" t="str">
            <v>CUSTOMER RECORDS AND COLLECTION EXPENSES</v>
          </cell>
          <cell r="C478">
            <v>0</v>
          </cell>
          <cell r="F478">
            <v>6529.96</v>
          </cell>
          <cell r="G478">
            <v>2153.5100000000002</v>
          </cell>
          <cell r="H478">
            <v>27255.17</v>
          </cell>
          <cell r="I478">
            <v>1995.11</v>
          </cell>
          <cell r="J478">
            <v>3779.5</v>
          </cell>
          <cell r="K478">
            <v>0</v>
          </cell>
          <cell r="P478">
            <v>41713.25</v>
          </cell>
          <cell r="R478" t="str">
            <v>F90370G</v>
          </cell>
          <cell r="S478">
            <v>41713.25</v>
          </cell>
          <cell r="T478">
            <v>41713.25</v>
          </cell>
        </row>
        <row r="479">
          <cell r="A479" t="str">
            <v>F90380E</v>
          </cell>
          <cell r="B479" t="str">
            <v>CUSTOMER RECORDS AND</v>
          </cell>
          <cell r="C479">
            <v>0</v>
          </cell>
          <cell r="F479">
            <v>20115.349999999999</v>
          </cell>
          <cell r="G479">
            <v>17152.580000000002</v>
          </cell>
          <cell r="H479">
            <v>18324.22</v>
          </cell>
          <cell r="I479">
            <v>21314.9</v>
          </cell>
          <cell r="J479">
            <v>16476.54</v>
          </cell>
          <cell r="K479">
            <v>23995.919999999998</v>
          </cell>
          <cell r="L479">
            <v>15355.56</v>
          </cell>
          <cell r="M479">
            <v>16537.89</v>
          </cell>
          <cell r="N479">
            <v>17820.939999999999</v>
          </cell>
          <cell r="O479">
            <v>18405.8</v>
          </cell>
          <cell r="P479">
            <v>185499.7</v>
          </cell>
          <cell r="R479" t="str">
            <v>F90380E</v>
          </cell>
          <cell r="S479">
            <v>185499.7</v>
          </cell>
          <cell r="T479">
            <v>185499.7</v>
          </cell>
        </row>
        <row r="480">
          <cell r="A480" t="str">
            <v>F90380G</v>
          </cell>
          <cell r="B480" t="str">
            <v>CUSTOMER RECORDS AND</v>
          </cell>
          <cell r="C480">
            <v>0</v>
          </cell>
          <cell r="F480">
            <v>10756.7</v>
          </cell>
          <cell r="G480">
            <v>9172.3799999999992</v>
          </cell>
          <cell r="H480">
            <v>9803.81</v>
          </cell>
          <cell r="I480">
            <v>11401.32</v>
          </cell>
          <cell r="J480">
            <v>8815.75</v>
          </cell>
          <cell r="K480">
            <v>12837.38</v>
          </cell>
          <cell r="L480">
            <v>8218.2999999999993</v>
          </cell>
          <cell r="M480">
            <v>8844.31</v>
          </cell>
          <cell r="N480">
            <v>9532.76</v>
          </cell>
          <cell r="O480">
            <v>9845.15</v>
          </cell>
          <cell r="P480">
            <v>99227.859999999986</v>
          </cell>
          <cell r="R480" t="str">
            <v>F90380G</v>
          </cell>
          <cell r="S480">
            <v>99227.86</v>
          </cell>
          <cell r="T480">
            <v>99227.859999999986</v>
          </cell>
        </row>
        <row r="481">
          <cell r="A481" t="str">
            <v>F90390E</v>
          </cell>
          <cell r="B481" t="str">
            <v>CUSTOMER RECORDS AND COLLECTION EXPENSES</v>
          </cell>
          <cell r="C481">
            <v>0</v>
          </cell>
          <cell r="F481">
            <v>6591.09</v>
          </cell>
          <cell r="G481">
            <v>1811.07</v>
          </cell>
          <cell r="H481">
            <v>1260.83</v>
          </cell>
          <cell r="I481">
            <v>0</v>
          </cell>
          <cell r="P481">
            <v>9662.99</v>
          </cell>
          <cell r="R481" t="str">
            <v>F90390E</v>
          </cell>
          <cell r="S481">
            <v>9662.99</v>
          </cell>
          <cell r="T481">
            <v>9662.99</v>
          </cell>
        </row>
        <row r="482">
          <cell r="A482" t="str">
            <v>F90400E</v>
          </cell>
          <cell r="B482" t="str">
            <v>UNCOLLECTIBLE ACCOUNTS</v>
          </cell>
          <cell r="C482">
            <v>5932795.8399999999</v>
          </cell>
          <cell r="D482">
            <v>305480.09000000003</v>
          </cell>
          <cell r="E482">
            <v>324373.45</v>
          </cell>
          <cell r="F482">
            <v>-3513.63</v>
          </cell>
          <cell r="G482">
            <v>444008.86</v>
          </cell>
          <cell r="H482">
            <v>238777.37</v>
          </cell>
          <cell r="I482">
            <v>63768.87</v>
          </cell>
          <cell r="J482">
            <v>340905</v>
          </cell>
          <cell r="K482">
            <v>313335.01</v>
          </cell>
          <cell r="L482">
            <v>358711.44</v>
          </cell>
          <cell r="M482">
            <v>240837</v>
          </cell>
          <cell r="N482">
            <v>185515.2</v>
          </cell>
          <cell r="O482">
            <v>-338719</v>
          </cell>
          <cell r="P482">
            <v>2473479.6600000006</v>
          </cell>
          <cell r="R482" t="str">
            <v>F90400E</v>
          </cell>
          <cell r="S482">
            <v>2473479.66</v>
          </cell>
          <cell r="T482">
            <v>8406275.5</v>
          </cell>
        </row>
        <row r="483">
          <cell r="A483" t="str">
            <v>F90400G</v>
          </cell>
          <cell r="B483" t="str">
            <v>UNCOLLECTIBLE ACCOUNTS</v>
          </cell>
          <cell r="C483">
            <v>1294289.21</v>
          </cell>
          <cell r="D483">
            <v>66369.14</v>
          </cell>
          <cell r="E483">
            <v>74999.92</v>
          </cell>
          <cell r="F483">
            <v>240584</v>
          </cell>
          <cell r="G483">
            <v>-145469</v>
          </cell>
          <cell r="H483">
            <v>47649.09</v>
          </cell>
          <cell r="I483">
            <v>286657.63</v>
          </cell>
          <cell r="J483">
            <v>75508</v>
          </cell>
          <cell r="K483">
            <v>68109.23</v>
          </cell>
          <cell r="L483">
            <v>-194186</v>
          </cell>
          <cell r="M483">
            <v>53361</v>
          </cell>
          <cell r="N483">
            <v>38310.74</v>
          </cell>
          <cell r="O483">
            <v>1</v>
          </cell>
          <cell r="P483">
            <v>611894.75</v>
          </cell>
          <cell r="R483" t="str">
            <v>F90400G</v>
          </cell>
          <cell r="S483">
            <v>611894.75</v>
          </cell>
          <cell r="T483">
            <v>1906183.96</v>
          </cell>
        </row>
        <row r="484">
          <cell r="A484" t="str">
            <v>F90500E</v>
          </cell>
          <cell r="B484" t="str">
            <v>MISCELLANEOUS CUSTOMER ACCOUNTS EXPENSES</v>
          </cell>
          <cell r="C484">
            <v>8594.06</v>
          </cell>
          <cell r="D484">
            <v>17.37</v>
          </cell>
          <cell r="E484">
            <v>0</v>
          </cell>
          <cell r="F484">
            <v>3028.1</v>
          </cell>
          <cell r="G484">
            <v>189.59</v>
          </cell>
          <cell r="H484">
            <v>63020.58</v>
          </cell>
          <cell r="I484">
            <v>2708.77</v>
          </cell>
          <cell r="J484">
            <v>1653.91</v>
          </cell>
          <cell r="K484">
            <v>1624.16</v>
          </cell>
          <cell r="L484">
            <v>-41203.93</v>
          </cell>
          <cell r="M484">
            <v>366.01</v>
          </cell>
          <cell r="N484">
            <v>0</v>
          </cell>
          <cell r="O484">
            <v>16536.77</v>
          </cell>
          <cell r="P484">
            <v>47941.330000000009</v>
          </cell>
          <cell r="R484" t="str">
            <v>F90500E</v>
          </cell>
          <cell r="S484">
            <v>47941.33</v>
          </cell>
          <cell r="T484">
            <v>56535.390000000007</v>
          </cell>
        </row>
        <row r="485">
          <cell r="A485" t="str">
            <v>F90500G</v>
          </cell>
          <cell r="B485" t="str">
            <v>MISCELLANEOUS CUSTOMER ACCOUNTS EXPENSES</v>
          </cell>
          <cell r="C485">
            <v>47.88</v>
          </cell>
          <cell r="F485">
            <v>1619.42</v>
          </cell>
          <cell r="G485">
            <v>101.38</v>
          </cell>
          <cell r="H485">
            <v>33700.720000000001</v>
          </cell>
          <cell r="I485">
            <v>1448.84</v>
          </cell>
          <cell r="J485">
            <v>884.44</v>
          </cell>
          <cell r="K485">
            <v>868.11</v>
          </cell>
          <cell r="L485">
            <v>-22034.29</v>
          </cell>
          <cell r="M485">
            <v>195.68</v>
          </cell>
          <cell r="N485">
            <v>0</v>
          </cell>
          <cell r="O485">
            <v>1641.72</v>
          </cell>
          <cell r="P485">
            <v>18426.020000000004</v>
          </cell>
          <cell r="R485" t="str">
            <v>F90500G</v>
          </cell>
          <cell r="S485">
            <v>18426.02</v>
          </cell>
          <cell r="T485">
            <v>18473.900000000005</v>
          </cell>
        </row>
        <row r="486">
          <cell r="A486" t="str">
            <v>F90700C</v>
          </cell>
          <cell r="B486" t="str">
            <v>SUPERVISION</v>
          </cell>
          <cell r="C486">
            <v>0</v>
          </cell>
          <cell r="F486">
            <v>4944.83</v>
          </cell>
          <cell r="G486">
            <v>-193.99</v>
          </cell>
          <cell r="H486">
            <v>-0.01</v>
          </cell>
          <cell r="I486">
            <v>1380.7</v>
          </cell>
          <cell r="J486">
            <v>390.31</v>
          </cell>
          <cell r="K486">
            <v>119.35</v>
          </cell>
          <cell r="L486">
            <v>151.66</v>
          </cell>
          <cell r="M486">
            <v>-221.32</v>
          </cell>
          <cell r="N486">
            <v>1019.49</v>
          </cell>
          <cell r="O486">
            <v>2626.94</v>
          </cell>
          <cell r="P486">
            <v>10217.960000000001</v>
          </cell>
          <cell r="R486" t="str">
            <v>F90700C</v>
          </cell>
          <cell r="S486">
            <v>10217.959999999999</v>
          </cell>
          <cell r="T486">
            <v>10217.960000000001</v>
          </cell>
        </row>
        <row r="487">
          <cell r="A487" t="str">
            <v>F90700E</v>
          </cell>
          <cell r="B487" t="str">
            <v>SUPERVISION</v>
          </cell>
          <cell r="C487">
            <v>481090.61</v>
          </cell>
          <cell r="D487">
            <v>23850.720000000001</v>
          </cell>
          <cell r="E487">
            <v>19386.099999999999</v>
          </cell>
          <cell r="F487">
            <v>9997</v>
          </cell>
          <cell r="G487">
            <v>-8242.69</v>
          </cell>
          <cell r="H487">
            <v>24661.13</v>
          </cell>
          <cell r="I487">
            <v>32036.93</v>
          </cell>
          <cell r="J487">
            <v>9017.9</v>
          </cell>
          <cell r="K487">
            <v>7662.31</v>
          </cell>
          <cell r="L487">
            <v>18837.11</v>
          </cell>
          <cell r="M487">
            <v>14999.38</v>
          </cell>
          <cell r="N487">
            <v>14011.93</v>
          </cell>
          <cell r="O487">
            <v>42715.74</v>
          </cell>
          <cell r="P487">
            <v>208933.56</v>
          </cell>
          <cell r="R487" t="str">
            <v>F90700E</v>
          </cell>
          <cell r="S487">
            <v>208933.56</v>
          </cell>
          <cell r="T487">
            <v>690024.16999999993</v>
          </cell>
        </row>
        <row r="488">
          <cell r="A488" t="str">
            <v>F90700G</v>
          </cell>
          <cell r="B488" t="str">
            <v>SUPERVISION</v>
          </cell>
          <cell r="C488">
            <v>89397.03</v>
          </cell>
          <cell r="D488">
            <v>4206.0600000000004</v>
          </cell>
          <cell r="E488">
            <v>3200.9</v>
          </cell>
          <cell r="F488">
            <v>3023.34</v>
          </cell>
          <cell r="G488">
            <v>652.11</v>
          </cell>
          <cell r="H488">
            <v>20647.240000000002</v>
          </cell>
          <cell r="I488">
            <v>29578.83</v>
          </cell>
          <cell r="J488">
            <v>9017.76</v>
          </cell>
          <cell r="K488">
            <v>13457.98</v>
          </cell>
          <cell r="L488">
            <v>13929.93</v>
          </cell>
          <cell r="M488">
            <v>15295.73</v>
          </cell>
          <cell r="N488">
            <v>14011.86</v>
          </cell>
          <cell r="O488">
            <v>21409.73</v>
          </cell>
          <cell r="P488">
            <v>148431.47</v>
          </cell>
          <cell r="R488" t="str">
            <v>F90700G</v>
          </cell>
          <cell r="S488">
            <v>148431.47</v>
          </cell>
          <cell r="T488">
            <v>237828.5</v>
          </cell>
        </row>
        <row r="489">
          <cell r="A489" t="str">
            <v>F90710C</v>
          </cell>
          <cell r="B489" t="str">
            <v>SUPERVISION</v>
          </cell>
          <cell r="F489">
            <v>0</v>
          </cell>
          <cell r="G489">
            <v>212.06</v>
          </cell>
          <cell r="H489">
            <v>0</v>
          </cell>
          <cell r="I489">
            <v>56.3</v>
          </cell>
          <cell r="J489">
            <v>394.24</v>
          </cell>
          <cell r="K489">
            <v>98.56</v>
          </cell>
          <cell r="P489">
            <v>761.16000000000008</v>
          </cell>
          <cell r="R489" t="str">
            <v>F90710C</v>
          </cell>
          <cell r="S489">
            <v>761.16</v>
          </cell>
          <cell r="T489">
            <v>761.16000000000008</v>
          </cell>
        </row>
        <row r="490">
          <cell r="A490" t="str">
            <v>F90800C</v>
          </cell>
          <cell r="B490" t="str">
            <v>CUSTOMER ASSISTANCE EXPENSES</v>
          </cell>
          <cell r="F490">
            <v>12724.68</v>
          </cell>
          <cell r="G490">
            <v>105805.71</v>
          </cell>
          <cell r="H490">
            <v>797.88</v>
          </cell>
          <cell r="I490">
            <v>19653.7</v>
          </cell>
          <cell r="J490">
            <v>6457.78</v>
          </cell>
          <cell r="K490">
            <v>-1458.2</v>
          </cell>
          <cell r="L490">
            <v>5445.55</v>
          </cell>
          <cell r="M490">
            <v>-110609.71</v>
          </cell>
          <cell r="N490">
            <v>1690.39</v>
          </cell>
          <cell r="O490">
            <v>-29039.200000000001</v>
          </cell>
          <cell r="P490">
            <v>11468.579999999998</v>
          </cell>
          <cell r="R490" t="str">
            <v>F90800C</v>
          </cell>
          <cell r="S490">
            <v>11468.58</v>
          </cell>
          <cell r="T490">
            <v>11468.579999999998</v>
          </cell>
        </row>
        <row r="491">
          <cell r="A491" t="str">
            <v>F90800E</v>
          </cell>
          <cell r="B491" t="str">
            <v>CUSTOMER ASSISTANCE EXPENSES</v>
          </cell>
          <cell r="C491">
            <v>21466113.23</v>
          </cell>
          <cell r="D491">
            <v>363834.25</v>
          </cell>
          <cell r="E491">
            <v>188751.34</v>
          </cell>
          <cell r="F491">
            <v>51101.13</v>
          </cell>
          <cell r="G491">
            <v>668867.56999999995</v>
          </cell>
          <cell r="H491">
            <v>519131.06</v>
          </cell>
          <cell r="I491">
            <v>-461146.36</v>
          </cell>
          <cell r="J491">
            <v>2242883.21</v>
          </cell>
          <cell r="K491">
            <v>1221700.78</v>
          </cell>
          <cell r="L491">
            <v>1140108.8600000001</v>
          </cell>
          <cell r="M491">
            <v>1163753.97</v>
          </cell>
          <cell r="N491">
            <v>2726713.73</v>
          </cell>
          <cell r="O491">
            <v>10424407.470000001</v>
          </cell>
          <cell r="P491">
            <v>20250107.010000002</v>
          </cell>
          <cell r="R491" t="str">
            <v>F90800E</v>
          </cell>
          <cell r="S491">
            <v>20250107.010000002</v>
          </cell>
          <cell r="T491">
            <v>41716220.240000002</v>
          </cell>
        </row>
        <row r="492">
          <cell r="A492" t="str">
            <v>F90800G</v>
          </cell>
          <cell r="B492" t="str">
            <v>CUSTOMER ASSISTANCE EXPENSES</v>
          </cell>
          <cell r="C492">
            <v>7266986.3799999999</v>
          </cell>
          <cell r="D492">
            <v>109918.56</v>
          </cell>
          <cell r="E492">
            <v>119820.71</v>
          </cell>
          <cell r="F492">
            <v>428176.41</v>
          </cell>
          <cell r="G492">
            <v>373790.83</v>
          </cell>
          <cell r="H492">
            <v>407465.84</v>
          </cell>
          <cell r="I492">
            <v>394274.91</v>
          </cell>
          <cell r="J492">
            <v>351163.41</v>
          </cell>
          <cell r="K492">
            <v>600059.1</v>
          </cell>
          <cell r="L492">
            <v>613744.67000000004</v>
          </cell>
          <cell r="M492">
            <v>621267.26</v>
          </cell>
          <cell r="N492">
            <v>651476.06000000006</v>
          </cell>
          <cell r="O492">
            <v>3563284.63</v>
          </cell>
          <cell r="P492">
            <v>8234442.3899999997</v>
          </cell>
          <cell r="R492" t="str">
            <v>F90800G</v>
          </cell>
          <cell r="S492">
            <v>8234442.3899999997</v>
          </cell>
          <cell r="T492">
            <v>15501428.77</v>
          </cell>
        </row>
        <row r="493">
          <cell r="A493" t="str">
            <v>F90900C</v>
          </cell>
          <cell r="B493" t="str">
            <v>INFORMATIONAL AND INSTRUCTIONAL EXPENSES</v>
          </cell>
          <cell r="F493">
            <v>19.2</v>
          </cell>
          <cell r="G493">
            <v>0</v>
          </cell>
          <cell r="P493">
            <v>19.2</v>
          </cell>
          <cell r="R493" t="str">
            <v>F90900C</v>
          </cell>
          <cell r="S493">
            <v>19.2</v>
          </cell>
          <cell r="T493">
            <v>19.2</v>
          </cell>
        </row>
        <row r="494">
          <cell r="A494" t="str">
            <v>F90900E</v>
          </cell>
          <cell r="B494" t="str">
            <v>INFORMATIONAL AND INSTRUCTIONAL EXPENSE</v>
          </cell>
          <cell r="C494">
            <v>51355.01</v>
          </cell>
          <cell r="P494">
            <v>0</v>
          </cell>
          <cell r="T494">
            <v>51355.01</v>
          </cell>
        </row>
        <row r="495">
          <cell r="A495" t="str">
            <v>F90900G</v>
          </cell>
          <cell r="B495" t="str">
            <v>INFORMATIONAL AND INSTRUCTIONAL EXPENSE</v>
          </cell>
          <cell r="C495">
            <v>12663.35</v>
          </cell>
          <cell r="P495">
            <v>0</v>
          </cell>
          <cell r="T495">
            <v>12663.35</v>
          </cell>
        </row>
        <row r="496">
          <cell r="A496" t="str">
            <v>F91000C</v>
          </cell>
          <cell r="B496" t="str">
            <v>MISCELLANEOUS CUSTOMER SERV AND INFORMATIONAL EXPE</v>
          </cell>
          <cell r="F496">
            <v>26504.22</v>
          </cell>
          <cell r="G496">
            <v>-567.29</v>
          </cell>
          <cell r="H496">
            <v>1126.81</v>
          </cell>
          <cell r="I496">
            <v>402.07</v>
          </cell>
          <cell r="J496">
            <v>381.5</v>
          </cell>
          <cell r="K496">
            <v>-12177.68</v>
          </cell>
          <cell r="L496">
            <v>112.13</v>
          </cell>
          <cell r="M496">
            <v>-439.49</v>
          </cell>
          <cell r="N496">
            <v>147.84</v>
          </cell>
          <cell r="O496">
            <v>881.44</v>
          </cell>
          <cell r="P496">
            <v>16371.550000000001</v>
          </cell>
          <cell r="R496" t="str">
            <v>F91000C</v>
          </cell>
          <cell r="S496">
            <v>16371.55</v>
          </cell>
          <cell r="T496">
            <v>16371.550000000001</v>
          </cell>
        </row>
        <row r="497">
          <cell r="A497" t="str">
            <v>F91000E</v>
          </cell>
          <cell r="B497" t="str">
            <v>MISCELLANEOUS CUSTOMER SERV AND INFORMATIONAL EXPE</v>
          </cell>
          <cell r="C497">
            <v>8774716.3800000008</v>
          </cell>
          <cell r="D497">
            <v>659207.65</v>
          </cell>
          <cell r="E497">
            <v>290040.76</v>
          </cell>
          <cell r="F497">
            <v>205548.79999999999</v>
          </cell>
          <cell r="G497">
            <v>394073.8</v>
          </cell>
          <cell r="H497">
            <v>267918.61</v>
          </cell>
          <cell r="I497">
            <v>383028.94</v>
          </cell>
          <cell r="J497">
            <v>320220.77</v>
          </cell>
          <cell r="K497">
            <v>1369243.49</v>
          </cell>
          <cell r="L497">
            <v>-696241.78</v>
          </cell>
          <cell r="M497">
            <v>253704.5</v>
          </cell>
          <cell r="N497">
            <v>184378.28</v>
          </cell>
          <cell r="O497">
            <v>1222025.07</v>
          </cell>
          <cell r="P497">
            <v>4853148.8899999997</v>
          </cell>
          <cell r="R497" t="str">
            <v>F91000E</v>
          </cell>
          <cell r="S497">
            <v>4853148.8899999997</v>
          </cell>
          <cell r="T497">
            <v>13627865.27</v>
          </cell>
        </row>
        <row r="498">
          <cell r="A498" t="str">
            <v>F91000G</v>
          </cell>
          <cell r="B498" t="str">
            <v>MISCELLANEOUS CUSTOMER SERV AND INFORMATIONAL EXPE</v>
          </cell>
          <cell r="C498">
            <v>782254.7</v>
          </cell>
          <cell r="D498">
            <v>117325.38</v>
          </cell>
          <cell r="E498">
            <v>17444.63</v>
          </cell>
          <cell r="F498">
            <v>45231.99</v>
          </cell>
          <cell r="G498">
            <v>163496.4</v>
          </cell>
          <cell r="H498">
            <v>75840.320000000007</v>
          </cell>
          <cell r="I498">
            <v>44929.22</v>
          </cell>
          <cell r="J498">
            <v>86066.73</v>
          </cell>
          <cell r="K498">
            <v>26489.26</v>
          </cell>
          <cell r="L498">
            <v>21326.15</v>
          </cell>
          <cell r="M498">
            <v>31573.5</v>
          </cell>
          <cell r="N498">
            <v>38490.480000000003</v>
          </cell>
          <cell r="O498">
            <v>230864.83</v>
          </cell>
          <cell r="P498">
            <v>899078.89</v>
          </cell>
          <cell r="R498" t="str">
            <v>F91000G</v>
          </cell>
          <cell r="S498">
            <v>899078.89</v>
          </cell>
          <cell r="T498">
            <v>1681333.5899999999</v>
          </cell>
        </row>
        <row r="499">
          <cell r="A499" t="str">
            <v>F91020C</v>
          </cell>
          <cell r="B499" t="str">
            <v>MISCELLANEOUS CUSTOMER SERV AND INFORMATIONAL EXPE</v>
          </cell>
          <cell r="F499">
            <v>832.58</v>
          </cell>
          <cell r="G499">
            <v>550.19000000000005</v>
          </cell>
          <cell r="H499">
            <v>109.12</v>
          </cell>
          <cell r="I499">
            <v>0</v>
          </cell>
          <cell r="N499">
            <v>363.44</v>
          </cell>
          <cell r="O499">
            <v>476.26</v>
          </cell>
          <cell r="P499">
            <v>2331.59</v>
          </cell>
          <cell r="R499" t="str">
            <v>F91020C</v>
          </cell>
          <cell r="S499">
            <v>2331.59</v>
          </cell>
          <cell r="T499">
            <v>2331.59</v>
          </cell>
        </row>
        <row r="500">
          <cell r="A500" t="str">
            <v>F91020E</v>
          </cell>
          <cell r="B500" t="str">
            <v>MISC CUSTOMER SERVIC</v>
          </cell>
          <cell r="C500">
            <v>0</v>
          </cell>
          <cell r="F500">
            <v>18765.29</v>
          </cell>
          <cell r="G500">
            <v>11083.19</v>
          </cell>
          <cell r="H500">
            <v>-7565.93</v>
          </cell>
          <cell r="I500">
            <v>2367.16</v>
          </cell>
          <cell r="J500">
            <v>-1262.1300000000001</v>
          </cell>
          <cell r="K500">
            <v>3154</v>
          </cell>
          <cell r="L500">
            <v>4169.24</v>
          </cell>
          <cell r="M500">
            <v>3755.77</v>
          </cell>
          <cell r="N500">
            <v>0</v>
          </cell>
          <cell r="O500">
            <v>4166.05</v>
          </cell>
          <cell r="P500">
            <v>38632.639999999999</v>
          </cell>
          <cell r="R500" t="str">
            <v>F91020E</v>
          </cell>
          <cell r="S500">
            <v>38632.639999999999</v>
          </cell>
          <cell r="T500">
            <v>38632.639999999999</v>
          </cell>
        </row>
        <row r="501">
          <cell r="A501" t="str">
            <v>F91020G</v>
          </cell>
          <cell r="B501" t="str">
            <v>MISC CUSTOMER SERVIC</v>
          </cell>
          <cell r="C501">
            <v>0</v>
          </cell>
          <cell r="P501">
            <v>0</v>
          </cell>
          <cell r="T501">
            <v>0</v>
          </cell>
        </row>
        <row r="502">
          <cell r="A502" t="str">
            <v>F91080E</v>
          </cell>
          <cell r="B502" t="str">
            <v>MISCELLANEOUS CUSTOMER SERV AND INFORMATIONAL EXPE</v>
          </cell>
          <cell r="C502">
            <v>0</v>
          </cell>
          <cell r="H502">
            <v>420.27</v>
          </cell>
          <cell r="I502">
            <v>43.5</v>
          </cell>
          <cell r="L502">
            <v>14.03</v>
          </cell>
          <cell r="M502">
            <v>0</v>
          </cell>
          <cell r="N502">
            <v>232.14</v>
          </cell>
          <cell r="O502">
            <v>130.57</v>
          </cell>
          <cell r="P502">
            <v>840.51</v>
          </cell>
          <cell r="R502" t="str">
            <v>F91080E</v>
          </cell>
          <cell r="S502">
            <v>840.51</v>
          </cell>
          <cell r="T502">
            <v>840.51</v>
          </cell>
        </row>
        <row r="503">
          <cell r="A503" t="str">
            <v>F91200C</v>
          </cell>
          <cell r="B503" t="str">
            <v>DEMONSTRATING AND SELLING EXPENSES</v>
          </cell>
          <cell r="N503">
            <v>0</v>
          </cell>
          <cell r="O503">
            <v>91.64</v>
          </cell>
          <cell r="P503">
            <v>91.64</v>
          </cell>
          <cell r="R503" t="str">
            <v>F91200C</v>
          </cell>
          <cell r="S503">
            <v>91.64</v>
          </cell>
          <cell r="T503">
            <v>91.64</v>
          </cell>
        </row>
        <row r="504">
          <cell r="A504" t="str">
            <v>F91200E</v>
          </cell>
          <cell r="B504" t="str">
            <v>DEMONSTRATING AND SELLING EXPENSES</v>
          </cell>
          <cell r="C504">
            <v>20336.189999999999</v>
          </cell>
          <cell r="D504">
            <v>0</v>
          </cell>
          <cell r="E504">
            <v>0</v>
          </cell>
          <cell r="J504">
            <v>8338.4699999999993</v>
          </cell>
          <cell r="K504">
            <v>0</v>
          </cell>
          <cell r="P504">
            <v>8338.4699999999993</v>
          </cell>
          <cell r="R504" t="str">
            <v>F91200E</v>
          </cell>
          <cell r="S504">
            <v>8338.4699999999993</v>
          </cell>
          <cell r="T504">
            <v>28674.659999999996</v>
          </cell>
        </row>
        <row r="505">
          <cell r="A505" t="str">
            <v>F91200G</v>
          </cell>
          <cell r="B505" t="str">
            <v>DEMONSTRATING AND SELLING EXPENSES</v>
          </cell>
          <cell r="C505">
            <v>6842.01</v>
          </cell>
          <cell r="P505">
            <v>0</v>
          </cell>
          <cell r="T505">
            <v>6842.01</v>
          </cell>
        </row>
        <row r="506">
          <cell r="A506" t="str">
            <v>F91300C</v>
          </cell>
          <cell r="B506" t="str">
            <v>ADVERTISING EXPENSES</v>
          </cell>
          <cell r="F506">
            <v>3312.39</v>
          </cell>
          <cell r="G506">
            <v>33359.21</v>
          </cell>
          <cell r="H506">
            <v>445.57</v>
          </cell>
          <cell r="I506">
            <v>0</v>
          </cell>
          <cell r="J506">
            <v>0</v>
          </cell>
          <cell r="K506">
            <v>-3412.57</v>
          </cell>
          <cell r="L506">
            <v>333.9</v>
          </cell>
          <cell r="M506">
            <v>418.67</v>
          </cell>
          <cell r="N506">
            <v>0</v>
          </cell>
          <cell r="O506">
            <v>465.43</v>
          </cell>
          <cell r="P506">
            <v>34922.6</v>
          </cell>
          <cell r="R506" t="str">
            <v>F91300C</v>
          </cell>
          <cell r="S506">
            <v>34922.6</v>
          </cell>
          <cell r="T506">
            <v>34922.6</v>
          </cell>
        </row>
        <row r="507">
          <cell r="A507" t="str">
            <v>F91600E</v>
          </cell>
          <cell r="B507" t="str">
            <v>MISCELLANEOUS SALES EXPENSES</v>
          </cell>
          <cell r="C507">
            <v>12547.48</v>
          </cell>
          <cell r="J507">
            <v>-107000</v>
          </cell>
          <cell r="K507">
            <v>0</v>
          </cell>
          <cell r="P507">
            <v>-107000</v>
          </cell>
          <cell r="R507" t="str">
            <v>F91600E</v>
          </cell>
          <cell r="S507">
            <v>-107000</v>
          </cell>
          <cell r="T507">
            <v>-94452.52</v>
          </cell>
        </row>
        <row r="508">
          <cell r="A508" t="str">
            <v>F91600G</v>
          </cell>
          <cell r="B508" t="str">
            <v>MISCELLANEOUS SALES EXPENSES</v>
          </cell>
          <cell r="C508">
            <v>3094.09</v>
          </cell>
          <cell r="P508">
            <v>0</v>
          </cell>
          <cell r="T508">
            <v>3094.09</v>
          </cell>
        </row>
        <row r="509">
          <cell r="A509" t="str">
            <v>F92000C</v>
          </cell>
          <cell r="B509" t="str">
            <v>ADMINISTRATIVE AND GENERAL SALARIES</v>
          </cell>
          <cell r="C509">
            <v>0</v>
          </cell>
          <cell r="F509">
            <v>375843.72</v>
          </cell>
          <cell r="G509">
            <v>2740702.28</v>
          </cell>
          <cell r="H509">
            <v>-3098844</v>
          </cell>
          <cell r="I509">
            <v>31603.01</v>
          </cell>
          <cell r="J509">
            <v>-1616.4</v>
          </cell>
          <cell r="K509">
            <v>1116</v>
          </cell>
          <cell r="L509">
            <v>-31405.18</v>
          </cell>
          <cell r="M509">
            <v>85935</v>
          </cell>
          <cell r="N509">
            <v>-88359.92</v>
          </cell>
          <cell r="O509">
            <v>317412.19</v>
          </cell>
          <cell r="P509">
            <v>332386.7</v>
          </cell>
          <cell r="R509" t="str">
            <v>F92000C</v>
          </cell>
          <cell r="S509">
            <v>332386.7</v>
          </cell>
          <cell r="T509">
            <v>332386.7</v>
          </cell>
        </row>
        <row r="510">
          <cell r="A510" t="str">
            <v>F92000E</v>
          </cell>
          <cell r="B510" t="str">
            <v>ADMINISTRATIVE AND GENERAL SALARIES</v>
          </cell>
          <cell r="C510">
            <v>25902828.16</v>
          </cell>
          <cell r="D510">
            <v>616230.93000000005</v>
          </cell>
          <cell r="E510">
            <v>544377.25</v>
          </cell>
          <cell r="F510">
            <v>698674.84</v>
          </cell>
          <cell r="G510">
            <v>380449.1</v>
          </cell>
          <cell r="H510">
            <v>1090591.76</v>
          </cell>
          <cell r="I510">
            <v>777040.46</v>
          </cell>
          <cell r="J510">
            <v>638931.67000000004</v>
          </cell>
          <cell r="K510">
            <v>278504.55</v>
          </cell>
          <cell r="L510">
            <v>2144394.98</v>
          </cell>
          <cell r="M510">
            <v>396858.7</v>
          </cell>
          <cell r="N510">
            <v>831782.67</v>
          </cell>
          <cell r="O510">
            <v>1438823.35</v>
          </cell>
          <cell r="P510">
            <v>9836660.2599999998</v>
          </cell>
          <cell r="R510" t="str">
            <v>F92000E</v>
          </cell>
          <cell r="S510">
            <v>9836660.2599999998</v>
          </cell>
          <cell r="T510">
            <v>35739488.420000002</v>
          </cell>
        </row>
        <row r="511">
          <cell r="A511" t="str">
            <v>F92000G</v>
          </cell>
          <cell r="B511" t="str">
            <v>ADMINISTRATIVE AND GENERAL SALARIES</v>
          </cell>
          <cell r="C511">
            <v>9100378.2300000004</v>
          </cell>
          <cell r="D511">
            <v>197348.99</v>
          </cell>
          <cell r="E511">
            <v>173884.02</v>
          </cell>
          <cell r="F511">
            <v>220239.59</v>
          </cell>
          <cell r="G511">
            <v>120412.31</v>
          </cell>
          <cell r="H511">
            <v>188905.68</v>
          </cell>
          <cell r="I511">
            <v>242418.47</v>
          </cell>
          <cell r="J511">
            <v>182549.5</v>
          </cell>
          <cell r="K511">
            <v>244247.86</v>
          </cell>
          <cell r="L511">
            <v>224005.85</v>
          </cell>
          <cell r="M511">
            <v>214058.13</v>
          </cell>
          <cell r="N511">
            <v>267405.11</v>
          </cell>
          <cell r="O511">
            <v>311281.84000000003</v>
          </cell>
          <cell r="P511">
            <v>2586757.3499999996</v>
          </cell>
          <cell r="R511" t="str">
            <v>F92000G</v>
          </cell>
          <cell r="S511">
            <v>2586757.35</v>
          </cell>
          <cell r="T511">
            <v>11687135.58</v>
          </cell>
        </row>
        <row r="512">
          <cell r="A512" t="str">
            <v>F92090E</v>
          </cell>
          <cell r="B512" t="str">
            <v>ADMINISTRATIVE AND GENERAL SALARIES</v>
          </cell>
          <cell r="F512">
            <v>748040.67</v>
          </cell>
          <cell r="G512">
            <v>0</v>
          </cell>
          <cell r="P512">
            <v>748040.67</v>
          </cell>
          <cell r="R512" t="str">
            <v>F92090E</v>
          </cell>
          <cell r="S512">
            <v>748040.67</v>
          </cell>
          <cell r="T512">
            <v>748040.67</v>
          </cell>
        </row>
        <row r="513">
          <cell r="A513" t="str">
            <v>F92090G</v>
          </cell>
          <cell r="B513" t="str">
            <v>ADMINISTRATIVE AND G</v>
          </cell>
          <cell r="F513">
            <v>241153.73</v>
          </cell>
          <cell r="G513">
            <v>0</v>
          </cell>
          <cell r="P513">
            <v>241153.73</v>
          </cell>
          <cell r="R513" t="str">
            <v>F92090G</v>
          </cell>
          <cell r="S513">
            <v>241153.73</v>
          </cell>
          <cell r="T513">
            <v>241153.73</v>
          </cell>
        </row>
        <row r="514">
          <cell r="A514" t="str">
            <v>F92100C</v>
          </cell>
          <cell r="B514" t="str">
            <v>OFFICE SUPPLIES AND EXPENSES</v>
          </cell>
          <cell r="C514">
            <v>0</v>
          </cell>
          <cell r="F514">
            <v>-864333.49</v>
          </cell>
          <cell r="G514">
            <v>2231082.5699999998</v>
          </cell>
          <cell r="H514">
            <v>-1078122.78</v>
          </cell>
          <cell r="I514">
            <v>362256.05</v>
          </cell>
          <cell r="J514">
            <v>-748988.62</v>
          </cell>
          <cell r="K514">
            <v>105716.72</v>
          </cell>
          <cell r="L514">
            <v>120444.1</v>
          </cell>
          <cell r="M514">
            <v>4063.9</v>
          </cell>
          <cell r="N514">
            <v>10202.969999999999</v>
          </cell>
          <cell r="O514">
            <v>3890638.03</v>
          </cell>
          <cell r="P514">
            <v>4032959.4499999997</v>
          </cell>
          <cell r="R514" t="str">
            <v>F92100C</v>
          </cell>
          <cell r="S514">
            <v>4032959.45</v>
          </cell>
          <cell r="T514">
            <v>4032959.4499999997</v>
          </cell>
        </row>
        <row r="515">
          <cell r="A515" t="str">
            <v>F92100E</v>
          </cell>
          <cell r="B515" t="str">
            <v>OFFICE SUPPLIES AND EXPENSES</v>
          </cell>
          <cell r="C515">
            <v>41231468.329999998</v>
          </cell>
          <cell r="D515">
            <v>3212243.85</v>
          </cell>
          <cell r="E515">
            <v>3782252.42</v>
          </cell>
          <cell r="F515">
            <v>5354095.47</v>
          </cell>
          <cell r="G515">
            <v>5170306.3</v>
          </cell>
          <cell r="H515">
            <v>5167270.25</v>
          </cell>
          <cell r="I515">
            <v>6317278.1900000004</v>
          </cell>
          <cell r="J515">
            <v>5635084.5999999996</v>
          </cell>
          <cell r="K515">
            <v>3833513.17</v>
          </cell>
          <cell r="L515">
            <v>4956096.96</v>
          </cell>
          <cell r="M515">
            <v>5456176.1299999999</v>
          </cell>
          <cell r="N515">
            <v>4594454.9400000004</v>
          </cell>
          <cell r="O515">
            <v>2510695.6</v>
          </cell>
          <cell r="P515">
            <v>55989467.880000003</v>
          </cell>
          <cell r="R515" t="str">
            <v>F92100E</v>
          </cell>
          <cell r="S515">
            <v>55989467.879999995</v>
          </cell>
          <cell r="T515">
            <v>97220936.210000008</v>
          </cell>
        </row>
        <row r="516">
          <cell r="A516" t="str">
            <v>F92100G</v>
          </cell>
          <cell r="B516" t="str">
            <v>OFFICE SUPPLIES AND EXPENSES</v>
          </cell>
          <cell r="C516">
            <v>14502012.380000001</v>
          </cell>
          <cell r="D516">
            <v>1034862.53</v>
          </cell>
          <cell r="E516">
            <v>1215119.22</v>
          </cell>
          <cell r="F516">
            <v>1719863.25</v>
          </cell>
          <cell r="G516">
            <v>1661150</v>
          </cell>
          <cell r="H516">
            <v>1674678.45</v>
          </cell>
          <cell r="I516">
            <v>2035769.75</v>
          </cell>
          <cell r="J516">
            <v>1815402.63</v>
          </cell>
          <cell r="K516">
            <v>1236272.99</v>
          </cell>
          <cell r="L516">
            <v>1597040.75</v>
          </cell>
          <cell r="M516">
            <v>1754564.68</v>
          </cell>
          <cell r="N516">
            <v>1444929.44</v>
          </cell>
          <cell r="O516">
            <v>721874.94</v>
          </cell>
          <cell r="P516">
            <v>17911528.629999999</v>
          </cell>
          <cell r="R516" t="str">
            <v>F92100G</v>
          </cell>
          <cell r="S516">
            <v>17911528.630000003</v>
          </cell>
          <cell r="T516">
            <v>32413541.009999998</v>
          </cell>
        </row>
        <row r="517">
          <cell r="A517" t="str">
            <v>F92101C</v>
          </cell>
          <cell r="B517" t="str">
            <v>OFFICE SUPPLIES AND EXPENSES - FLOW ADJ</v>
          </cell>
          <cell r="F517">
            <v>-468251.4</v>
          </cell>
          <cell r="G517">
            <v>-667.39</v>
          </cell>
          <cell r="H517">
            <v>0.6</v>
          </cell>
          <cell r="I517">
            <v>-0.04</v>
          </cell>
          <cell r="J517">
            <v>-6</v>
          </cell>
          <cell r="K517">
            <v>20319.98</v>
          </cell>
          <cell r="L517">
            <v>-20.329999999999998</v>
          </cell>
          <cell r="M517">
            <v>-2247.7800000000002</v>
          </cell>
          <cell r="N517">
            <v>9958.2800000000007</v>
          </cell>
          <cell r="O517">
            <v>-7633.43</v>
          </cell>
          <cell r="P517">
            <v>-448547.51000000007</v>
          </cell>
          <cell r="R517" t="str">
            <v>F92101C</v>
          </cell>
          <cell r="S517">
            <v>-448547.51</v>
          </cell>
          <cell r="T517">
            <v>-448547.51000000007</v>
          </cell>
        </row>
        <row r="518">
          <cell r="A518" t="str">
            <v>F92120E</v>
          </cell>
          <cell r="B518" t="str">
            <v>OFFICE SUPPLIES AND EXPENSES</v>
          </cell>
          <cell r="C518">
            <v>0</v>
          </cell>
          <cell r="F518">
            <v>26315.9</v>
          </cell>
          <cell r="G518">
            <v>55.77</v>
          </cell>
          <cell r="H518">
            <v>0</v>
          </cell>
          <cell r="I518">
            <v>2344.61</v>
          </cell>
          <cell r="J518">
            <v>46.21</v>
          </cell>
          <cell r="K518">
            <v>476.69</v>
          </cell>
          <cell r="L518">
            <v>-64419.42</v>
          </cell>
          <cell r="M518">
            <v>307.02999999999997</v>
          </cell>
          <cell r="N518">
            <v>0</v>
          </cell>
          <cell r="O518">
            <v>207.22</v>
          </cell>
          <cell r="P518">
            <v>-34665.99</v>
          </cell>
          <cell r="R518" t="str">
            <v>F92120E</v>
          </cell>
          <cell r="S518">
            <v>-34665.99</v>
          </cell>
          <cell r="T518">
            <v>-34665.99</v>
          </cell>
        </row>
        <row r="519">
          <cell r="A519" t="str">
            <v>F92120G</v>
          </cell>
          <cell r="B519" t="str">
            <v>OFFICE SUPPLIES AND</v>
          </cell>
          <cell r="C519">
            <v>0</v>
          </cell>
          <cell r="F519">
            <v>8484.4699999999993</v>
          </cell>
          <cell r="G519">
            <v>17.98</v>
          </cell>
          <cell r="H519">
            <v>0</v>
          </cell>
          <cell r="I519">
            <v>765.5</v>
          </cell>
          <cell r="J519">
            <v>14.89</v>
          </cell>
          <cell r="K519">
            <v>153.68</v>
          </cell>
          <cell r="L519">
            <v>-20764.68</v>
          </cell>
          <cell r="M519">
            <v>98.98</v>
          </cell>
          <cell r="N519">
            <v>0</v>
          </cell>
          <cell r="O519">
            <v>66.81</v>
          </cell>
          <cell r="P519">
            <v>-11162.370000000003</v>
          </cell>
          <cell r="R519" t="str">
            <v>F92120G</v>
          </cell>
          <cell r="S519">
            <v>-11162.37</v>
          </cell>
          <cell r="T519">
            <v>-11162.370000000003</v>
          </cell>
        </row>
        <row r="520">
          <cell r="A520" t="str">
            <v>F92140E</v>
          </cell>
          <cell r="B520" t="str">
            <v>OFFICE SUPPLIES AND EXPENSES</v>
          </cell>
          <cell r="C520">
            <v>0</v>
          </cell>
          <cell r="F520">
            <v>-325835.18</v>
          </cell>
          <cell r="G520">
            <v>-795257.27</v>
          </cell>
          <cell r="H520">
            <v>921013.07</v>
          </cell>
          <cell r="I520">
            <v>360597.76000000001</v>
          </cell>
          <cell r="J520">
            <v>24517</v>
          </cell>
          <cell r="K520">
            <v>-314064.49</v>
          </cell>
          <cell r="L520">
            <v>-864919.2</v>
          </cell>
          <cell r="M520">
            <v>-741219.94</v>
          </cell>
          <cell r="N520">
            <v>-412551.19</v>
          </cell>
          <cell r="O520">
            <v>352765.21</v>
          </cell>
          <cell r="P520">
            <v>-1794954.23</v>
          </cell>
          <cell r="R520" t="str">
            <v>F92140E</v>
          </cell>
          <cell r="S520">
            <v>-1794954.23</v>
          </cell>
          <cell r="T520">
            <v>-1794954.23</v>
          </cell>
        </row>
        <row r="521">
          <cell r="A521" t="str">
            <v>F92140G</v>
          </cell>
          <cell r="B521" t="str">
            <v>OFFICE SUPPLIES AND</v>
          </cell>
          <cell r="C521">
            <v>0</v>
          </cell>
          <cell r="F521">
            <v>182211.93</v>
          </cell>
          <cell r="G521">
            <v>592980.81000000006</v>
          </cell>
          <cell r="H521">
            <v>569320.66</v>
          </cell>
          <cell r="I521">
            <v>217447.99</v>
          </cell>
          <cell r="J521">
            <v>259637.35</v>
          </cell>
          <cell r="K521">
            <v>184567.87</v>
          </cell>
          <cell r="L521">
            <v>-1157787.93</v>
          </cell>
          <cell r="M521">
            <v>-2022412.11</v>
          </cell>
          <cell r="N521">
            <v>-283214.5</v>
          </cell>
          <cell r="O521">
            <v>123591.1</v>
          </cell>
          <cell r="P521">
            <v>-1333656.83</v>
          </cell>
          <cell r="R521" t="str">
            <v>F92140G</v>
          </cell>
          <cell r="S521">
            <v>-1333656.83</v>
          </cell>
          <cell r="T521">
            <v>-1333656.83</v>
          </cell>
        </row>
        <row r="522">
          <cell r="A522" t="str">
            <v>F92190E</v>
          </cell>
          <cell r="B522" t="str">
            <v>OFFICE SUPPLIES AND EXPENSES-OFFSET ADJS</v>
          </cell>
          <cell r="F522">
            <v>-1310445.55</v>
          </cell>
          <cell r="G522">
            <v>0</v>
          </cell>
          <cell r="H522">
            <v>0</v>
          </cell>
          <cell r="I522">
            <v>-589390</v>
          </cell>
          <cell r="L522">
            <v>0</v>
          </cell>
          <cell r="M522">
            <v>50816.18</v>
          </cell>
          <cell r="P522">
            <v>-1849019.37</v>
          </cell>
          <cell r="R522" t="str">
            <v>F92190E</v>
          </cell>
          <cell r="S522">
            <v>-1849019.37</v>
          </cell>
          <cell r="T522">
            <v>-1849019.37</v>
          </cell>
        </row>
        <row r="523">
          <cell r="A523" t="str">
            <v>F92190G</v>
          </cell>
          <cell r="B523" t="str">
            <v>OFFICE SUPPLIES AND EXPENSES-OFFSET ADJS</v>
          </cell>
          <cell r="F523">
            <v>-422482.45</v>
          </cell>
          <cell r="G523">
            <v>0</v>
          </cell>
          <cell r="H523">
            <v>0</v>
          </cell>
          <cell r="I523">
            <v>-190010</v>
          </cell>
          <cell r="L523">
            <v>0</v>
          </cell>
          <cell r="M523">
            <v>16359.41</v>
          </cell>
          <cell r="P523">
            <v>-596133.03999999992</v>
          </cell>
          <cell r="R523" t="str">
            <v>F92190G</v>
          </cell>
          <cell r="S523">
            <v>-596133.04</v>
          </cell>
          <cell r="T523">
            <v>-596133.03999999992</v>
          </cell>
        </row>
        <row r="524">
          <cell r="A524" t="str">
            <v>F92200C</v>
          </cell>
          <cell r="B524" t="str">
            <v>ADMINISTRATIVE EXPENSES TRANSFERRED-CREDIT</v>
          </cell>
          <cell r="C524">
            <v>0</v>
          </cell>
          <cell r="F524">
            <v>-620527.24</v>
          </cell>
          <cell r="G524">
            <v>620526.07999999996</v>
          </cell>
          <cell r="P524">
            <v>-1.1600000000325963</v>
          </cell>
          <cell r="R524" t="str">
            <v>F92200C</v>
          </cell>
          <cell r="S524">
            <v>-1.1599999999999999</v>
          </cell>
          <cell r="T524">
            <v>-1.1600000000325963</v>
          </cell>
        </row>
        <row r="525">
          <cell r="A525" t="str">
            <v>F92200E</v>
          </cell>
          <cell r="B525" t="str">
            <v>ADMINISTRATIVE EXPENSES TRANSFERRED-CREDIT</v>
          </cell>
          <cell r="C525">
            <v>-13090367.91</v>
          </cell>
          <cell r="D525">
            <v>-1983158.8</v>
          </cell>
          <cell r="E525">
            <v>-709348.12</v>
          </cell>
          <cell r="F525">
            <v>-2853.84</v>
          </cell>
          <cell r="G525">
            <v>-469247.73</v>
          </cell>
          <cell r="H525">
            <v>-563281.15</v>
          </cell>
          <cell r="I525">
            <v>0</v>
          </cell>
          <cell r="L525">
            <v>0</v>
          </cell>
          <cell r="M525">
            <v>3488.29</v>
          </cell>
          <cell r="P525">
            <v>-3724401.3499999996</v>
          </cell>
          <cell r="R525" t="str">
            <v>F92200E</v>
          </cell>
          <cell r="S525">
            <v>-3724401.35</v>
          </cell>
          <cell r="T525">
            <v>-16814769.259999998</v>
          </cell>
        </row>
        <row r="526">
          <cell r="A526" t="str">
            <v>F92200G</v>
          </cell>
          <cell r="B526" t="str">
            <v>ADMINISTRATIVE EXPENSES TRANSFERRED-CREDIT</v>
          </cell>
          <cell r="C526">
            <v>-4919904.0599999996</v>
          </cell>
          <cell r="D526">
            <v>-662372.17000000004</v>
          </cell>
          <cell r="E526">
            <v>-226550.06</v>
          </cell>
          <cell r="F526">
            <v>0</v>
          </cell>
          <cell r="G526">
            <v>-151279.26999999999</v>
          </cell>
          <cell r="H526">
            <v>-181590.37</v>
          </cell>
          <cell r="I526">
            <v>0</v>
          </cell>
          <cell r="L526">
            <v>0</v>
          </cell>
          <cell r="M526">
            <v>1124.54</v>
          </cell>
          <cell r="P526">
            <v>-1220667.33</v>
          </cell>
          <cell r="R526" t="str">
            <v>F92200G</v>
          </cell>
          <cell r="S526">
            <v>-1220667.33</v>
          </cell>
          <cell r="T526">
            <v>-6140571.3899999997</v>
          </cell>
        </row>
        <row r="527">
          <cell r="A527" t="str">
            <v>F92300C</v>
          </cell>
          <cell r="B527" t="str">
            <v>OUTSIDE SERVICES EMPLOYED</v>
          </cell>
          <cell r="C527">
            <v>0</v>
          </cell>
          <cell r="P527">
            <v>0</v>
          </cell>
          <cell r="T527">
            <v>0</v>
          </cell>
        </row>
        <row r="528">
          <cell r="A528" t="str">
            <v>F92300E</v>
          </cell>
          <cell r="B528" t="str">
            <v>OUTSIDE SERVICES EMPLOYED</v>
          </cell>
          <cell r="C528">
            <v>19519350.920000002</v>
          </cell>
          <cell r="D528">
            <v>-86212.5</v>
          </cell>
          <cell r="E528">
            <v>114173.67</v>
          </cell>
          <cell r="F528">
            <v>42450.95</v>
          </cell>
          <cell r="G528">
            <v>281662.21999999997</v>
          </cell>
          <cell r="H528">
            <v>80664.14</v>
          </cell>
          <cell r="I528">
            <v>177962.81</v>
          </cell>
          <cell r="J528">
            <v>401856.33</v>
          </cell>
          <cell r="K528">
            <v>176884.89</v>
          </cell>
          <cell r="L528">
            <v>62534.76</v>
          </cell>
          <cell r="M528">
            <v>75534.62</v>
          </cell>
          <cell r="N528">
            <v>39327.07</v>
          </cell>
          <cell r="O528">
            <v>120343.73</v>
          </cell>
          <cell r="P528">
            <v>1487182.6900000002</v>
          </cell>
          <cell r="R528" t="str">
            <v>F92300E</v>
          </cell>
          <cell r="S528">
            <v>1487182.69</v>
          </cell>
          <cell r="T528">
            <v>21006533.610000003</v>
          </cell>
        </row>
        <row r="529">
          <cell r="A529" t="str">
            <v>F92300G</v>
          </cell>
          <cell r="B529" t="str">
            <v>OUTSIDE SERVICES EMPLOYED</v>
          </cell>
          <cell r="C529">
            <v>6794315.3099999996</v>
          </cell>
          <cell r="D529">
            <v>-27498.53</v>
          </cell>
          <cell r="E529">
            <v>42160.94</v>
          </cell>
          <cell r="F529">
            <v>35271.78</v>
          </cell>
          <cell r="G529">
            <v>93312.71</v>
          </cell>
          <cell r="H529">
            <v>101275.32</v>
          </cell>
          <cell r="I529">
            <v>163982.92000000001</v>
          </cell>
          <cell r="J529">
            <v>168771.49</v>
          </cell>
          <cell r="K529">
            <v>-149.85</v>
          </cell>
          <cell r="L529">
            <v>23271.32</v>
          </cell>
          <cell r="M529">
            <v>27028.06</v>
          </cell>
          <cell r="N529">
            <v>20899.509999999998</v>
          </cell>
          <cell r="O529">
            <v>11284.72</v>
          </cell>
          <cell r="P529">
            <v>659610.39</v>
          </cell>
          <cell r="R529" t="str">
            <v>F92300G</v>
          </cell>
          <cell r="S529">
            <v>659610.39</v>
          </cell>
          <cell r="T529">
            <v>7453925.6999999993</v>
          </cell>
        </row>
        <row r="530">
          <cell r="A530" t="str">
            <v>F92400C</v>
          </cell>
          <cell r="B530" t="str">
            <v>PROPERTY INSURANCE</v>
          </cell>
          <cell r="C530">
            <v>0</v>
          </cell>
          <cell r="F530">
            <v>-402660.13</v>
          </cell>
          <cell r="G530">
            <v>401958.27</v>
          </cell>
          <cell r="H530">
            <v>709.31</v>
          </cell>
          <cell r="I530">
            <v>0</v>
          </cell>
          <cell r="P530">
            <v>7.4500000000139153</v>
          </cell>
          <cell r="R530" t="str">
            <v>F92400C</v>
          </cell>
          <cell r="S530">
            <v>7.45</v>
          </cell>
          <cell r="T530">
            <v>7.4500000000139153</v>
          </cell>
        </row>
        <row r="531">
          <cell r="A531" t="str">
            <v>F92400E</v>
          </cell>
          <cell r="B531" t="str">
            <v>PROPERTY INSURANCE</v>
          </cell>
          <cell r="C531">
            <v>-234569.81</v>
          </cell>
          <cell r="D531">
            <v>145948.31</v>
          </cell>
          <cell r="E531">
            <v>116213.53</v>
          </cell>
          <cell r="F531">
            <v>116213.17</v>
          </cell>
          <cell r="G531">
            <v>-2574374.36</v>
          </cell>
          <cell r="H531">
            <v>87420.479999999996</v>
          </cell>
          <cell r="I531">
            <v>324467.02</v>
          </cell>
          <cell r="J531">
            <v>262825.32</v>
          </cell>
          <cell r="K531">
            <v>153608.84</v>
          </cell>
          <cell r="L531">
            <v>87867.11</v>
          </cell>
          <cell r="M531">
            <v>113042.52</v>
          </cell>
          <cell r="N531">
            <v>77041.070000000007</v>
          </cell>
          <cell r="O531">
            <v>117153.1</v>
          </cell>
          <cell r="P531">
            <v>-972573.88999999978</v>
          </cell>
          <cell r="R531" t="str">
            <v>F92400E</v>
          </cell>
          <cell r="S531">
            <v>-972573.89</v>
          </cell>
          <cell r="T531">
            <v>-1207143.6999999997</v>
          </cell>
        </row>
        <row r="532">
          <cell r="A532" t="str">
            <v>F92400G</v>
          </cell>
          <cell r="B532" t="str">
            <v>PROPERTY INSURANCE</v>
          </cell>
          <cell r="C532">
            <v>125433.48</v>
          </cell>
          <cell r="D532">
            <v>8628.5300000000007</v>
          </cell>
          <cell r="E532">
            <v>6167.47</v>
          </cell>
          <cell r="F532">
            <v>6167.83</v>
          </cell>
          <cell r="G532">
            <v>8628.7099999999991</v>
          </cell>
          <cell r="H532">
            <v>6167.83</v>
          </cell>
          <cell r="I532">
            <v>12558.95</v>
          </cell>
          <cell r="J532">
            <v>61471.73</v>
          </cell>
          <cell r="K532">
            <v>31329.65</v>
          </cell>
          <cell r="L532">
            <v>5064.9399999999996</v>
          </cell>
          <cell r="M532">
            <v>13181.54</v>
          </cell>
          <cell r="N532">
            <v>-967.6</v>
          </cell>
          <cell r="O532">
            <v>2321.3200000000002</v>
          </cell>
          <cell r="P532">
            <v>160720.90000000002</v>
          </cell>
          <cell r="R532" t="str">
            <v>F92400G</v>
          </cell>
          <cell r="S532">
            <v>160720.9</v>
          </cell>
          <cell r="T532">
            <v>286154.38</v>
          </cell>
        </row>
        <row r="533">
          <cell r="A533" t="str">
            <v>F92500C</v>
          </cell>
          <cell r="B533" t="str">
            <v>INJURIES AND DAMAGES</v>
          </cell>
          <cell r="C533">
            <v>0</v>
          </cell>
          <cell r="F533">
            <v>0</v>
          </cell>
          <cell r="G533">
            <v>-34304.300000000003</v>
          </cell>
          <cell r="H533">
            <v>34312.74</v>
          </cell>
          <cell r="I533">
            <v>0</v>
          </cell>
          <cell r="N533">
            <v>0</v>
          </cell>
          <cell r="O533">
            <v>-549858.67000000004</v>
          </cell>
          <cell r="P533">
            <v>-549850.2300000001</v>
          </cell>
          <cell r="R533" t="str">
            <v>F92500C</v>
          </cell>
          <cell r="S533">
            <v>-549850.23</v>
          </cell>
          <cell r="T533">
            <v>-549850.2300000001</v>
          </cell>
        </row>
        <row r="534">
          <cell r="A534" t="str">
            <v>F92500E</v>
          </cell>
          <cell r="B534" t="str">
            <v>INJURIES AND DAMAGES</v>
          </cell>
          <cell r="C534">
            <v>4794814.16</v>
          </cell>
          <cell r="D534">
            <v>503357.47</v>
          </cell>
          <cell r="E534">
            <v>275641.24</v>
          </cell>
          <cell r="F534">
            <v>355509.33</v>
          </cell>
          <cell r="G534">
            <v>337584.25</v>
          </cell>
          <cell r="H534">
            <v>252262.47</v>
          </cell>
          <cell r="I534">
            <v>217081.94</v>
          </cell>
          <cell r="J534">
            <v>64574</v>
          </cell>
          <cell r="K534">
            <v>230034.65</v>
          </cell>
          <cell r="L534">
            <v>93290.43</v>
          </cell>
          <cell r="M534">
            <v>210512.99</v>
          </cell>
          <cell r="N534">
            <v>214218.33</v>
          </cell>
          <cell r="O534">
            <v>356464.93</v>
          </cell>
          <cell r="P534">
            <v>3110532.0300000007</v>
          </cell>
          <cell r="R534" t="str">
            <v>F92500E</v>
          </cell>
          <cell r="S534">
            <v>3110532.03</v>
          </cell>
          <cell r="T534">
            <v>7905346.1900000013</v>
          </cell>
        </row>
        <row r="535">
          <cell r="A535" t="str">
            <v>F92500G</v>
          </cell>
          <cell r="B535" t="str">
            <v>INJURIES AND DAMAGES</v>
          </cell>
          <cell r="C535">
            <v>2087041</v>
          </cell>
          <cell r="D535">
            <v>234646.71</v>
          </cell>
          <cell r="E535">
            <v>115886.25</v>
          </cell>
          <cell r="F535">
            <v>143882.15</v>
          </cell>
          <cell r="G535">
            <v>140732.24</v>
          </cell>
          <cell r="H535">
            <v>107033.38</v>
          </cell>
          <cell r="I535">
            <v>89371.62</v>
          </cell>
          <cell r="J535">
            <v>23944.46</v>
          </cell>
          <cell r="K535">
            <v>91992.79</v>
          </cell>
          <cell r="L535">
            <v>46305.2</v>
          </cell>
          <cell r="M535">
            <v>86453.53</v>
          </cell>
          <cell r="N535">
            <v>87381.41</v>
          </cell>
          <cell r="O535">
            <v>172533.6</v>
          </cell>
          <cell r="P535">
            <v>1340163.3399999999</v>
          </cell>
          <cell r="R535" t="str">
            <v>F92500G</v>
          </cell>
          <cell r="S535">
            <v>1340163.3400000001</v>
          </cell>
          <cell r="T535">
            <v>3427204.34</v>
          </cell>
        </row>
        <row r="536">
          <cell r="A536" t="str">
            <v>F92510C</v>
          </cell>
          <cell r="B536" t="str">
            <v>INJURIES AND DAMAGES - PLPD</v>
          </cell>
          <cell r="F536">
            <v>72708.67</v>
          </cell>
          <cell r="G536">
            <v>67249.789999999994</v>
          </cell>
          <cell r="H536">
            <v>59096.77</v>
          </cell>
          <cell r="I536">
            <v>84456.21</v>
          </cell>
          <cell r="J536">
            <v>56167.7</v>
          </cell>
          <cell r="K536">
            <v>74596.929999999993</v>
          </cell>
          <cell r="L536">
            <v>91191.95</v>
          </cell>
          <cell r="M536">
            <v>52427.03</v>
          </cell>
          <cell r="N536">
            <v>72734.100000000006</v>
          </cell>
          <cell r="O536">
            <v>81019.37</v>
          </cell>
          <cell r="P536">
            <v>711648.52</v>
          </cell>
          <cell r="R536" t="str">
            <v>F92510C</v>
          </cell>
          <cell r="S536">
            <v>711648.52</v>
          </cell>
          <cell r="T536">
            <v>711648.52</v>
          </cell>
        </row>
        <row r="537">
          <cell r="A537" t="str">
            <v>F92510E</v>
          </cell>
          <cell r="B537" t="str">
            <v>INJURIES AND DAMAGES</v>
          </cell>
          <cell r="C537">
            <v>0</v>
          </cell>
          <cell r="F537">
            <v>137641.81</v>
          </cell>
          <cell r="G537">
            <v>119476.85</v>
          </cell>
          <cell r="H537">
            <v>113739.13</v>
          </cell>
          <cell r="I537">
            <v>114063.93</v>
          </cell>
          <cell r="J537">
            <v>110186.77</v>
          </cell>
          <cell r="K537">
            <v>119487.15</v>
          </cell>
          <cell r="L537">
            <v>135888.57999999999</v>
          </cell>
          <cell r="M537">
            <v>151003.28</v>
          </cell>
          <cell r="N537">
            <v>158440.85</v>
          </cell>
          <cell r="O537">
            <v>133814.43</v>
          </cell>
          <cell r="P537">
            <v>1293742.78</v>
          </cell>
          <cell r="R537" t="str">
            <v>F92510E</v>
          </cell>
          <cell r="S537">
            <v>1293742.78</v>
          </cell>
          <cell r="T537">
            <v>1293742.78</v>
          </cell>
        </row>
        <row r="538">
          <cell r="A538" t="str">
            <v>F92510G</v>
          </cell>
          <cell r="B538" t="str">
            <v>INJURIES AND DAMAGES</v>
          </cell>
          <cell r="C538">
            <v>0</v>
          </cell>
          <cell r="F538">
            <v>30991.78</v>
          </cell>
          <cell r="G538">
            <v>39056.410000000003</v>
          </cell>
          <cell r="H538">
            <v>36592.089999999997</v>
          </cell>
          <cell r="I538">
            <v>36692.82</v>
          </cell>
          <cell r="J538">
            <v>41708.57</v>
          </cell>
          <cell r="K538">
            <v>45610.73</v>
          </cell>
          <cell r="L538">
            <v>52697.5</v>
          </cell>
          <cell r="M538">
            <v>59199.38</v>
          </cell>
          <cell r="N538">
            <v>42142.36</v>
          </cell>
          <cell r="O538">
            <v>47758.42</v>
          </cell>
          <cell r="P538">
            <v>432450.06</v>
          </cell>
          <cell r="R538" t="str">
            <v>F92510G</v>
          </cell>
          <cell r="S538">
            <v>432450.06</v>
          </cell>
          <cell r="T538">
            <v>432450.06</v>
          </cell>
        </row>
        <row r="539">
          <cell r="A539" t="str">
            <v>F92520E</v>
          </cell>
          <cell r="B539" t="str">
            <v>INJURIES AND DAMAGES</v>
          </cell>
          <cell r="C539">
            <v>0</v>
          </cell>
          <cell r="F539">
            <v>16992.95</v>
          </cell>
          <cell r="G539">
            <v>17957.009999999998</v>
          </cell>
          <cell r="H539">
            <v>15624.57</v>
          </cell>
          <cell r="I539">
            <v>17461.88</v>
          </cell>
          <cell r="J539">
            <v>18457.78</v>
          </cell>
          <cell r="K539">
            <v>18562.490000000002</v>
          </cell>
          <cell r="L539">
            <v>13967.21</v>
          </cell>
          <cell r="M539">
            <v>30323.21</v>
          </cell>
          <cell r="N539">
            <v>144523.51</v>
          </cell>
          <cell r="O539">
            <v>-95396.49</v>
          </cell>
          <cell r="P539">
            <v>198474.12</v>
          </cell>
          <cell r="R539" t="str">
            <v>F92520E</v>
          </cell>
          <cell r="S539">
            <v>198474.12</v>
          </cell>
          <cell r="T539">
            <v>198474.12</v>
          </cell>
        </row>
        <row r="540">
          <cell r="A540" t="str">
            <v>F92520G</v>
          </cell>
          <cell r="B540" t="str">
            <v>INJURIES AND DAMAGES</v>
          </cell>
          <cell r="C540">
            <v>0</v>
          </cell>
          <cell r="F540">
            <v>0</v>
          </cell>
          <cell r="G540">
            <v>19.5</v>
          </cell>
          <cell r="H540">
            <v>0</v>
          </cell>
          <cell r="I540">
            <v>16.36</v>
          </cell>
          <cell r="J540">
            <v>46.09</v>
          </cell>
          <cell r="K540">
            <v>24.94</v>
          </cell>
          <cell r="L540">
            <v>18.760000000000002</v>
          </cell>
          <cell r="M540">
            <v>28.34</v>
          </cell>
          <cell r="N540">
            <v>313.41000000000003</v>
          </cell>
          <cell r="O540">
            <v>64.48</v>
          </cell>
          <cell r="P540">
            <v>531.88</v>
          </cell>
          <cell r="R540" t="str">
            <v>F92520G</v>
          </cell>
          <cell r="S540">
            <v>531.88</v>
          </cell>
          <cell r="T540">
            <v>531.88</v>
          </cell>
        </row>
        <row r="541">
          <cell r="A541" t="str">
            <v>F92600C</v>
          </cell>
          <cell r="B541" t="str">
            <v>EMPLOYEE PENSIONS AND BENEFITS</v>
          </cell>
          <cell r="C541">
            <v>0</v>
          </cell>
          <cell r="F541">
            <v>2974564.9</v>
          </cell>
          <cell r="G541">
            <v>-3270708.05</v>
          </cell>
          <cell r="H541">
            <v>1460851.46</v>
          </cell>
          <cell r="I541">
            <v>-1265973.46</v>
          </cell>
          <cell r="J541">
            <v>4644676.66</v>
          </cell>
          <cell r="K541">
            <v>-762943.43</v>
          </cell>
          <cell r="L541">
            <v>450281.97</v>
          </cell>
          <cell r="M541">
            <v>-232.5</v>
          </cell>
          <cell r="N541">
            <v>393227.23</v>
          </cell>
          <cell r="O541">
            <v>3259442.21</v>
          </cell>
          <cell r="P541">
            <v>7883186.9899999993</v>
          </cell>
          <cell r="R541" t="str">
            <v>F92600C</v>
          </cell>
          <cell r="S541">
            <v>7883186.9900000002</v>
          </cell>
          <cell r="T541">
            <v>7883186.9899999993</v>
          </cell>
        </row>
        <row r="542">
          <cell r="A542" t="str">
            <v>F92600E</v>
          </cell>
          <cell r="B542" t="str">
            <v>EMPLOYEE PENSIONS AND BENEFITS</v>
          </cell>
          <cell r="C542">
            <v>21417769.120000001</v>
          </cell>
          <cell r="D542">
            <v>410868.5</v>
          </cell>
          <cell r="E542">
            <v>714832.62</v>
          </cell>
          <cell r="F542">
            <v>-506457.72</v>
          </cell>
          <cell r="G542">
            <v>-159965.51</v>
          </cell>
          <cell r="H542">
            <v>-152816.76999999999</v>
          </cell>
          <cell r="I542">
            <v>799986.78</v>
          </cell>
          <cell r="J542">
            <v>-417551.59</v>
          </cell>
          <cell r="K542">
            <v>-662652.75</v>
          </cell>
          <cell r="L542">
            <v>88659.62</v>
          </cell>
          <cell r="M542">
            <v>406490.31</v>
          </cell>
          <cell r="N542">
            <v>615954.59</v>
          </cell>
          <cell r="O542">
            <v>472481.1</v>
          </cell>
          <cell r="P542">
            <v>1609829.1800000002</v>
          </cell>
          <cell r="R542" t="str">
            <v>F92600E</v>
          </cell>
          <cell r="S542">
            <v>1609829.18</v>
          </cell>
          <cell r="T542">
            <v>23027598.300000001</v>
          </cell>
        </row>
        <row r="543">
          <cell r="A543" t="str">
            <v>F92600G</v>
          </cell>
          <cell r="B543" t="str">
            <v>EMPLOYEE PENSIONS AND BENEFITS</v>
          </cell>
          <cell r="C543">
            <v>8639691.4399999995</v>
          </cell>
          <cell r="D543">
            <v>143505.17000000001</v>
          </cell>
          <cell r="E543">
            <v>285969.07</v>
          </cell>
          <cell r="F543">
            <v>-203209.51</v>
          </cell>
          <cell r="G543">
            <v>-64580.35</v>
          </cell>
          <cell r="H543">
            <v>-60658.02</v>
          </cell>
          <cell r="I543">
            <v>319862.48</v>
          </cell>
          <cell r="J543">
            <v>-168973.18</v>
          </cell>
          <cell r="K543">
            <v>-265898.84999999998</v>
          </cell>
          <cell r="L543">
            <v>34631.589999999997</v>
          </cell>
          <cell r="M543">
            <v>162995.01</v>
          </cell>
          <cell r="N543">
            <v>246118.65</v>
          </cell>
          <cell r="O543">
            <v>188745.39</v>
          </cell>
          <cell r="P543">
            <v>618507.44999999995</v>
          </cell>
          <cell r="R543" t="str">
            <v>F92600G</v>
          </cell>
          <cell r="S543">
            <v>618507.44999999995</v>
          </cell>
          <cell r="T543">
            <v>9258198.8899999987</v>
          </cell>
        </row>
        <row r="544">
          <cell r="A544" t="str">
            <v>F92700C</v>
          </cell>
          <cell r="B544" t="str">
            <v>FRANCHISE REQUIREMENTS</v>
          </cell>
          <cell r="N544">
            <v>0</v>
          </cell>
          <cell r="O544">
            <v>43.64</v>
          </cell>
          <cell r="P544">
            <v>43.64</v>
          </cell>
          <cell r="R544" t="str">
            <v>F92700C</v>
          </cell>
          <cell r="S544">
            <v>43.64</v>
          </cell>
          <cell r="T544">
            <v>43.64</v>
          </cell>
        </row>
        <row r="545">
          <cell r="A545" t="str">
            <v>F92700E</v>
          </cell>
          <cell r="B545" t="str">
            <v>FRANCHISE REQUIREMENTS</v>
          </cell>
          <cell r="C545">
            <v>32097061.809999999</v>
          </cell>
          <cell r="D545">
            <v>2370449.29</v>
          </cell>
          <cell r="E545">
            <v>2310454.46</v>
          </cell>
          <cell r="F545">
            <v>1458510.44</v>
          </cell>
          <cell r="G545">
            <v>2194046</v>
          </cell>
          <cell r="H545">
            <v>2208038.19</v>
          </cell>
          <cell r="I545">
            <v>2539141.96</v>
          </cell>
          <cell r="J545">
            <v>2892786</v>
          </cell>
          <cell r="K545">
            <v>2736389</v>
          </cell>
          <cell r="L545">
            <v>2905010.19</v>
          </cell>
          <cell r="M545">
            <v>3136764.34</v>
          </cell>
          <cell r="N545">
            <v>2632151.2799999998</v>
          </cell>
          <cell r="O545">
            <v>2352180</v>
          </cell>
          <cell r="P545">
            <v>29735921.150000002</v>
          </cell>
          <cell r="R545" t="str">
            <v>F92700E</v>
          </cell>
          <cell r="S545">
            <v>29735921.149999999</v>
          </cell>
          <cell r="T545">
            <v>61832982.960000001</v>
          </cell>
        </row>
        <row r="546">
          <cell r="A546" t="str">
            <v>F92700G</v>
          </cell>
          <cell r="B546" t="str">
            <v>FRANCHISE REQUIREMENTS</v>
          </cell>
          <cell r="C546">
            <v>7926269.1600000001</v>
          </cell>
          <cell r="D546">
            <v>1101937.71</v>
          </cell>
          <cell r="E546">
            <v>1068351.3799999999</v>
          </cell>
          <cell r="F546">
            <v>840542.86</v>
          </cell>
          <cell r="G546">
            <v>863708</v>
          </cell>
          <cell r="H546">
            <v>644232.09</v>
          </cell>
          <cell r="I546">
            <v>546885.02</v>
          </cell>
          <cell r="J546">
            <v>482532</v>
          </cell>
          <cell r="K546">
            <v>425957</v>
          </cell>
          <cell r="L546">
            <v>507006.09</v>
          </cell>
          <cell r="M546">
            <v>458477.21</v>
          </cell>
          <cell r="N546">
            <v>571012</v>
          </cell>
          <cell r="O546">
            <v>933872</v>
          </cell>
          <cell r="P546">
            <v>8444513.3599999994</v>
          </cell>
          <cell r="R546" t="str">
            <v>F92700G</v>
          </cell>
          <cell r="S546">
            <v>8444513.3599999994</v>
          </cell>
          <cell r="T546">
            <v>16370782.52</v>
          </cell>
        </row>
        <row r="547">
          <cell r="A547" t="str">
            <v>F92800E</v>
          </cell>
          <cell r="B547" t="str">
            <v>REGULATORY COMMISSION EXPENSES</v>
          </cell>
          <cell r="C547">
            <v>6887080.7999999998</v>
          </cell>
          <cell r="D547">
            <v>366549.94</v>
          </cell>
          <cell r="E547">
            <v>492912.79</v>
          </cell>
          <cell r="F547">
            <v>364602.72</v>
          </cell>
          <cell r="G547">
            <v>330198.02</v>
          </cell>
          <cell r="H547">
            <v>489844.96</v>
          </cell>
          <cell r="I547">
            <v>789987.58</v>
          </cell>
          <cell r="J547">
            <v>368357.82</v>
          </cell>
          <cell r="K547">
            <v>878102.97</v>
          </cell>
          <cell r="L547">
            <v>538998.47</v>
          </cell>
          <cell r="M547">
            <v>537708.68000000005</v>
          </cell>
          <cell r="N547">
            <v>704554.7</v>
          </cell>
          <cell r="O547">
            <v>511601.13</v>
          </cell>
          <cell r="P547">
            <v>6373419.7799999993</v>
          </cell>
          <cell r="R547" t="str">
            <v>F92800E</v>
          </cell>
          <cell r="S547">
            <v>6373419.7799999993</v>
          </cell>
          <cell r="T547">
            <v>13260500.579999998</v>
          </cell>
        </row>
        <row r="548">
          <cell r="A548" t="str">
            <v>F92800G</v>
          </cell>
          <cell r="B548" t="str">
            <v>REGULATORY COMMISSION EXPENSES</v>
          </cell>
          <cell r="C548">
            <v>2020219.71</v>
          </cell>
          <cell r="D548">
            <v>170141.55</v>
          </cell>
          <cell r="E548">
            <v>190506.62</v>
          </cell>
          <cell r="F548">
            <v>196856.83</v>
          </cell>
          <cell r="G548">
            <v>140957.04999999999</v>
          </cell>
          <cell r="H548">
            <v>177104.94</v>
          </cell>
          <cell r="I548">
            <v>288886.37</v>
          </cell>
          <cell r="J548">
            <v>158691.81</v>
          </cell>
          <cell r="K548">
            <v>194395.43</v>
          </cell>
          <cell r="L548">
            <v>14099.73</v>
          </cell>
          <cell r="M548">
            <v>161539.12</v>
          </cell>
          <cell r="N548">
            <v>256973.36</v>
          </cell>
          <cell r="O548">
            <v>234305.46</v>
          </cell>
          <cell r="P548">
            <v>2184458.2699999996</v>
          </cell>
          <cell r="R548" t="str">
            <v>F92800G</v>
          </cell>
          <cell r="S548">
            <v>2184458.27</v>
          </cell>
          <cell r="T548">
            <v>4204677.9799999995</v>
          </cell>
        </row>
        <row r="549">
          <cell r="A549" t="str">
            <v>F92850E</v>
          </cell>
          <cell r="B549" t="str">
            <v>REGULATORY COMMISSION EXPENSES</v>
          </cell>
          <cell r="C549">
            <v>0</v>
          </cell>
          <cell r="F549">
            <v>0</v>
          </cell>
          <cell r="G549">
            <v>18625</v>
          </cell>
          <cell r="L549">
            <v>0</v>
          </cell>
          <cell r="M549">
            <v>3992</v>
          </cell>
          <cell r="P549">
            <v>22617</v>
          </cell>
          <cell r="R549" t="str">
            <v>F92850E</v>
          </cell>
          <cell r="S549">
            <v>22617</v>
          </cell>
          <cell r="T549">
            <v>22617</v>
          </cell>
        </row>
        <row r="550">
          <cell r="A550" t="str">
            <v>F92850G</v>
          </cell>
          <cell r="B550" t="str">
            <v>REGULATORY COMMISSION EXPENSES</v>
          </cell>
          <cell r="C550">
            <v>0</v>
          </cell>
          <cell r="L550">
            <v>0</v>
          </cell>
          <cell r="M550">
            <v>1287</v>
          </cell>
          <cell r="P550">
            <v>1287</v>
          </cell>
          <cell r="R550" t="str">
            <v>F92850G</v>
          </cell>
          <cell r="S550">
            <v>1287</v>
          </cell>
          <cell r="T550">
            <v>1287</v>
          </cell>
        </row>
        <row r="551">
          <cell r="A551" t="str">
            <v>F92900E</v>
          </cell>
          <cell r="B551" t="str">
            <v>DUPLICATE CHARGES-CR.</v>
          </cell>
          <cell r="C551">
            <v>-831505.22</v>
          </cell>
          <cell r="D551">
            <v>-186679.24</v>
          </cell>
          <cell r="E551">
            <v>0</v>
          </cell>
          <cell r="J551">
            <v>0</v>
          </cell>
          <cell r="K551">
            <v>-377337.2</v>
          </cell>
          <cell r="L551">
            <v>-87469.45</v>
          </cell>
          <cell r="M551">
            <v>31537.13</v>
          </cell>
          <cell r="N551">
            <v>-49450.48</v>
          </cell>
          <cell r="O551">
            <v>-71730.179999999993</v>
          </cell>
          <cell r="P551">
            <v>-741129.41999999993</v>
          </cell>
          <cell r="R551" t="str">
            <v>F92900E</v>
          </cell>
          <cell r="S551">
            <v>-741129.42</v>
          </cell>
          <cell r="T551">
            <v>-1572634.64</v>
          </cell>
        </row>
        <row r="552">
          <cell r="A552" t="str">
            <v>F93010E</v>
          </cell>
          <cell r="B552" t="str">
            <v>GENERAL ADVERTISING EXPENSES</v>
          </cell>
          <cell r="C552">
            <v>3935312.95</v>
          </cell>
          <cell r="D552">
            <v>7.0000000000000007E-2</v>
          </cell>
          <cell r="E552">
            <v>551.78</v>
          </cell>
          <cell r="F552">
            <v>0</v>
          </cell>
          <cell r="G552">
            <v>786.25</v>
          </cell>
          <cell r="H552">
            <v>2595.77</v>
          </cell>
          <cell r="I552">
            <v>777.96</v>
          </cell>
          <cell r="J552">
            <v>789.15</v>
          </cell>
          <cell r="K552">
            <v>16.91</v>
          </cell>
          <cell r="L552">
            <v>966.26</v>
          </cell>
          <cell r="M552">
            <v>4610.3599999999997</v>
          </cell>
          <cell r="N552">
            <v>7.94</v>
          </cell>
          <cell r="O552">
            <v>217653.18</v>
          </cell>
          <cell r="P552">
            <v>228755.63</v>
          </cell>
          <cell r="R552" t="str">
            <v>F93010E</v>
          </cell>
          <cell r="S552">
            <v>228755.63</v>
          </cell>
          <cell r="T552">
            <v>4164068.58</v>
          </cell>
        </row>
        <row r="553">
          <cell r="A553" t="str">
            <v>F93010G</v>
          </cell>
          <cell r="B553" t="str">
            <v>GENERAL ADVERTISING EXPENSES</v>
          </cell>
          <cell r="C553">
            <v>19278.009999999998</v>
          </cell>
          <cell r="D553">
            <v>0</v>
          </cell>
          <cell r="E553">
            <v>177.92</v>
          </cell>
          <cell r="F553">
            <v>0</v>
          </cell>
          <cell r="G553">
            <v>253.48</v>
          </cell>
          <cell r="H553">
            <v>836.87</v>
          </cell>
          <cell r="I553">
            <v>250.79</v>
          </cell>
          <cell r="J553">
            <v>254.4</v>
          </cell>
          <cell r="K553">
            <v>5.45</v>
          </cell>
          <cell r="L553">
            <v>299.77</v>
          </cell>
          <cell r="M553">
            <v>2099.23</v>
          </cell>
          <cell r="N553">
            <v>2.56</v>
          </cell>
          <cell r="O553">
            <v>92269.38</v>
          </cell>
          <cell r="P553">
            <v>96449.85</v>
          </cell>
          <cell r="R553" t="str">
            <v>F93010G</v>
          </cell>
          <cell r="S553">
            <v>96449.85</v>
          </cell>
          <cell r="T553">
            <v>115727.86</v>
          </cell>
        </row>
        <row r="554">
          <cell r="A554" t="str">
            <v>F93020C</v>
          </cell>
          <cell r="B554" t="str">
            <v>MISCELLANEOUS GENERAL EXPENSES</v>
          </cell>
          <cell r="C554">
            <v>-10.02</v>
          </cell>
          <cell r="F554">
            <v>-300001.13</v>
          </cell>
          <cell r="G554">
            <v>-7930054.7800000003</v>
          </cell>
          <cell r="H554">
            <v>8720109.1600000001</v>
          </cell>
          <cell r="I554">
            <v>-687445.87</v>
          </cell>
          <cell r="J554">
            <v>197367.19</v>
          </cell>
          <cell r="K554">
            <v>0</v>
          </cell>
          <cell r="P554">
            <v>-25.429999999993015</v>
          </cell>
          <cell r="R554" t="str">
            <v>F93020C</v>
          </cell>
          <cell r="S554">
            <v>-25.43</v>
          </cell>
          <cell r="T554">
            <v>-35.449999999993011</v>
          </cell>
        </row>
        <row r="555">
          <cell r="A555" t="str">
            <v>F93020E</v>
          </cell>
          <cell r="B555" t="str">
            <v>MISCELLANEOUS GENERAL EXPENSES</v>
          </cell>
          <cell r="C555">
            <v>28919384.84</v>
          </cell>
          <cell r="D555">
            <v>374154.26</v>
          </cell>
          <cell r="E555">
            <v>168169.98</v>
          </cell>
          <cell r="F555">
            <v>4971954.93</v>
          </cell>
          <cell r="G555">
            <v>13305320.939999999</v>
          </cell>
          <cell r="H555">
            <v>-5148769.62</v>
          </cell>
          <cell r="I555">
            <v>3137090.91</v>
          </cell>
          <cell r="J555">
            <v>3025219.29</v>
          </cell>
          <cell r="K555">
            <v>1868776.23</v>
          </cell>
          <cell r="L555">
            <v>4480075.21</v>
          </cell>
          <cell r="M555">
            <v>337091.79</v>
          </cell>
          <cell r="N555">
            <v>-216847.29</v>
          </cell>
          <cell r="O555">
            <v>3327447.27</v>
          </cell>
          <cell r="P555">
            <v>29629683.899999999</v>
          </cell>
          <cell r="R555" t="str">
            <v>F93020E</v>
          </cell>
          <cell r="S555">
            <v>29629683.899999999</v>
          </cell>
          <cell r="T555">
            <v>58549068.739999995</v>
          </cell>
        </row>
        <row r="556">
          <cell r="A556" t="str">
            <v>F93020G</v>
          </cell>
          <cell r="B556" t="str">
            <v>MISCELLANEOUS GENERAL EXPENSES</v>
          </cell>
          <cell r="C556">
            <v>1887422.99</v>
          </cell>
          <cell r="D556">
            <v>70897.91</v>
          </cell>
          <cell r="E556">
            <v>54224.22</v>
          </cell>
          <cell r="F556">
            <v>29521.200000000001</v>
          </cell>
          <cell r="G556">
            <v>1864037.52</v>
          </cell>
          <cell r="H556">
            <v>-1934379.14</v>
          </cell>
          <cell r="I556">
            <v>-895059.2</v>
          </cell>
          <cell r="J556">
            <v>42936.91</v>
          </cell>
          <cell r="K556">
            <v>620735.03</v>
          </cell>
          <cell r="L556">
            <v>65600.67</v>
          </cell>
          <cell r="M556">
            <v>90673.23</v>
          </cell>
          <cell r="N556">
            <v>-58829.41</v>
          </cell>
          <cell r="O556">
            <v>673603.96</v>
          </cell>
          <cell r="P556">
            <v>623962.90000000026</v>
          </cell>
          <cell r="R556" t="str">
            <v>F93020G</v>
          </cell>
          <cell r="S556">
            <v>623962.9</v>
          </cell>
          <cell r="T556">
            <v>2511385.89</v>
          </cell>
        </row>
        <row r="557">
          <cell r="A557" t="str">
            <v>F93021C</v>
          </cell>
          <cell r="B557" t="str">
            <v>MISCELLANEOUS GENERAL EXPENSES - ADJ</v>
          </cell>
          <cell r="C557">
            <v>0</v>
          </cell>
          <cell r="P557">
            <v>0</v>
          </cell>
          <cell r="T557">
            <v>0</v>
          </cell>
        </row>
        <row r="558">
          <cell r="A558" t="str">
            <v>F93022C</v>
          </cell>
          <cell r="B558" t="str">
            <v>MISCELLANEOUS GENERAL EXPENSES-V&amp;S ADJUSTMENTS</v>
          </cell>
          <cell r="C558">
            <v>0</v>
          </cell>
          <cell r="H558">
            <v>92456.85</v>
          </cell>
          <cell r="I558">
            <v>203891.54</v>
          </cell>
          <cell r="J558">
            <v>167024.98000000001</v>
          </cell>
          <cell r="K558">
            <v>232023.79</v>
          </cell>
          <cell r="L558">
            <v>183864</v>
          </cell>
          <cell r="M558">
            <v>91082.75</v>
          </cell>
          <cell r="N558">
            <v>119542.91</v>
          </cell>
          <cell r="O558">
            <v>63859.17</v>
          </cell>
          <cell r="P558">
            <v>1153745.99</v>
          </cell>
          <cell r="R558" t="str">
            <v>F93022C</v>
          </cell>
          <cell r="S558">
            <v>1153745.99</v>
          </cell>
          <cell r="T558">
            <v>1153745.99</v>
          </cell>
        </row>
        <row r="559">
          <cell r="A559" t="str">
            <v>F93030E</v>
          </cell>
          <cell r="B559" t="str">
            <v>MISC GENERAL EXP-AFFIL. BILLING</v>
          </cell>
          <cell r="F559">
            <v>809045.2</v>
          </cell>
          <cell r="G559">
            <v>-390843.52</v>
          </cell>
          <cell r="H559">
            <v>94785.66</v>
          </cell>
          <cell r="I559">
            <v>183997.15</v>
          </cell>
          <cell r="J559">
            <v>-402975.67</v>
          </cell>
          <cell r="K559">
            <v>-274680.51</v>
          </cell>
          <cell r="L559">
            <v>340.09</v>
          </cell>
          <cell r="M559">
            <v>254.02</v>
          </cell>
          <cell r="N559">
            <v>0</v>
          </cell>
          <cell r="O559">
            <v>1233.9000000000001</v>
          </cell>
          <cell r="P559">
            <v>21156.32</v>
          </cell>
          <cell r="R559" t="str">
            <v>F93030E</v>
          </cell>
          <cell r="S559">
            <v>21156.32</v>
          </cell>
          <cell r="T559">
            <v>21156.32</v>
          </cell>
        </row>
        <row r="560">
          <cell r="A560" t="str">
            <v>F93100C</v>
          </cell>
          <cell r="B560" t="str">
            <v>RENTS</v>
          </cell>
          <cell r="C560">
            <v>0</v>
          </cell>
          <cell r="P560">
            <v>0</v>
          </cell>
          <cell r="T560">
            <v>0</v>
          </cell>
        </row>
        <row r="561">
          <cell r="A561" t="str">
            <v>F93100E</v>
          </cell>
          <cell r="B561" t="str">
            <v>RENTS</v>
          </cell>
          <cell r="C561">
            <v>2488001.11</v>
          </cell>
          <cell r="D561">
            <v>42895.94</v>
          </cell>
          <cell r="E561">
            <v>193188.18</v>
          </cell>
          <cell r="F561">
            <v>222833.61</v>
          </cell>
          <cell r="G561">
            <v>101396.71</v>
          </cell>
          <cell r="H561">
            <v>183986.93</v>
          </cell>
          <cell r="I561">
            <v>437042.72</v>
          </cell>
          <cell r="J561">
            <v>39492.129999999997</v>
          </cell>
          <cell r="K561">
            <v>273611.98</v>
          </cell>
          <cell r="L561">
            <v>183592.71</v>
          </cell>
          <cell r="M561">
            <v>324299.06</v>
          </cell>
          <cell r="N561">
            <v>686330.46</v>
          </cell>
          <cell r="O561">
            <v>157518.35999999999</v>
          </cell>
          <cell r="P561">
            <v>2846188.7899999996</v>
          </cell>
          <cell r="R561" t="str">
            <v>F93100E</v>
          </cell>
          <cell r="S561">
            <v>2846188.79</v>
          </cell>
          <cell r="T561">
            <v>5334189.8999999994</v>
          </cell>
        </row>
        <row r="562">
          <cell r="A562" t="str">
            <v>F93100G</v>
          </cell>
          <cell r="B562" t="str">
            <v>RENTS</v>
          </cell>
          <cell r="C562">
            <v>786097.5</v>
          </cell>
          <cell r="D562">
            <v>13338.95</v>
          </cell>
          <cell r="E562">
            <v>0</v>
          </cell>
          <cell r="F562">
            <v>133098.17000000001</v>
          </cell>
          <cell r="G562">
            <v>33890.269999999997</v>
          </cell>
          <cell r="H562">
            <v>59536.82</v>
          </cell>
          <cell r="I562">
            <v>141326.12</v>
          </cell>
          <cell r="J562">
            <v>12736.71</v>
          </cell>
          <cell r="K562">
            <v>82362.649999999994</v>
          </cell>
          <cell r="L562">
            <v>59336.71</v>
          </cell>
          <cell r="M562">
            <v>104164.72</v>
          </cell>
          <cell r="N562">
            <v>221377.51</v>
          </cell>
          <cell r="O562">
            <v>51434.92</v>
          </cell>
          <cell r="P562">
            <v>912603.55</v>
          </cell>
          <cell r="R562" t="str">
            <v>F93100G</v>
          </cell>
          <cell r="S562">
            <v>912603.55</v>
          </cell>
          <cell r="T562">
            <v>1698701.05</v>
          </cell>
        </row>
        <row r="563">
          <cell r="A563" t="str">
            <v>F93500E</v>
          </cell>
          <cell r="B563" t="str">
            <v>MAINTENANCE OF GENERAL PLANT</v>
          </cell>
          <cell r="C563">
            <v>5018017.12</v>
          </cell>
          <cell r="D563">
            <v>125291.37</v>
          </cell>
          <cell r="E563">
            <v>89285.17</v>
          </cell>
          <cell r="F563">
            <v>3635084.78</v>
          </cell>
          <cell r="G563">
            <v>494649.57</v>
          </cell>
          <cell r="H563">
            <v>672578.08</v>
          </cell>
          <cell r="I563">
            <v>692889.57</v>
          </cell>
          <cell r="J563">
            <v>289067.52000000002</v>
          </cell>
          <cell r="K563">
            <v>636367.35</v>
          </cell>
          <cell r="L563">
            <v>-140635.29</v>
          </cell>
          <cell r="M563">
            <v>143542.07</v>
          </cell>
          <cell r="N563">
            <v>3252618.79</v>
          </cell>
          <cell r="O563">
            <v>-326422.36</v>
          </cell>
          <cell r="P563">
            <v>9564316.620000001</v>
          </cell>
          <cell r="R563" t="str">
            <v>F93500E</v>
          </cell>
          <cell r="S563">
            <v>9564316.6199999992</v>
          </cell>
          <cell r="T563">
            <v>14582333.740000002</v>
          </cell>
        </row>
        <row r="564">
          <cell r="A564" t="str">
            <v>F93500G</v>
          </cell>
          <cell r="B564" t="str">
            <v>MAINTENANCE OF GENERAL PLANT</v>
          </cell>
          <cell r="C564">
            <v>1861855.11</v>
          </cell>
          <cell r="D564">
            <v>46390</v>
          </cell>
          <cell r="E564">
            <v>33560.17</v>
          </cell>
          <cell r="F564">
            <v>1187562.75</v>
          </cell>
          <cell r="G564">
            <v>158916.20000000001</v>
          </cell>
          <cell r="H564">
            <v>221785.15</v>
          </cell>
          <cell r="I564">
            <v>221930.54</v>
          </cell>
          <cell r="J564">
            <v>106467.22</v>
          </cell>
          <cell r="K564">
            <v>210263.18</v>
          </cell>
          <cell r="L564">
            <v>-18078.38</v>
          </cell>
          <cell r="M564">
            <v>98597.18</v>
          </cell>
          <cell r="N564">
            <v>1050179.77</v>
          </cell>
          <cell r="O564">
            <v>-114230.36</v>
          </cell>
          <cell r="P564">
            <v>3203343.4200000004</v>
          </cell>
          <cell r="R564" t="str">
            <v>F93500G</v>
          </cell>
          <cell r="S564">
            <v>3203343.42</v>
          </cell>
          <cell r="T564">
            <v>5065198.53</v>
          </cell>
        </row>
        <row r="565">
          <cell r="A565" t="str">
            <v>F93510E</v>
          </cell>
          <cell r="B565" t="str">
            <v>MAINT OF GENERAL PLA</v>
          </cell>
          <cell r="C565">
            <v>0</v>
          </cell>
          <cell r="F565">
            <v>139892.78</v>
          </cell>
          <cell r="G565">
            <v>134200.25</v>
          </cell>
          <cell r="H565">
            <v>153760.20000000001</v>
          </cell>
          <cell r="I565">
            <v>146266.37</v>
          </cell>
          <cell r="J565">
            <v>79686.990000000005</v>
          </cell>
          <cell r="K565">
            <v>195200.63</v>
          </cell>
          <cell r="L565">
            <v>130239.07</v>
          </cell>
          <cell r="M565">
            <v>180744.7</v>
          </cell>
          <cell r="N565">
            <v>162236.26</v>
          </cell>
          <cell r="O565">
            <v>-155937.66</v>
          </cell>
          <cell r="P565">
            <v>1166289.5900000001</v>
          </cell>
          <cell r="R565" t="str">
            <v>F93510E</v>
          </cell>
          <cell r="S565">
            <v>1166289.5900000001</v>
          </cell>
          <cell r="T565">
            <v>1166289.5900000001</v>
          </cell>
        </row>
        <row r="566">
          <cell r="A566" t="str">
            <v>F93510G</v>
          </cell>
          <cell r="B566" t="str">
            <v>MAINT OF GENERAL PLA</v>
          </cell>
          <cell r="C566">
            <v>0</v>
          </cell>
          <cell r="F566">
            <v>54439.31</v>
          </cell>
          <cell r="G566">
            <v>59369.97</v>
          </cell>
          <cell r="H566">
            <v>70337.25</v>
          </cell>
          <cell r="I566">
            <v>71869</v>
          </cell>
          <cell r="J566">
            <v>40833.839999999997</v>
          </cell>
          <cell r="K566">
            <v>70927.759999999995</v>
          </cell>
          <cell r="L566">
            <v>47789.81</v>
          </cell>
          <cell r="M566">
            <v>67969.53</v>
          </cell>
          <cell r="N566">
            <v>63412.05</v>
          </cell>
          <cell r="O566">
            <v>-44119.46</v>
          </cell>
          <cell r="P566">
            <v>502829.06</v>
          </cell>
          <cell r="R566" t="str">
            <v>F93510G</v>
          </cell>
          <cell r="S566">
            <v>502829.06</v>
          </cell>
          <cell r="T566">
            <v>502829.06</v>
          </cell>
        </row>
        <row r="567">
          <cell r="A567" t="str">
            <v>F99970C</v>
          </cell>
          <cell r="B567" t="str">
            <v>NEGATIVE ADJUSTMENTS - DEBITS</v>
          </cell>
          <cell r="C567">
            <v>157431529.81</v>
          </cell>
          <cell r="P567">
            <v>0</v>
          </cell>
          <cell r="T567">
            <v>157431529.81</v>
          </cell>
        </row>
        <row r="568">
          <cell r="A568" t="str">
            <v>F99980C</v>
          </cell>
          <cell r="B568" t="str">
            <v>NEGATIVE ADJUSTMENTS - CREDITS</v>
          </cell>
          <cell r="C568">
            <v>-157431530.09999999</v>
          </cell>
          <cell r="P568">
            <v>0</v>
          </cell>
          <cell r="T568">
            <v>-157431530.09999999</v>
          </cell>
        </row>
        <row r="569">
          <cell r="A569" t="str">
            <v>F99990C</v>
          </cell>
          <cell r="B569" t="str">
            <v>PROFIT AND LOSS OFFSET ACCOUNT</v>
          </cell>
          <cell r="C569">
            <v>-2301782163.4099998</v>
          </cell>
          <cell r="D569">
            <v>-157155358.80000001</v>
          </cell>
          <cell r="E569">
            <v>-138626620.53999999</v>
          </cell>
          <cell r="F569">
            <v>-74626079.819999993</v>
          </cell>
          <cell r="G569">
            <v>-153404742.99000001</v>
          </cell>
          <cell r="H569">
            <v>-126048660.31999999</v>
          </cell>
          <cell r="I569">
            <v>-144184757.47999999</v>
          </cell>
          <cell r="J569">
            <v>-69436746.409999996</v>
          </cell>
          <cell r="K569">
            <v>-53674350.009999998</v>
          </cell>
          <cell r="L569">
            <v>-59345004.729999997</v>
          </cell>
          <cell r="M569">
            <v>-52801201.560000002</v>
          </cell>
          <cell r="N569">
            <v>-60007801.289999999</v>
          </cell>
          <cell r="O569">
            <v>-84630818.980000004</v>
          </cell>
          <cell r="P569">
            <v>-1173942142.9300001</v>
          </cell>
          <cell r="R569" t="str">
            <v>F99990C</v>
          </cell>
          <cell r="S569">
            <v>-1173942142.9300001</v>
          </cell>
          <cell r="T569">
            <v>-3475724306.3400002</v>
          </cell>
        </row>
        <row r="570">
          <cell r="A570" t="str">
            <v>FERROR1</v>
          </cell>
          <cell r="B570" t="str">
            <v>FERC FLOW OF COSTS TRACE ERRORS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-2192.92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-2192.92</v>
          </cell>
          <cell r="R570" t="str">
            <v>FERROR1</v>
          </cell>
          <cell r="S570">
            <v>-2192.92</v>
          </cell>
          <cell r="T570">
            <v>-2192.92</v>
          </cell>
        </row>
      </sheetData>
      <sheetData sheetId="2">
        <row r="4">
          <cell r="A4" t="str">
            <v>F10000C</v>
          </cell>
          <cell r="B4" t="str">
            <v>PLANT IN SERVICE</v>
          </cell>
          <cell r="C4">
            <v>12.3</v>
          </cell>
          <cell r="P4">
            <v>0</v>
          </cell>
          <cell r="Q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4359063000.5500002</v>
          </cell>
          <cell r="D5">
            <v>8923054.1300000008</v>
          </cell>
          <cell r="E5">
            <v>17813255.18</v>
          </cell>
          <cell r="F5">
            <v>8531101.6099999994</v>
          </cell>
          <cell r="G5">
            <v>13896487.060000001</v>
          </cell>
          <cell r="H5">
            <v>6394441.9500000002</v>
          </cell>
          <cell r="I5">
            <v>17478135.719999999</v>
          </cell>
          <cell r="J5">
            <v>9358646.8000000007</v>
          </cell>
          <cell r="K5">
            <v>26825246.260000002</v>
          </cell>
          <cell r="L5">
            <v>14427979.560000001</v>
          </cell>
          <cell r="M5">
            <v>18699728.23</v>
          </cell>
          <cell r="N5">
            <v>11167739.59</v>
          </cell>
          <cell r="O5">
            <v>14124147.59</v>
          </cell>
          <cell r="P5">
            <v>167639963.68000001</v>
          </cell>
          <cell r="Q5">
            <v>4526702964.2300014</v>
          </cell>
        </row>
        <row r="6">
          <cell r="A6" t="str">
            <v>F10100G</v>
          </cell>
          <cell r="B6" t="str">
            <v>PLANT IN SERVICE</v>
          </cell>
          <cell r="C6">
            <v>902673914.84000003</v>
          </cell>
          <cell r="D6">
            <v>1939195.87</v>
          </cell>
          <cell r="E6">
            <v>1388389.44</v>
          </cell>
          <cell r="F6">
            <v>1356332.8</v>
          </cell>
          <cell r="G6">
            <v>991225.63</v>
          </cell>
          <cell r="H6">
            <v>224725.35</v>
          </cell>
          <cell r="I6">
            <v>2398526.91</v>
          </cell>
          <cell r="J6">
            <v>1351132.22</v>
          </cell>
          <cell r="K6">
            <v>2463206.71</v>
          </cell>
          <cell r="L6">
            <v>2028097.12</v>
          </cell>
          <cell r="M6">
            <v>3120780.29</v>
          </cell>
          <cell r="N6">
            <v>746946.87</v>
          </cell>
          <cell r="O6">
            <v>4243717.04</v>
          </cell>
          <cell r="P6">
            <v>22252276.25</v>
          </cell>
          <cell r="Q6">
            <v>924926191.09000003</v>
          </cell>
        </row>
        <row r="7">
          <cell r="A7" t="str">
            <v>F10200E</v>
          </cell>
          <cell r="B7" t="str">
            <v>PLANT PURCHASED OR SOLD</v>
          </cell>
          <cell r="C7">
            <v>247503.86</v>
          </cell>
          <cell r="D7">
            <v>687.09</v>
          </cell>
          <cell r="E7">
            <v>73.06</v>
          </cell>
          <cell r="F7">
            <v>-929.25</v>
          </cell>
          <cell r="G7">
            <v>0</v>
          </cell>
          <cell r="H7">
            <v>-749197.14</v>
          </cell>
          <cell r="I7">
            <v>2589.69</v>
          </cell>
          <cell r="J7">
            <v>3680.99</v>
          </cell>
          <cell r="K7">
            <v>-22367623.649999999</v>
          </cell>
          <cell r="L7">
            <v>22831316.41</v>
          </cell>
          <cell r="M7">
            <v>182.06</v>
          </cell>
          <cell r="N7">
            <v>-15615.16</v>
          </cell>
          <cell r="O7">
            <v>37100</v>
          </cell>
          <cell r="P7">
            <v>-257735.899999997</v>
          </cell>
          <cell r="Q7">
            <v>-10232.039999997614</v>
          </cell>
        </row>
        <row r="8">
          <cell r="A8" t="str">
            <v>F10500C</v>
          </cell>
          <cell r="B8" t="str">
            <v>HELD FOR FUTURE USE</v>
          </cell>
          <cell r="C8">
            <v>206638.57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1534.23</v>
          </cell>
          <cell r="M8">
            <v>-113435.26</v>
          </cell>
          <cell r="N8">
            <v>0</v>
          </cell>
          <cell r="O8">
            <v>0</v>
          </cell>
          <cell r="P8">
            <v>-111901.03</v>
          </cell>
          <cell r="Q8">
            <v>94737.540000000023</v>
          </cell>
        </row>
        <row r="9">
          <cell r="A9" t="str">
            <v>F10700C</v>
          </cell>
          <cell r="B9" t="str">
            <v>CONSTRUCTION WORK IN PROGRESS</v>
          </cell>
          <cell r="C9">
            <v>66752772.450000003</v>
          </cell>
          <cell r="D9">
            <v>761013.92</v>
          </cell>
          <cell r="E9">
            <v>17269.04</v>
          </cell>
          <cell r="F9">
            <v>14264266.609999999</v>
          </cell>
          <cell r="G9">
            <v>2948685.23</v>
          </cell>
          <cell r="H9">
            <v>15601202.970000001</v>
          </cell>
          <cell r="I9">
            <v>-143217.17000000001</v>
          </cell>
          <cell r="J9">
            <v>3850803.64</v>
          </cell>
          <cell r="K9">
            <v>-10003226</v>
          </cell>
          <cell r="L9">
            <v>965109.75</v>
          </cell>
          <cell r="M9">
            <v>354685</v>
          </cell>
          <cell r="N9">
            <v>10810061.42</v>
          </cell>
          <cell r="O9">
            <v>16604262.539999999</v>
          </cell>
          <cell r="P9">
            <v>56030916.950000003</v>
          </cell>
          <cell r="Q9">
            <v>122783689.40000001</v>
          </cell>
        </row>
        <row r="10">
          <cell r="A10" t="str">
            <v>F10700E</v>
          </cell>
          <cell r="B10" t="str">
            <v>CONSTRUCTION WORK IN PROGRESS</v>
          </cell>
          <cell r="C10">
            <v>-16004409.15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3.21</v>
          </cell>
          <cell r="N10">
            <v>0</v>
          </cell>
          <cell r="O10">
            <v>0</v>
          </cell>
          <cell r="P10">
            <v>3.21</v>
          </cell>
          <cell r="Q10">
            <v>-16004405.939999999</v>
          </cell>
        </row>
        <row r="11">
          <cell r="A11" t="str">
            <v>F10700G</v>
          </cell>
          <cell r="B11" t="str">
            <v>CONSTRUCTION WORK IN PROGRESS</v>
          </cell>
          <cell r="C11">
            <v>-647290.03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0.31</v>
          </cell>
          <cell r="N11">
            <v>0</v>
          </cell>
          <cell r="O11">
            <v>0</v>
          </cell>
          <cell r="P11">
            <v>0.31</v>
          </cell>
          <cell r="Q11">
            <v>-647289.72</v>
          </cell>
        </row>
        <row r="12">
          <cell r="A12" t="str">
            <v>F10800E</v>
          </cell>
          <cell r="B12" t="str">
            <v>ACCUMULATED PROVISION FOR DEPRECIATION</v>
          </cell>
          <cell r="C12">
            <v>-2866821116.1799998</v>
          </cell>
          <cell r="D12">
            <v>-9798776.4700000007</v>
          </cell>
          <cell r="E12">
            <v>1013513.3</v>
          </cell>
          <cell r="F12">
            <v>11551869.58</v>
          </cell>
          <cell r="G12">
            <v>-9164383.7100000009</v>
          </cell>
          <cell r="H12">
            <v>-8904699.5099999998</v>
          </cell>
          <cell r="I12">
            <v>-34655621.270000003</v>
          </cell>
          <cell r="J12">
            <v>-8008746.7300000004</v>
          </cell>
          <cell r="K12">
            <v>-9019727.5800000001</v>
          </cell>
          <cell r="L12">
            <v>-33334542.34</v>
          </cell>
          <cell r="M12">
            <v>-8733974.4499999993</v>
          </cell>
          <cell r="N12">
            <v>-10257706.539999999</v>
          </cell>
          <cell r="O12">
            <v>24287451.600000001</v>
          </cell>
          <cell r="P12">
            <v>-95025344.120000005</v>
          </cell>
          <cell r="Q12">
            <v>-2961846460.2999997</v>
          </cell>
        </row>
        <row r="13">
          <cell r="A13" t="str">
            <v>F10800G</v>
          </cell>
          <cell r="B13" t="str">
            <v>ACCUMULATED PROVISION FOR DEPRECIATION</v>
          </cell>
          <cell r="C13">
            <v>-456825922.41000003</v>
          </cell>
          <cell r="D13">
            <v>-2626024.7400000002</v>
          </cell>
          <cell r="E13">
            <v>-2523023.62</v>
          </cell>
          <cell r="F13">
            <v>-2540057.65</v>
          </cell>
          <cell r="G13">
            <v>-2695305.39</v>
          </cell>
          <cell r="H13">
            <v>-2377155.85</v>
          </cell>
          <cell r="I13">
            <v>-2762115.41</v>
          </cell>
          <cell r="J13">
            <v>-2585614.27</v>
          </cell>
          <cell r="K13">
            <v>-2266329.7200000002</v>
          </cell>
          <cell r="L13">
            <v>-2482727.8199999998</v>
          </cell>
          <cell r="M13">
            <v>-2570901.35</v>
          </cell>
          <cell r="N13">
            <v>-2654328.46</v>
          </cell>
          <cell r="O13">
            <v>-2704259.29</v>
          </cell>
          <cell r="P13">
            <v>-30787843.57</v>
          </cell>
          <cell r="Q13">
            <v>-487613765.98000008</v>
          </cell>
        </row>
        <row r="14">
          <cell r="A14" t="str">
            <v>F11100C</v>
          </cell>
          <cell r="B14" t="str">
            <v>ACCUMULATED PROVISION FOR AMORTIZATION</v>
          </cell>
          <cell r="C14">
            <v>-61685746.5</v>
          </cell>
          <cell r="D14">
            <v>-597489.42000000004</v>
          </cell>
          <cell r="E14">
            <v>-598012.42000000004</v>
          </cell>
          <cell r="F14">
            <v>-629271.6</v>
          </cell>
          <cell r="G14">
            <v>-562359.01</v>
          </cell>
          <cell r="H14">
            <v>-615542.79</v>
          </cell>
          <cell r="I14">
            <v>-674864.88</v>
          </cell>
          <cell r="J14">
            <v>-623899.72</v>
          </cell>
          <cell r="K14">
            <v>-621363.39</v>
          </cell>
          <cell r="L14">
            <v>-653528.67000000004</v>
          </cell>
          <cell r="M14">
            <v>-621294.76</v>
          </cell>
          <cell r="N14">
            <v>-623335.02</v>
          </cell>
          <cell r="O14">
            <v>-499147.55</v>
          </cell>
          <cell r="P14">
            <v>-7320109.2299999995</v>
          </cell>
          <cell r="Q14">
            <v>-69005855.730000004</v>
          </cell>
        </row>
        <row r="15">
          <cell r="A15" t="str">
            <v>F11100E</v>
          </cell>
          <cell r="B15" t="str">
            <v>ACCUMULATED PROVISION FOR AMORTIZATION</v>
          </cell>
          <cell r="C15">
            <v>210561.22</v>
          </cell>
          <cell r="D15">
            <v>111939.58</v>
          </cell>
          <cell r="E15">
            <v>-140951.81</v>
          </cell>
          <cell r="F15">
            <v>-141824.57999999999</v>
          </cell>
          <cell r="G15">
            <v>-141110.73000000001</v>
          </cell>
          <cell r="H15">
            <v>-142078.81</v>
          </cell>
          <cell r="I15">
            <v>-7523.69</v>
          </cell>
          <cell r="J15">
            <v>-19962.14</v>
          </cell>
          <cell r="K15">
            <v>-178017.89</v>
          </cell>
          <cell r="L15">
            <v>-168546.78</v>
          </cell>
          <cell r="M15">
            <v>-172993.87</v>
          </cell>
          <cell r="N15">
            <v>-172560.01</v>
          </cell>
          <cell r="O15">
            <v>-186988.38</v>
          </cell>
          <cell r="P15">
            <v>-1360619.1099999999</v>
          </cell>
          <cell r="Q15">
            <v>-1150057.8900000001</v>
          </cell>
        </row>
        <row r="16">
          <cell r="A16" t="str">
            <v>F11100G</v>
          </cell>
          <cell r="B16" t="str">
            <v>ACCUMULATED PROVISION FOR AMORTIZATION</v>
          </cell>
          <cell r="C16">
            <v>-430624.83</v>
          </cell>
          <cell r="D16">
            <v>-27590.11</v>
          </cell>
          <cell r="E16">
            <v>-24985.360000000001</v>
          </cell>
          <cell r="F16">
            <v>-24992.85</v>
          </cell>
          <cell r="G16">
            <v>-25000.83</v>
          </cell>
          <cell r="H16">
            <v>-24802.94</v>
          </cell>
          <cell r="I16">
            <v>-17290.32</v>
          </cell>
          <cell r="J16">
            <v>-23688.07</v>
          </cell>
          <cell r="K16">
            <v>-23713.52</v>
          </cell>
          <cell r="L16">
            <v>-23609.98</v>
          </cell>
          <cell r="M16">
            <v>-23569.03</v>
          </cell>
          <cell r="N16">
            <v>-22604.720000000001</v>
          </cell>
          <cell r="O16">
            <v>-23579.14</v>
          </cell>
          <cell r="P16">
            <v>-285426.87</v>
          </cell>
          <cell r="Q16">
            <v>-716051.69999999984</v>
          </cell>
        </row>
        <row r="17">
          <cell r="A17" t="str">
            <v>F11800C</v>
          </cell>
          <cell r="B17" t="str">
            <v>OTHER UTILITY PLANT</v>
          </cell>
          <cell r="C17">
            <v>244763183.05000001</v>
          </cell>
          <cell r="D17">
            <v>92080.01</v>
          </cell>
          <cell r="E17">
            <v>411453.67</v>
          </cell>
          <cell r="F17">
            <v>298140.98</v>
          </cell>
          <cell r="G17">
            <v>2449109.6</v>
          </cell>
          <cell r="H17">
            <v>4288574.07</v>
          </cell>
          <cell r="I17">
            <v>-4585901.1500000004</v>
          </cell>
          <cell r="J17">
            <v>878611.26</v>
          </cell>
          <cell r="K17">
            <v>-6324026.4699999997</v>
          </cell>
          <cell r="L17">
            <v>1714721.6</v>
          </cell>
          <cell r="M17">
            <v>340822.77</v>
          </cell>
          <cell r="N17">
            <v>3236775.56</v>
          </cell>
          <cell r="O17">
            <v>926198.83</v>
          </cell>
          <cell r="P17">
            <v>3726560.73</v>
          </cell>
          <cell r="Q17">
            <v>248489743.77999997</v>
          </cell>
        </row>
        <row r="18">
          <cell r="A18" t="str">
            <v>F11830C</v>
          </cell>
          <cell r="B18" t="str">
            <v>OTHER UTILITY PLANT CWIP</v>
          </cell>
          <cell r="C18">
            <v>15903683.93</v>
          </cell>
          <cell r="D18">
            <v>-1019664.18</v>
          </cell>
          <cell r="E18">
            <v>1406995.99</v>
          </cell>
          <cell r="F18">
            <v>-1584503.24</v>
          </cell>
          <cell r="G18">
            <v>-465984.68</v>
          </cell>
          <cell r="H18">
            <v>-3263945.76</v>
          </cell>
          <cell r="I18">
            <v>318575.42</v>
          </cell>
          <cell r="J18">
            <v>680306.91</v>
          </cell>
          <cell r="K18">
            <v>3425953.75</v>
          </cell>
          <cell r="L18">
            <v>1101268.92</v>
          </cell>
          <cell r="M18">
            <v>3345797.53</v>
          </cell>
          <cell r="N18">
            <v>388504.22</v>
          </cell>
          <cell r="O18">
            <v>10188753.220000001</v>
          </cell>
          <cell r="P18">
            <v>14522058.100000001</v>
          </cell>
          <cell r="Q18">
            <v>30425742.030000001</v>
          </cell>
        </row>
        <row r="19">
          <cell r="A19" t="str">
            <v>F11900C</v>
          </cell>
          <cell r="B19" t="str">
            <v>ACCUM AMORT-OTHER UTILITY PLANT</v>
          </cell>
          <cell r="C19">
            <v>-53177678.810000002</v>
          </cell>
          <cell r="D19">
            <v>-1135913.29</v>
          </cell>
          <cell r="E19">
            <v>-1173581.0900000001</v>
          </cell>
          <cell r="F19">
            <v>-1143937.54</v>
          </cell>
          <cell r="G19">
            <v>-1095291.1100000001</v>
          </cell>
          <cell r="H19">
            <v>-1151424.31</v>
          </cell>
          <cell r="I19">
            <v>3954321.8</v>
          </cell>
          <cell r="J19">
            <v>-1054294.51</v>
          </cell>
          <cell r="K19">
            <v>4221699.32</v>
          </cell>
          <cell r="L19">
            <v>-1060514.44</v>
          </cell>
          <cell r="M19">
            <v>-945869.54</v>
          </cell>
          <cell r="N19">
            <v>-1111430.3</v>
          </cell>
          <cell r="O19">
            <v>-1012637.88</v>
          </cell>
          <cell r="P19">
            <v>-2708872.8899999997</v>
          </cell>
          <cell r="Q19">
            <v>-55886551.700000003</v>
          </cell>
        </row>
        <row r="20">
          <cell r="A20" t="str">
            <v>F12060E</v>
          </cell>
          <cell r="B20" t="str">
            <v>NUCLEAR FUEL UNDER CAPITAL LEASES-ACC D</v>
          </cell>
          <cell r="C20">
            <v>-24440227</v>
          </cell>
          <cell r="D20">
            <v>-1093835</v>
          </cell>
          <cell r="E20">
            <v>-1157053</v>
          </cell>
          <cell r="F20">
            <v>-1237987</v>
          </cell>
          <cell r="G20">
            <v>-1310349</v>
          </cell>
          <cell r="H20">
            <v>-1358569</v>
          </cell>
          <cell r="I20">
            <v>-1308365</v>
          </cell>
          <cell r="J20">
            <v>-1353460</v>
          </cell>
          <cell r="K20">
            <v>-1352868</v>
          </cell>
          <cell r="L20">
            <v>-1307734</v>
          </cell>
          <cell r="M20">
            <v>-636332.72</v>
          </cell>
          <cell r="N20">
            <v>-776685</v>
          </cell>
          <cell r="O20">
            <v>-1025568.2</v>
          </cell>
          <cell r="P20">
            <v>-13918805.92</v>
          </cell>
          <cell r="Q20">
            <v>-38359032.920000002</v>
          </cell>
        </row>
        <row r="21">
          <cell r="A21" t="str">
            <v>F12061E</v>
          </cell>
          <cell r="B21" t="str">
            <v>NUCLEAR FUEL UNDER CAPITAL LEASES-CWIP</v>
          </cell>
          <cell r="C21">
            <v>2920333.64</v>
          </cell>
          <cell r="D21">
            <v>766899.28</v>
          </cell>
          <cell r="E21">
            <v>-11884.86</v>
          </cell>
          <cell r="F21">
            <v>33742.47</v>
          </cell>
          <cell r="G21">
            <v>474067.19</v>
          </cell>
          <cell r="H21">
            <v>-3081772.66</v>
          </cell>
          <cell r="I21">
            <v>-2850416.28</v>
          </cell>
          <cell r="J21">
            <v>4801.8100000000004</v>
          </cell>
          <cell r="K21">
            <v>394036.66</v>
          </cell>
          <cell r="L21">
            <v>5697365.1699999999</v>
          </cell>
          <cell r="M21">
            <v>12127.62</v>
          </cell>
          <cell r="N21">
            <v>1710073.62</v>
          </cell>
          <cell r="O21">
            <v>-379206.82</v>
          </cell>
          <cell r="P21">
            <v>2769833.2000000007</v>
          </cell>
          <cell r="Q21">
            <v>5690166.8399999999</v>
          </cell>
        </row>
        <row r="22">
          <cell r="A22" t="str">
            <v>F12063E</v>
          </cell>
          <cell r="B22" t="str">
            <v>NUCLEAR FUEL UNDER CAPITAL LEASES-PLANT</v>
          </cell>
          <cell r="C22">
            <v>44120401.020000003</v>
          </cell>
          <cell r="D22">
            <v>1089782.51</v>
          </cell>
          <cell r="E22">
            <v>0</v>
          </cell>
          <cell r="F22">
            <v>0</v>
          </cell>
          <cell r="G22">
            <v>0</v>
          </cell>
          <cell r="H22">
            <v>3085653.59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6786176.9500000002</v>
          </cell>
          <cell r="P22">
            <v>10961613.050000001</v>
          </cell>
          <cell r="Q22">
            <v>55082014.070000008</v>
          </cell>
        </row>
        <row r="23">
          <cell r="A23" t="str">
            <v>F12100C</v>
          </cell>
          <cell r="B23" t="str">
            <v>NONUTILITY PROPERTY</v>
          </cell>
          <cell r="C23">
            <v>2197421.36</v>
          </cell>
          <cell r="D23">
            <v>-867846.7</v>
          </cell>
          <cell r="E23">
            <v>1722909.7</v>
          </cell>
          <cell r="F23">
            <v>-615306.54</v>
          </cell>
          <cell r="G23">
            <v>-749341.07</v>
          </cell>
          <cell r="H23">
            <v>1191134.8400000001</v>
          </cell>
          <cell r="I23">
            <v>-18534.169999999998</v>
          </cell>
          <cell r="J23">
            <v>87195.95</v>
          </cell>
          <cell r="K23">
            <v>-257816.55</v>
          </cell>
          <cell r="L23">
            <v>943.61</v>
          </cell>
          <cell r="M23">
            <v>-6395.83</v>
          </cell>
          <cell r="N23">
            <v>-58759.86</v>
          </cell>
          <cell r="O23">
            <v>2316.5300000000002</v>
          </cell>
          <cell r="P23">
            <v>430499.91000000003</v>
          </cell>
          <cell r="Q23">
            <v>2627921.27</v>
          </cell>
        </row>
        <row r="24">
          <cell r="A24" t="str">
            <v>F12200C</v>
          </cell>
          <cell r="B24" t="str">
            <v>ACCUM. PROV. FOR DEPR. AND AMORT.</v>
          </cell>
          <cell r="C24">
            <v>-308210.62</v>
          </cell>
          <cell r="D24">
            <v>-12720.57</v>
          </cell>
          <cell r="E24">
            <v>4029.42</v>
          </cell>
          <cell r="F24">
            <v>-12720.57</v>
          </cell>
          <cell r="G24">
            <v>-12863.22</v>
          </cell>
          <cell r="H24">
            <v>-12756.23</v>
          </cell>
          <cell r="I24">
            <v>-12756.25</v>
          </cell>
          <cell r="J24">
            <v>-12756.22</v>
          </cell>
          <cell r="K24">
            <v>-12756.23</v>
          </cell>
          <cell r="L24">
            <v>-12756.24</v>
          </cell>
          <cell r="M24">
            <v>-12756.23</v>
          </cell>
          <cell r="N24">
            <v>-12756.24</v>
          </cell>
          <cell r="O24">
            <v>-12756.23</v>
          </cell>
          <cell r="P24">
            <v>-136324.81</v>
          </cell>
          <cell r="Q24">
            <v>-444535.42999999988</v>
          </cell>
        </row>
        <row r="25">
          <cell r="A25" t="str">
            <v>F12310C</v>
          </cell>
          <cell r="B25" t="str">
            <v>INVESTMENT IN SUBSIDIARY COMPANIES</v>
          </cell>
          <cell r="C25">
            <v>3290000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3290000</v>
          </cell>
        </row>
        <row r="26">
          <cell r="A26" t="str">
            <v>F12400C</v>
          </cell>
          <cell r="B26" t="str">
            <v>OTHER INVESTMENTS</v>
          </cell>
          <cell r="C26">
            <v>2516379.9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-2505425</v>
          </cell>
          <cell r="P26">
            <v>-2505425</v>
          </cell>
          <cell r="Q26">
            <v>10954.899999999907</v>
          </cell>
        </row>
        <row r="27">
          <cell r="A27" t="str">
            <v>F12810C</v>
          </cell>
          <cell r="B27" t="str">
            <v>OTHER SPECIAL FUNDS-DEFERRED CHARGES</v>
          </cell>
          <cell r="C27">
            <v>-491331.27</v>
          </cell>
          <cell r="D27">
            <v>98267</v>
          </cell>
          <cell r="E27">
            <v>98267</v>
          </cell>
          <cell r="F27">
            <v>98267</v>
          </cell>
          <cell r="G27">
            <v>98267</v>
          </cell>
          <cell r="H27">
            <v>98267</v>
          </cell>
          <cell r="I27">
            <v>0</v>
          </cell>
          <cell r="J27">
            <v>227576</v>
          </cell>
          <cell r="K27">
            <v>-1241400.8999999999</v>
          </cell>
          <cell r="L27">
            <v>112647</v>
          </cell>
          <cell r="M27">
            <v>112647</v>
          </cell>
          <cell r="N27">
            <v>112647</v>
          </cell>
          <cell r="O27">
            <v>640471.92000000004</v>
          </cell>
          <cell r="P27">
            <v>455923.02000000014</v>
          </cell>
          <cell r="Q27">
            <v>-35408.249999999884</v>
          </cell>
        </row>
        <row r="28">
          <cell r="A28" t="str">
            <v>F12820C</v>
          </cell>
          <cell r="B28" t="str">
            <v>OTHER SPECIAL FUNDS-SONGS DECOMM</v>
          </cell>
          <cell r="C28">
            <v>551317114</v>
          </cell>
          <cell r="D28">
            <v>411400</v>
          </cell>
          <cell r="E28">
            <v>410600</v>
          </cell>
          <cell r="F28">
            <v>-7198128</v>
          </cell>
          <cell r="G28">
            <v>410600</v>
          </cell>
          <cell r="H28">
            <v>410600</v>
          </cell>
          <cell r="I28">
            <v>5454586</v>
          </cell>
          <cell r="J28">
            <v>410600</v>
          </cell>
          <cell r="K28">
            <v>410600</v>
          </cell>
          <cell r="L28">
            <v>25933831.25</v>
          </cell>
          <cell r="M28">
            <v>410600</v>
          </cell>
          <cell r="N28">
            <v>410600</v>
          </cell>
          <cell r="O28">
            <v>-36039277.490000002</v>
          </cell>
          <cell r="P28">
            <v>-8563388.2400000021</v>
          </cell>
          <cell r="Q28">
            <v>542753725.75999999</v>
          </cell>
        </row>
        <row r="29">
          <cell r="A29" t="str">
            <v>F13100C</v>
          </cell>
          <cell r="B29" t="str">
            <v>CASH</v>
          </cell>
          <cell r="C29">
            <v>7366610.4699999997</v>
          </cell>
          <cell r="D29">
            <v>-376541.68</v>
          </cell>
          <cell r="E29">
            <v>491170.8</v>
          </cell>
          <cell r="F29">
            <v>-2530904.48</v>
          </cell>
          <cell r="G29">
            <v>-1489912.73</v>
          </cell>
          <cell r="H29">
            <v>5774736.0999999996</v>
          </cell>
          <cell r="I29">
            <v>-3433165.36</v>
          </cell>
          <cell r="J29">
            <v>-5501409.2000000002</v>
          </cell>
          <cell r="K29">
            <v>30583.54</v>
          </cell>
          <cell r="L29">
            <v>-204862.21</v>
          </cell>
          <cell r="M29">
            <v>136916.25</v>
          </cell>
          <cell r="N29">
            <v>833530.23</v>
          </cell>
          <cell r="O29">
            <v>1379452.11</v>
          </cell>
          <cell r="P29">
            <v>-4890406.63</v>
          </cell>
          <cell r="Q29">
            <v>2476203.8399999989</v>
          </cell>
        </row>
        <row r="30">
          <cell r="A30" t="str">
            <v>F13400C</v>
          </cell>
          <cell r="B30" t="str">
            <v>OTHER SPECIAL DEPOSITS</v>
          </cell>
          <cell r="C30">
            <v>187391.68</v>
          </cell>
          <cell r="D30">
            <v>7911412.7800000003</v>
          </cell>
          <cell r="E30">
            <v>8220660.7800000003</v>
          </cell>
          <cell r="F30">
            <v>-16281465.24</v>
          </cell>
          <cell r="G30">
            <v>7803819.4699999997</v>
          </cell>
          <cell r="H30">
            <v>7904989.0999999996</v>
          </cell>
          <cell r="I30">
            <v>-14523571.43</v>
          </cell>
          <cell r="J30">
            <v>6427968.3300000001</v>
          </cell>
          <cell r="K30">
            <v>-7896384.1699999999</v>
          </cell>
          <cell r="L30">
            <v>1115081.6499999999</v>
          </cell>
          <cell r="M30">
            <v>-361485</v>
          </cell>
          <cell r="N30">
            <v>1653141.76</v>
          </cell>
          <cell r="O30">
            <v>-2017842.54</v>
          </cell>
          <cell r="P30">
            <v>-43674.509999999078</v>
          </cell>
          <cell r="Q30">
            <v>143717.17000000086</v>
          </cell>
        </row>
        <row r="31">
          <cell r="A31" t="str">
            <v>F13500C</v>
          </cell>
          <cell r="B31" t="str">
            <v>WORKING FUND</v>
          </cell>
          <cell r="C31">
            <v>89840</v>
          </cell>
          <cell r="D31">
            <v>2800</v>
          </cell>
          <cell r="E31">
            <v>0</v>
          </cell>
          <cell r="F31">
            <v>-200</v>
          </cell>
          <cell r="G31">
            <v>-6000</v>
          </cell>
          <cell r="H31">
            <v>-2300</v>
          </cell>
          <cell r="I31">
            <v>-2500</v>
          </cell>
          <cell r="J31">
            <v>0</v>
          </cell>
          <cell r="K31">
            <v>0</v>
          </cell>
          <cell r="L31">
            <v>-3000</v>
          </cell>
          <cell r="M31">
            <v>0</v>
          </cell>
          <cell r="N31">
            <v>-850</v>
          </cell>
          <cell r="O31">
            <v>0</v>
          </cell>
          <cell r="P31">
            <v>-12050</v>
          </cell>
          <cell r="Q31">
            <v>77790</v>
          </cell>
        </row>
        <row r="32">
          <cell r="A32" t="str">
            <v>F13600C</v>
          </cell>
          <cell r="B32" t="str">
            <v>TEMPORARY CASH INVESTMENTS</v>
          </cell>
          <cell r="C32">
            <v>329288846.31999999</v>
          </cell>
          <cell r="D32">
            <v>-16765950.800000001</v>
          </cell>
          <cell r="E32">
            <v>465864812.97000003</v>
          </cell>
          <cell r="F32">
            <v>-428002647.16000003</v>
          </cell>
          <cell r="G32">
            <v>-7713984.6100000003</v>
          </cell>
          <cell r="H32">
            <v>18844996.309999999</v>
          </cell>
          <cell r="I32">
            <v>-59890810.810000002</v>
          </cell>
          <cell r="J32">
            <v>3004411.2</v>
          </cell>
          <cell r="K32">
            <v>-65726376.530000001</v>
          </cell>
          <cell r="L32">
            <v>-29524131.940000001</v>
          </cell>
          <cell r="M32">
            <v>-11554656.42</v>
          </cell>
          <cell r="N32">
            <v>-27366456.329999998</v>
          </cell>
          <cell r="O32">
            <v>82733476.920000002</v>
          </cell>
          <cell r="P32">
            <v>-76097317.200000003</v>
          </cell>
          <cell r="Q32">
            <v>253191529.12</v>
          </cell>
        </row>
        <row r="33">
          <cell r="A33" t="str">
            <v>F14200C</v>
          </cell>
          <cell r="B33" t="str">
            <v>CUSTOMER ACCOUNTS RECEIVABLE</v>
          </cell>
          <cell r="C33">
            <v>126186839.44</v>
          </cell>
          <cell r="D33">
            <v>4939984.05</v>
          </cell>
          <cell r="E33">
            <v>-203980.78</v>
          </cell>
          <cell r="F33">
            <v>-11153787.98</v>
          </cell>
          <cell r="G33">
            <v>-2078701.59</v>
          </cell>
          <cell r="H33">
            <v>-3852516.82</v>
          </cell>
          <cell r="I33">
            <v>26912612.82</v>
          </cell>
          <cell r="J33">
            <v>108806791.45999999</v>
          </cell>
          <cell r="K33">
            <v>15921394.880000001</v>
          </cell>
          <cell r="L33">
            <v>-23253804.18</v>
          </cell>
          <cell r="M33">
            <v>-55446763.479999997</v>
          </cell>
          <cell r="N33">
            <v>-175162604.78999999</v>
          </cell>
          <cell r="O33">
            <v>146011784.43000001</v>
          </cell>
          <cell r="P33">
            <v>31440408.020000011</v>
          </cell>
          <cell r="Q33">
            <v>157627247.45999998</v>
          </cell>
        </row>
        <row r="34">
          <cell r="A34" t="str">
            <v>F14300C</v>
          </cell>
          <cell r="B34" t="str">
            <v>OTHER ACCOUNTS RECEIVABLE</v>
          </cell>
          <cell r="C34">
            <v>12792775.060000001</v>
          </cell>
          <cell r="D34">
            <v>7458145.71</v>
          </cell>
          <cell r="E34">
            <v>3401176.95</v>
          </cell>
          <cell r="F34">
            <v>-3221584.91</v>
          </cell>
          <cell r="G34">
            <v>-593913.34</v>
          </cell>
          <cell r="H34">
            <v>-3154296.87</v>
          </cell>
          <cell r="I34">
            <v>4273524.0199999996</v>
          </cell>
          <cell r="J34">
            <v>-3161633.27</v>
          </cell>
          <cell r="K34">
            <v>-2842075.91</v>
          </cell>
          <cell r="L34">
            <v>865825.8</v>
          </cell>
          <cell r="M34">
            <v>806393.83</v>
          </cell>
          <cell r="N34">
            <v>8493392.5199999996</v>
          </cell>
          <cell r="O34">
            <v>19406864.969999999</v>
          </cell>
          <cell r="P34">
            <v>31731819.499999996</v>
          </cell>
          <cell r="Q34">
            <v>44524594.559999995</v>
          </cell>
        </row>
        <row r="35">
          <cell r="A35" t="str">
            <v>F14400C</v>
          </cell>
          <cell r="B35" t="str">
            <v>ACCUM. PROV. FOR UNCOLLECTIBLE ACCT.-CR</v>
          </cell>
          <cell r="C35">
            <v>-1916580.9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-3008957</v>
          </cell>
          <cell r="P35">
            <v>-3008957</v>
          </cell>
          <cell r="Q35">
            <v>-4925537.9000000004</v>
          </cell>
        </row>
        <row r="36">
          <cell r="A36" t="str">
            <v>F14500C</v>
          </cell>
          <cell r="B36" t="str">
            <v>NOTES REC FROM ASSOC</v>
          </cell>
          <cell r="C36">
            <v>612231941.45000005</v>
          </cell>
          <cell r="D36">
            <v>50546593.210000001</v>
          </cell>
          <cell r="E36">
            <v>-437565409.68000001</v>
          </cell>
          <cell r="F36">
            <v>267514538.66</v>
          </cell>
          <cell r="G36">
            <v>58613420.969999999</v>
          </cell>
          <cell r="H36">
            <v>1564931.04</v>
          </cell>
          <cell r="I36">
            <v>43352760.740000002</v>
          </cell>
          <cell r="J36">
            <v>1467537.11</v>
          </cell>
          <cell r="K36">
            <v>-76706366.530000001</v>
          </cell>
          <cell r="L36">
            <v>-212778469.34</v>
          </cell>
          <cell r="M36">
            <v>-11834038.33</v>
          </cell>
          <cell r="N36">
            <v>-47521912.770000003</v>
          </cell>
          <cell r="O36">
            <v>-229797797.46000001</v>
          </cell>
          <cell r="P36">
            <v>-593144212.38</v>
          </cell>
          <cell r="Q36">
            <v>19087729.070000112</v>
          </cell>
        </row>
        <row r="37">
          <cell r="A37" t="str">
            <v>F14600C</v>
          </cell>
          <cell r="B37" t="str">
            <v>ACCOUNTS RECEIVABLE FROM ASSOC. COMPANI</v>
          </cell>
          <cell r="C37">
            <v>-13981565.52</v>
          </cell>
          <cell r="D37">
            <v>-7357850.71</v>
          </cell>
          <cell r="E37">
            <v>-2831434.78</v>
          </cell>
          <cell r="F37">
            <v>1251840.22</v>
          </cell>
          <cell r="G37">
            <v>-2321183.5099999998</v>
          </cell>
          <cell r="H37">
            <v>-350230.29</v>
          </cell>
          <cell r="I37">
            <v>-5605572.6500000004</v>
          </cell>
          <cell r="J37">
            <v>2303708.54</v>
          </cell>
          <cell r="K37">
            <v>-12924253.630000001</v>
          </cell>
          <cell r="L37">
            <v>13021495.9</v>
          </cell>
          <cell r="M37">
            <v>16715502.9</v>
          </cell>
          <cell r="N37">
            <v>6943747.0700000003</v>
          </cell>
          <cell r="O37">
            <v>-10623975.25</v>
          </cell>
          <cell r="P37">
            <v>-1778206.1900000013</v>
          </cell>
          <cell r="Q37">
            <v>-15759771.710000006</v>
          </cell>
        </row>
        <row r="38">
          <cell r="A38" t="str">
            <v>F15200C</v>
          </cell>
          <cell r="B38" t="str">
            <v>FUEL STOCK EXPENSES UNDISTRIBUTED</v>
          </cell>
          <cell r="C38">
            <v>9069.2900000000009</v>
          </cell>
          <cell r="D38">
            <v>1797.09</v>
          </cell>
          <cell r="E38">
            <v>203</v>
          </cell>
          <cell r="F38">
            <v>7292.18</v>
          </cell>
          <cell r="G38">
            <v>1594.09</v>
          </cell>
          <cell r="H38">
            <v>1594.09</v>
          </cell>
          <cell r="I38">
            <v>-832.63</v>
          </cell>
          <cell r="J38">
            <v>2474.09</v>
          </cell>
          <cell r="K38">
            <v>1594.09</v>
          </cell>
          <cell r="L38">
            <v>1594.09</v>
          </cell>
          <cell r="M38">
            <v>0</v>
          </cell>
          <cell r="N38">
            <v>0</v>
          </cell>
          <cell r="O38">
            <v>0</v>
          </cell>
          <cell r="P38">
            <v>17310.09</v>
          </cell>
          <cell r="Q38">
            <v>26379.38</v>
          </cell>
        </row>
        <row r="39">
          <cell r="A39" t="str">
            <v>F15400C</v>
          </cell>
          <cell r="B39" t="str">
            <v>PLANT MATERIALS AND OPERATING SUPPLIES</v>
          </cell>
          <cell r="C39">
            <v>49379794</v>
          </cell>
          <cell r="D39">
            <v>-128220.3</v>
          </cell>
          <cell r="E39">
            <v>-9351307.9900000002</v>
          </cell>
          <cell r="F39">
            <v>1719579.13</v>
          </cell>
          <cell r="G39">
            <v>-94899.77</v>
          </cell>
          <cell r="H39">
            <v>-668810.1</v>
          </cell>
          <cell r="I39">
            <v>-1212489.02</v>
          </cell>
          <cell r="J39">
            <v>-141316.71</v>
          </cell>
          <cell r="K39">
            <v>1072325.3400000001</v>
          </cell>
          <cell r="L39">
            <v>233315.7</v>
          </cell>
          <cell r="M39">
            <v>445632.26</v>
          </cell>
          <cell r="N39">
            <v>-918256.77</v>
          </cell>
          <cell r="O39">
            <v>-1194572.96</v>
          </cell>
          <cell r="P39">
            <v>-10239021.190000001</v>
          </cell>
          <cell r="Q39">
            <v>39140772.809999995</v>
          </cell>
        </row>
        <row r="40">
          <cell r="A40" t="str">
            <v>F15600C</v>
          </cell>
          <cell r="B40" t="str">
            <v>OTHER MATERIALS AND SUPPLIES</v>
          </cell>
          <cell r="C40">
            <v>44452.7</v>
          </cell>
          <cell r="D40">
            <v>14758.49</v>
          </cell>
          <cell r="E40">
            <v>2157.23</v>
          </cell>
          <cell r="F40">
            <v>419.76</v>
          </cell>
          <cell r="G40">
            <v>517.63</v>
          </cell>
          <cell r="H40">
            <v>-29001.9</v>
          </cell>
          <cell r="I40">
            <v>1467.8</v>
          </cell>
          <cell r="J40">
            <v>-839.05</v>
          </cell>
          <cell r="K40">
            <v>409</v>
          </cell>
          <cell r="L40">
            <v>2458.87</v>
          </cell>
          <cell r="M40">
            <v>3170.11</v>
          </cell>
          <cell r="N40">
            <v>-1375.34</v>
          </cell>
          <cell r="O40">
            <v>632.91999999999996</v>
          </cell>
          <cell r="P40">
            <v>-5224.4800000000014</v>
          </cell>
          <cell r="Q40">
            <v>39228.22</v>
          </cell>
        </row>
        <row r="41">
          <cell r="A41" t="str">
            <v>F15700C</v>
          </cell>
          <cell r="B41" t="str">
            <v>NUCLEAR MATERIALS HELD FOR SALE</v>
          </cell>
          <cell r="C41">
            <v>134.83000000000001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-134.83000000000001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-134.83000000000001</v>
          </cell>
          <cell r="Q41">
            <v>0</v>
          </cell>
        </row>
        <row r="42">
          <cell r="A42" t="str">
            <v>F16300C</v>
          </cell>
          <cell r="B42" t="str">
            <v>STORES EXPENSE UNDISTRIBUTED</v>
          </cell>
          <cell r="C42">
            <v>1087840.74</v>
          </cell>
          <cell r="D42">
            <v>-1114214.96</v>
          </cell>
          <cell r="E42">
            <v>-128938.81</v>
          </cell>
          <cell r="F42">
            <v>54071.76</v>
          </cell>
          <cell r="G42">
            <v>-63964.2</v>
          </cell>
          <cell r="H42">
            <v>-110301.61</v>
          </cell>
          <cell r="I42">
            <v>-30628.78</v>
          </cell>
          <cell r="J42">
            <v>-77825.81</v>
          </cell>
          <cell r="K42">
            <v>141854.47</v>
          </cell>
          <cell r="L42">
            <v>-245123.65</v>
          </cell>
          <cell r="M42">
            <v>31778.73</v>
          </cell>
          <cell r="N42">
            <v>-228926.31</v>
          </cell>
          <cell r="O42">
            <v>-586369.93999999994</v>
          </cell>
          <cell r="P42">
            <v>-2358589.1100000003</v>
          </cell>
          <cell r="Q42">
            <v>-1270748.3699999999</v>
          </cell>
        </row>
        <row r="43">
          <cell r="A43" t="str">
            <v>F16410C</v>
          </cell>
          <cell r="B43" t="str">
            <v>GAS STORED UNDERGROUND-CURRENT</v>
          </cell>
          <cell r="C43">
            <v>10628148.289999999</v>
          </cell>
          <cell r="D43">
            <v>-5934141.5099999998</v>
          </cell>
          <cell r="E43">
            <v>-3600205.86</v>
          </cell>
          <cell r="F43">
            <v>-892068.5</v>
          </cell>
          <cell r="G43">
            <v>2886969.26</v>
          </cell>
          <cell r="H43">
            <v>2410531.8399999999</v>
          </cell>
          <cell r="I43">
            <v>1362698.48</v>
          </cell>
          <cell r="J43">
            <v>3294968.3</v>
          </cell>
          <cell r="K43">
            <v>-3374104.39</v>
          </cell>
          <cell r="L43">
            <v>15179759.300000001</v>
          </cell>
          <cell r="M43">
            <v>9371772.8399999999</v>
          </cell>
          <cell r="N43">
            <v>-8054147.3899999997</v>
          </cell>
          <cell r="O43">
            <v>-11205968.74</v>
          </cell>
          <cell r="P43">
            <v>1446063.6300000008</v>
          </cell>
          <cell r="Q43">
            <v>12074211.92</v>
          </cell>
        </row>
        <row r="44">
          <cell r="A44" t="str">
            <v>F16500C</v>
          </cell>
          <cell r="B44" t="str">
            <v>PREPAYMENTS</v>
          </cell>
          <cell r="C44">
            <v>4977554.13</v>
          </cell>
          <cell r="D44">
            <v>-282340.25</v>
          </cell>
          <cell r="E44">
            <v>-1074038.55</v>
          </cell>
          <cell r="F44">
            <v>-293898.49</v>
          </cell>
          <cell r="G44">
            <v>4731398.68</v>
          </cell>
          <cell r="H44">
            <v>-2834964.95</v>
          </cell>
          <cell r="I44">
            <v>-2725202.24</v>
          </cell>
          <cell r="J44">
            <v>2299201.79</v>
          </cell>
          <cell r="K44">
            <v>-205545.66</v>
          </cell>
          <cell r="L44">
            <v>-268283.95</v>
          </cell>
          <cell r="M44">
            <v>46659.34</v>
          </cell>
          <cell r="N44">
            <v>-195466.83</v>
          </cell>
          <cell r="O44">
            <v>2241838.29</v>
          </cell>
          <cell r="P44">
            <v>1439357.1799999992</v>
          </cell>
          <cell r="Q44">
            <v>6416911.3099999987</v>
          </cell>
        </row>
        <row r="45">
          <cell r="A45" t="str">
            <v>F17100C</v>
          </cell>
          <cell r="B45" t="str">
            <v>INTEREST AND DIVIDENDS RECEIVABLE</v>
          </cell>
          <cell r="C45">
            <v>2188804.34</v>
          </cell>
          <cell r="D45">
            <v>-925528.01</v>
          </cell>
          <cell r="E45">
            <v>433761.66</v>
          </cell>
          <cell r="F45">
            <v>-302367.55</v>
          </cell>
          <cell r="G45">
            <v>-51181.2</v>
          </cell>
          <cell r="H45">
            <v>545482.18999999994</v>
          </cell>
          <cell r="I45">
            <v>-822929.87</v>
          </cell>
          <cell r="J45">
            <v>307566.15000000002</v>
          </cell>
          <cell r="K45">
            <v>-270645.99</v>
          </cell>
          <cell r="L45">
            <v>-581656.15</v>
          </cell>
          <cell r="M45">
            <v>-306604.33</v>
          </cell>
          <cell r="N45">
            <v>97819.25</v>
          </cell>
          <cell r="O45">
            <v>204002.84</v>
          </cell>
          <cell r="P45">
            <v>-1672281.01</v>
          </cell>
          <cell r="Q45">
            <v>516523.32999999949</v>
          </cell>
        </row>
        <row r="46">
          <cell r="A46" t="str">
            <v>F17300C</v>
          </cell>
          <cell r="B46" t="str">
            <v>ACCRUED UTILITY REVENUES</v>
          </cell>
          <cell r="C46">
            <v>52359000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3400000</v>
          </cell>
          <cell r="P46">
            <v>3400000</v>
          </cell>
          <cell r="Q46">
            <v>55759000</v>
          </cell>
        </row>
        <row r="47">
          <cell r="A47" t="str">
            <v>F17400C</v>
          </cell>
          <cell r="B47" t="str">
            <v>MISCELLANEOUS CURRENT AND ACCRUED ASSET</v>
          </cell>
          <cell r="C47">
            <v>45772914.409999996</v>
          </cell>
          <cell r="D47">
            <v>-3534625</v>
          </cell>
          <cell r="E47">
            <v>1531422</v>
          </cell>
          <cell r="F47">
            <v>1797776.95</v>
          </cell>
          <cell r="G47">
            <v>2671057</v>
          </cell>
          <cell r="H47">
            <v>31843668</v>
          </cell>
          <cell r="I47">
            <v>108195677</v>
          </cell>
          <cell r="J47">
            <v>-2233127</v>
          </cell>
          <cell r="K47">
            <v>21898550</v>
          </cell>
          <cell r="L47">
            <v>-51155109</v>
          </cell>
          <cell r="M47">
            <v>-38637610</v>
          </cell>
          <cell r="N47">
            <v>230680927</v>
          </cell>
          <cell r="O47">
            <v>118104760</v>
          </cell>
          <cell r="P47">
            <v>421163366.94999999</v>
          </cell>
          <cell r="Q47">
            <v>466936281.36000001</v>
          </cell>
        </row>
        <row r="48">
          <cell r="A48" t="str">
            <v>F17401C</v>
          </cell>
          <cell r="B48" t="str">
            <v>MISC. CURRENT AND ACCRUED ASSETS-BALANC</v>
          </cell>
          <cell r="C48">
            <v>0</v>
          </cell>
          <cell r="D48">
            <v>0</v>
          </cell>
          <cell r="G48">
            <v>0</v>
          </cell>
          <cell r="H48">
            <v>6292</v>
          </cell>
          <cell r="I48">
            <v>126436</v>
          </cell>
          <cell r="J48">
            <v>727</v>
          </cell>
          <cell r="K48">
            <v>725</v>
          </cell>
          <cell r="L48">
            <v>726</v>
          </cell>
          <cell r="M48">
            <v>35709</v>
          </cell>
          <cell r="N48">
            <v>60023</v>
          </cell>
          <cell r="O48">
            <v>27086</v>
          </cell>
          <cell r="P48">
            <v>257724</v>
          </cell>
          <cell r="Q48">
            <v>257724</v>
          </cell>
        </row>
        <row r="49">
          <cell r="A49" t="str">
            <v>F18100C</v>
          </cell>
          <cell r="B49" t="str">
            <v>UNAMORTIZED DEBT EXPENSES</v>
          </cell>
          <cell r="C49">
            <v>11391860.800000001</v>
          </cell>
          <cell r="D49">
            <v>-48716.09</v>
          </cell>
          <cell r="E49">
            <v>-48716.09</v>
          </cell>
          <cell r="F49">
            <v>-48716.09</v>
          </cell>
          <cell r="G49">
            <v>-48716.09</v>
          </cell>
          <cell r="H49">
            <v>-97601.64</v>
          </cell>
          <cell r="I49">
            <v>-48511.54</v>
          </cell>
          <cell r="J49">
            <v>-48511.54</v>
          </cell>
          <cell r="K49">
            <v>-48511.54</v>
          </cell>
          <cell r="L49">
            <v>-48511.54</v>
          </cell>
          <cell r="M49">
            <v>-48511.54</v>
          </cell>
          <cell r="N49">
            <v>-48511.54</v>
          </cell>
          <cell r="O49">
            <v>-48511.54</v>
          </cell>
          <cell r="P49">
            <v>-632046.78</v>
          </cell>
          <cell r="Q49">
            <v>10759814.020000007</v>
          </cell>
        </row>
        <row r="50">
          <cell r="A50" t="str">
            <v>F18220C</v>
          </cell>
          <cell r="B50" t="str">
            <v>UNRECOVERED PLANT AND REGULATORY STUDY</v>
          </cell>
          <cell r="C50">
            <v>53.27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-53.27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-53.27</v>
          </cell>
          <cell r="Q50">
            <v>0</v>
          </cell>
        </row>
        <row r="51">
          <cell r="A51" t="str">
            <v>F18230C</v>
          </cell>
          <cell r="B51" t="str">
            <v>OTHER REGULATORY ASSETS</v>
          </cell>
          <cell r="C51">
            <v>251711586.40000001</v>
          </cell>
          <cell r="D51">
            <v>-220621.56</v>
          </cell>
          <cell r="E51">
            <v>-220621.56</v>
          </cell>
          <cell r="F51">
            <v>-14289491.560000001</v>
          </cell>
          <cell r="G51">
            <v>7841.44</v>
          </cell>
          <cell r="H51">
            <v>7841.44</v>
          </cell>
          <cell r="I51">
            <v>-9915158.5600000005</v>
          </cell>
          <cell r="J51">
            <v>7841.44</v>
          </cell>
          <cell r="K51">
            <v>1882552.44</v>
          </cell>
          <cell r="L51">
            <v>102674461.44</v>
          </cell>
          <cell r="M51">
            <v>82138920.439999998</v>
          </cell>
          <cell r="N51">
            <v>110618791.44</v>
          </cell>
          <cell r="O51">
            <v>94701164.680000007</v>
          </cell>
          <cell r="P51">
            <v>367393521.52000004</v>
          </cell>
          <cell r="Q51">
            <v>619105107.92000008</v>
          </cell>
        </row>
        <row r="52">
          <cell r="A52" t="str">
            <v>F18300C</v>
          </cell>
          <cell r="B52" t="str">
            <v>PRELIM. SURVEY AND INVESTIGATION CHARGE</v>
          </cell>
          <cell r="C52">
            <v>4428205.24</v>
          </cell>
          <cell r="D52">
            <v>-88578.240000000005</v>
          </cell>
          <cell r="E52">
            <v>244836.69</v>
          </cell>
          <cell r="F52">
            <v>106591.81</v>
          </cell>
          <cell r="G52">
            <v>62658.5</v>
          </cell>
          <cell r="H52">
            <v>23412.79</v>
          </cell>
          <cell r="I52">
            <v>86914.62</v>
          </cell>
          <cell r="J52">
            <v>66149.89</v>
          </cell>
          <cell r="K52">
            <v>129630.22</v>
          </cell>
          <cell r="L52">
            <v>286415.07</v>
          </cell>
          <cell r="M52">
            <v>377125.75</v>
          </cell>
          <cell r="N52">
            <v>775561.94</v>
          </cell>
          <cell r="O52">
            <v>889389.38</v>
          </cell>
          <cell r="P52">
            <v>2960108.42</v>
          </cell>
          <cell r="Q52">
            <v>7388313.6599999992</v>
          </cell>
        </row>
        <row r="53">
          <cell r="A53" t="str">
            <v>F18400C</v>
          </cell>
          <cell r="B53" t="str">
            <v>CLEARING ACCOUNTS</v>
          </cell>
          <cell r="C53">
            <v>-35006.69</v>
          </cell>
          <cell r="D53">
            <v>1000963.93</v>
          </cell>
          <cell r="E53">
            <v>668312.43999999994</v>
          </cell>
          <cell r="F53">
            <v>-1931333.46</v>
          </cell>
          <cell r="G53">
            <v>1439056.41</v>
          </cell>
          <cell r="H53">
            <v>518872.01</v>
          </cell>
          <cell r="I53">
            <v>1300618.1599999999</v>
          </cell>
          <cell r="J53">
            <v>402789.68</v>
          </cell>
          <cell r="K53">
            <v>29126.77</v>
          </cell>
          <cell r="L53">
            <v>158564.20000000001</v>
          </cell>
          <cell r="M53">
            <v>-584034.17000000004</v>
          </cell>
          <cell r="N53">
            <v>50304.99</v>
          </cell>
          <cell r="O53">
            <v>-1673240.64</v>
          </cell>
          <cell r="P53">
            <v>1380000.320000001</v>
          </cell>
          <cell r="Q53">
            <v>1344993.6300000006</v>
          </cell>
        </row>
        <row r="54">
          <cell r="A54" t="str">
            <v>F18500C</v>
          </cell>
          <cell r="B54" t="str">
            <v>TEMPORARY FACILITIES</v>
          </cell>
          <cell r="C54">
            <v>11596.94</v>
          </cell>
          <cell r="D54">
            <v>14430.42</v>
          </cell>
          <cell r="E54">
            <v>4715.3</v>
          </cell>
          <cell r="F54">
            <v>25069.040000000001</v>
          </cell>
          <cell r="G54">
            <v>7823.35</v>
          </cell>
          <cell r="H54">
            <v>862.77</v>
          </cell>
          <cell r="I54">
            <v>-5436.18</v>
          </cell>
          <cell r="J54">
            <v>14255.43</v>
          </cell>
          <cell r="K54">
            <v>74964.210000000006</v>
          </cell>
          <cell r="L54">
            <v>6421.33</v>
          </cell>
          <cell r="M54">
            <v>-24872.23</v>
          </cell>
          <cell r="N54">
            <v>-63281.02</v>
          </cell>
          <cell r="O54">
            <v>306770.06</v>
          </cell>
          <cell r="P54">
            <v>361722.48</v>
          </cell>
          <cell r="Q54">
            <v>373319.42</v>
          </cell>
        </row>
        <row r="55">
          <cell r="A55" t="str">
            <v>F18600C</v>
          </cell>
          <cell r="B55" t="str">
            <v>MISCELLANEOUS DEFERRED DEBITS</v>
          </cell>
          <cell r="C55">
            <v>582396511.10000002</v>
          </cell>
          <cell r="D55">
            <v>-2021910.37</v>
          </cell>
          <cell r="E55">
            <v>-1982569.13</v>
          </cell>
          <cell r="F55">
            <v>-1952679.13</v>
          </cell>
          <cell r="G55">
            <v>-16335117.640000001</v>
          </cell>
          <cell r="H55">
            <v>-4739321.33</v>
          </cell>
          <cell r="I55">
            <v>-5314825.87</v>
          </cell>
          <cell r="J55">
            <v>-14641582.83</v>
          </cell>
          <cell r="K55">
            <v>-6065024.3899999997</v>
          </cell>
          <cell r="L55">
            <v>-18979603.969999999</v>
          </cell>
          <cell r="M55">
            <v>-4950367.99</v>
          </cell>
          <cell r="N55">
            <v>-4724311.9800000004</v>
          </cell>
          <cell r="O55">
            <v>-5806905.2000000002</v>
          </cell>
          <cell r="P55">
            <v>-87514219.829999998</v>
          </cell>
          <cell r="Q55">
            <v>494882291.27000004</v>
          </cell>
        </row>
        <row r="56">
          <cell r="A56" t="str">
            <v>F18800C</v>
          </cell>
          <cell r="B56" t="str">
            <v>RESEARCH  DEVEL. AND DEMONSTRATION EXPE</v>
          </cell>
          <cell r="C56">
            <v>-4719.09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-4719.09</v>
          </cell>
        </row>
        <row r="57">
          <cell r="A57" t="str">
            <v>F18900C</v>
          </cell>
          <cell r="B57" t="str">
            <v>UNAMORTIZED LOSS ON REACQUIRED DEBT</v>
          </cell>
          <cell r="C57">
            <v>60763240.450000003</v>
          </cell>
          <cell r="D57">
            <v>-382477.76</v>
          </cell>
          <cell r="E57">
            <v>-372636.89</v>
          </cell>
          <cell r="F57">
            <v>-372636.89</v>
          </cell>
          <cell r="G57">
            <v>-372636.89</v>
          </cell>
          <cell r="H57">
            <v>161721.04</v>
          </cell>
          <cell r="I57">
            <v>-374872.7</v>
          </cell>
          <cell r="J57">
            <v>-374872.7</v>
          </cell>
          <cell r="K57">
            <v>-374872.7</v>
          </cell>
          <cell r="L57">
            <v>-374872.7</v>
          </cell>
          <cell r="M57">
            <v>-374872.7</v>
          </cell>
          <cell r="N57">
            <v>-374872.7</v>
          </cell>
          <cell r="O57">
            <v>-374872.7</v>
          </cell>
          <cell r="P57">
            <v>-3962776.290000001</v>
          </cell>
          <cell r="Q57">
            <v>56800464.159999982</v>
          </cell>
        </row>
        <row r="58">
          <cell r="A58" t="str">
            <v>F19000C</v>
          </cell>
          <cell r="B58" t="str">
            <v>ACCUMULATED DEFERRED INCOME TAXES</v>
          </cell>
          <cell r="C58">
            <v>-90770807</v>
          </cell>
          <cell r="D58">
            <v>-280000</v>
          </cell>
          <cell r="E58">
            <v>-185000</v>
          </cell>
          <cell r="F58">
            <v>-201000</v>
          </cell>
          <cell r="G58">
            <v>-189000</v>
          </cell>
          <cell r="H58">
            <v>-107000</v>
          </cell>
          <cell r="I58">
            <v>-183000</v>
          </cell>
          <cell r="J58">
            <v>-233000</v>
          </cell>
          <cell r="K58">
            <v>-207000</v>
          </cell>
          <cell r="L58">
            <v>20217000</v>
          </cell>
          <cell r="M58">
            <v>-1743000</v>
          </cell>
          <cell r="N58">
            <v>-118376000</v>
          </cell>
          <cell r="O58">
            <v>-40440000</v>
          </cell>
          <cell r="P58">
            <v>-141927000</v>
          </cell>
          <cell r="Q58">
            <v>-232697807</v>
          </cell>
        </row>
        <row r="59">
          <cell r="A59" t="str">
            <v>F19002C</v>
          </cell>
          <cell r="B59" t="str">
            <v>ACCUMULATED DEFERRED INCOME TAXES</v>
          </cell>
          <cell r="C59">
            <v>242470310.22999999</v>
          </cell>
          <cell r="D59">
            <v>305000</v>
          </cell>
          <cell r="E59">
            <v>202000</v>
          </cell>
          <cell r="F59">
            <v>-2888483</v>
          </cell>
          <cell r="G59">
            <v>206000</v>
          </cell>
          <cell r="H59">
            <v>178000</v>
          </cell>
          <cell r="I59">
            <v>-1239631</v>
          </cell>
          <cell r="J59">
            <v>269000</v>
          </cell>
          <cell r="K59">
            <v>240000</v>
          </cell>
          <cell r="L59">
            <v>-39162367</v>
          </cell>
          <cell r="M59">
            <v>-1050000</v>
          </cell>
          <cell r="N59">
            <v>-109646000</v>
          </cell>
          <cell r="O59">
            <v>-28357591</v>
          </cell>
          <cell r="P59">
            <v>-180944072</v>
          </cell>
          <cell r="Q59">
            <v>61526238.229999989</v>
          </cell>
        </row>
        <row r="60">
          <cell r="A60" t="str">
            <v>F20100C</v>
          </cell>
          <cell r="B60" t="str">
            <v>COMMON STOCK ISSUED</v>
          </cell>
          <cell r="C60">
            <v>-291458395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-291458395</v>
          </cell>
        </row>
        <row r="61">
          <cell r="A61" t="str">
            <v>F20400C</v>
          </cell>
          <cell r="B61" t="str">
            <v>PREFERRED STOCK ISSUED-NON REDEEMABLE</v>
          </cell>
          <cell r="C61">
            <v>-78475400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-78475400</v>
          </cell>
        </row>
        <row r="62">
          <cell r="A62" t="str">
            <v>F20401C</v>
          </cell>
          <cell r="B62" t="str">
            <v>REDEEMABLE PREFERRED STOCK</v>
          </cell>
          <cell r="C62">
            <v>-25000000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-25000000</v>
          </cell>
        </row>
        <row r="63">
          <cell r="A63" t="str">
            <v>F20700C</v>
          </cell>
          <cell r="B63" t="str">
            <v>PREMIUM ON CAPITAL STOCK</v>
          </cell>
          <cell r="C63">
            <v>-592222752.73000002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-592222752.73000002</v>
          </cell>
        </row>
        <row r="64">
          <cell r="A64" t="str">
            <v>F21100C</v>
          </cell>
          <cell r="B64" t="str">
            <v>MISCELLANEOUS PAID-IN CAPITAL</v>
          </cell>
          <cell r="C64">
            <v>3280877</v>
          </cell>
          <cell r="D64">
            <v>0</v>
          </cell>
          <cell r="E64">
            <v>0</v>
          </cell>
          <cell r="F64">
            <v>-1911609</v>
          </cell>
          <cell r="G64">
            <v>0</v>
          </cell>
          <cell r="H64">
            <v>0</v>
          </cell>
          <cell r="I64">
            <v>-247877</v>
          </cell>
          <cell r="J64">
            <v>0</v>
          </cell>
          <cell r="K64">
            <v>0</v>
          </cell>
          <cell r="L64">
            <v>-335692</v>
          </cell>
          <cell r="M64">
            <v>0</v>
          </cell>
          <cell r="N64">
            <v>0</v>
          </cell>
          <cell r="O64">
            <v>2109044</v>
          </cell>
          <cell r="P64">
            <v>-386134</v>
          </cell>
          <cell r="Q64">
            <v>2894743</v>
          </cell>
        </row>
        <row r="65">
          <cell r="A65" t="str">
            <v>F21400C</v>
          </cell>
          <cell r="B65" t="str">
            <v>CAPITAL STOCK EXPENSE</v>
          </cell>
          <cell r="C65">
            <v>25990044.91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25990044.91</v>
          </cell>
        </row>
        <row r="66">
          <cell r="A66" t="str">
            <v>F21600C</v>
          </cell>
          <cell r="B66" t="str">
            <v>RETAINED EARNINGS</v>
          </cell>
          <cell r="C66">
            <v>-529671553.44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-529671553.44</v>
          </cell>
        </row>
        <row r="67">
          <cell r="A67" t="str">
            <v>F22101C</v>
          </cell>
          <cell r="B67" t="str">
            <v>BONDS-LT DEBT</v>
          </cell>
          <cell r="C67">
            <v>-684276000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9651000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9651000</v>
          </cell>
          <cell r="Q67">
            <v>-674625000</v>
          </cell>
        </row>
        <row r="68">
          <cell r="A68" t="str">
            <v>F22200C</v>
          </cell>
          <cell r="B68" t="str">
            <v>REACQUIRED BONDS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12121236</v>
          </cell>
          <cell r="O68">
            <v>47878764</v>
          </cell>
          <cell r="P68">
            <v>60000000</v>
          </cell>
          <cell r="Q68">
            <v>60000000</v>
          </cell>
        </row>
        <row r="69">
          <cell r="A69" t="str">
            <v>F22400C</v>
          </cell>
          <cell r="B69" t="str">
            <v>OTHER LT DEBT-CURRENT PORTION</v>
          </cell>
          <cell r="C69">
            <v>-52000</v>
          </cell>
          <cell r="D69">
            <v>63824.54</v>
          </cell>
          <cell r="E69">
            <v>-63824.54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-52000</v>
          </cell>
        </row>
        <row r="70">
          <cell r="A70" t="str">
            <v>F22401C</v>
          </cell>
          <cell r="B70" t="str">
            <v>OTHER LT DEBT</v>
          </cell>
          <cell r="C70">
            <v>-254057817.46000001</v>
          </cell>
          <cell r="D70">
            <v>0</v>
          </cell>
          <cell r="E70">
            <v>63824.54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8370.02</v>
          </cell>
          <cell r="P70">
            <v>72194.559999999998</v>
          </cell>
          <cell r="Q70">
            <v>-253985622.90000001</v>
          </cell>
        </row>
        <row r="71">
          <cell r="A71" t="str">
            <v>F22500C</v>
          </cell>
          <cell r="B71" t="str">
            <v>UNAMORTIZED PREMIUM ON LONG-TERM DEBT</v>
          </cell>
          <cell r="C71">
            <v>-483065.14</v>
          </cell>
          <cell r="D71">
            <v>2106.09</v>
          </cell>
          <cell r="E71">
            <v>2106.09</v>
          </cell>
          <cell r="F71">
            <v>2106.09</v>
          </cell>
          <cell r="G71">
            <v>2106.09</v>
          </cell>
          <cell r="H71">
            <v>2106.09</v>
          </cell>
          <cell r="I71">
            <v>2106.09</v>
          </cell>
          <cell r="J71">
            <v>2106.09</v>
          </cell>
          <cell r="K71">
            <v>2106.09</v>
          </cell>
          <cell r="L71">
            <v>2106.09</v>
          </cell>
          <cell r="M71">
            <v>2106.09</v>
          </cell>
          <cell r="N71">
            <v>2106.09</v>
          </cell>
          <cell r="O71">
            <v>2106.09</v>
          </cell>
          <cell r="P71">
            <v>25273.08</v>
          </cell>
          <cell r="Q71">
            <v>-457792.05999999971</v>
          </cell>
        </row>
        <row r="72">
          <cell r="A72" t="str">
            <v>F22600C</v>
          </cell>
          <cell r="B72" t="str">
            <v>(LESS) UNAMORTIZED DISCOUNT ON LONG-TER</v>
          </cell>
          <cell r="C72">
            <v>1725316.76</v>
          </cell>
          <cell r="D72">
            <v>-10116.629999999999</v>
          </cell>
          <cell r="E72">
            <v>-10116.629999999999</v>
          </cell>
          <cell r="F72">
            <v>-10116.629999999999</v>
          </cell>
          <cell r="G72">
            <v>-10116.629999999999</v>
          </cell>
          <cell r="H72">
            <v>-107313.19</v>
          </cell>
          <cell r="I72">
            <v>-9709.9500000000007</v>
          </cell>
          <cell r="J72">
            <v>-9709.9500000000007</v>
          </cell>
          <cell r="K72">
            <v>-9709.9500000000007</v>
          </cell>
          <cell r="L72">
            <v>-9709.9500000000007</v>
          </cell>
          <cell r="M72">
            <v>-9709.9500000000007</v>
          </cell>
          <cell r="N72">
            <v>-9709.9500000000007</v>
          </cell>
          <cell r="O72">
            <v>-9709.9500000000007</v>
          </cell>
          <cell r="P72">
            <v>-215749.36000000007</v>
          </cell>
          <cell r="Q72">
            <v>1509567.4000000008</v>
          </cell>
        </row>
        <row r="73">
          <cell r="A73" t="str">
            <v>F22700C</v>
          </cell>
          <cell r="B73" t="str">
            <v>OBLIGATIONS UNDER CAPITAL LEASES-NONCUR</v>
          </cell>
          <cell r="C73">
            <v>-8785272.4199999999</v>
          </cell>
          <cell r="D73">
            <v>1087805.56</v>
          </cell>
          <cell r="E73">
            <v>1168937.8600000001</v>
          </cell>
          <cell r="F73">
            <v>-2461641.06</v>
          </cell>
          <cell r="G73">
            <v>1306447.05</v>
          </cell>
          <cell r="H73">
            <v>1354688.07</v>
          </cell>
          <cell r="I73">
            <v>1304122.4099999999</v>
          </cell>
          <cell r="J73">
            <v>1348658.19</v>
          </cell>
          <cell r="K73">
            <v>1348313.9</v>
          </cell>
          <cell r="L73">
            <v>-6357331.6699999999</v>
          </cell>
          <cell r="M73">
            <v>628941.24</v>
          </cell>
          <cell r="N73">
            <v>-11272261.529999999</v>
          </cell>
          <cell r="O73">
            <v>970963.87</v>
          </cell>
          <cell r="P73">
            <v>-9572356.1099999994</v>
          </cell>
          <cell r="Q73">
            <v>-18357628.529999997</v>
          </cell>
        </row>
        <row r="74">
          <cell r="A74" t="str">
            <v>F22820C</v>
          </cell>
          <cell r="B74" t="str">
            <v>ACCUMULATED PROVISION FOR INJURIES AND</v>
          </cell>
          <cell r="C74">
            <v>-16807935.210000001</v>
          </cell>
          <cell r="D74">
            <v>-100706.25</v>
          </cell>
          <cell r="E74">
            <v>-859665.85</v>
          </cell>
          <cell r="F74">
            <v>840753.07</v>
          </cell>
          <cell r="G74">
            <v>160841.82</v>
          </cell>
          <cell r="H74">
            <v>220783.17</v>
          </cell>
          <cell r="I74">
            <v>2976581.6</v>
          </cell>
          <cell r="J74">
            <v>264965.24</v>
          </cell>
          <cell r="K74">
            <v>274781.34000000003</v>
          </cell>
          <cell r="L74">
            <v>132942.56</v>
          </cell>
          <cell r="M74">
            <v>-610597.86</v>
          </cell>
          <cell r="N74">
            <v>278274.42</v>
          </cell>
          <cell r="O74">
            <v>-6908339.6699999999</v>
          </cell>
          <cell r="P74">
            <v>-3329386.41</v>
          </cell>
          <cell r="Q74">
            <v>-20137321.620000001</v>
          </cell>
        </row>
        <row r="75">
          <cell r="A75" t="str">
            <v>F22830C</v>
          </cell>
          <cell r="B75" t="str">
            <v>ACCUMULATED PROVISION FOR PENSIONS AND</v>
          </cell>
          <cell r="C75">
            <v>-9069101.2100000009</v>
          </cell>
          <cell r="D75">
            <v>-269705.55</v>
          </cell>
          <cell r="E75">
            <v>-233352.95999999999</v>
          </cell>
          <cell r="F75">
            <v>-402004.45</v>
          </cell>
          <cell r="G75">
            <v>-253843.02</v>
          </cell>
          <cell r="H75">
            <v>-246054.52</v>
          </cell>
          <cell r="I75">
            <v>-244900.59</v>
          </cell>
          <cell r="J75">
            <v>-245764.62</v>
          </cell>
          <cell r="K75">
            <v>-245525.72</v>
          </cell>
          <cell r="L75">
            <v>-240733.99</v>
          </cell>
          <cell r="M75">
            <v>-261069.82</v>
          </cell>
          <cell r="N75">
            <v>-225891.61</v>
          </cell>
          <cell r="O75">
            <v>2545020.9</v>
          </cell>
          <cell r="P75">
            <v>-323825.94999999972</v>
          </cell>
          <cell r="Q75">
            <v>-9392927.1600000001</v>
          </cell>
        </row>
        <row r="76">
          <cell r="A76" t="str">
            <v>F22840C</v>
          </cell>
          <cell r="B76" t="str">
            <v>ACCUMULATED MISCELLANEOUS OPERATING PRO</v>
          </cell>
          <cell r="C76">
            <v>-222989955.34</v>
          </cell>
          <cell r="D76">
            <v>-474722.06</v>
          </cell>
          <cell r="E76">
            <v>-357694.06</v>
          </cell>
          <cell r="F76">
            <v>-13613695.32</v>
          </cell>
          <cell r="G76">
            <v>323879.2</v>
          </cell>
          <cell r="H76">
            <v>2800156.51</v>
          </cell>
          <cell r="I76">
            <v>19716091.300000001</v>
          </cell>
          <cell r="J76">
            <v>-366643.87</v>
          </cell>
          <cell r="K76">
            <v>1808750.27</v>
          </cell>
          <cell r="L76">
            <v>-8993475.4900000002</v>
          </cell>
          <cell r="M76">
            <v>212768.18</v>
          </cell>
          <cell r="N76">
            <v>142054.47</v>
          </cell>
          <cell r="O76">
            <v>-2437384.5499999998</v>
          </cell>
          <cell r="P76">
            <v>-1239915.4199999995</v>
          </cell>
          <cell r="Q76">
            <v>-224229870.76000002</v>
          </cell>
        </row>
        <row r="77">
          <cell r="A77" t="str">
            <v>F23200C</v>
          </cell>
          <cell r="B77" t="str">
            <v>ACCOUNTS PAYABLE</v>
          </cell>
          <cell r="C77">
            <v>-165762655.72</v>
          </cell>
          <cell r="D77">
            <v>41447814.469999999</v>
          </cell>
          <cell r="E77">
            <v>-785116.03</v>
          </cell>
          <cell r="F77">
            <v>-8326551.0599999996</v>
          </cell>
          <cell r="G77">
            <v>-9565788.8699999992</v>
          </cell>
          <cell r="H77">
            <v>-33188177.23</v>
          </cell>
          <cell r="I77">
            <v>-69170355.299999997</v>
          </cell>
          <cell r="J77">
            <v>-16254982.99</v>
          </cell>
          <cell r="K77">
            <v>-110591777.17</v>
          </cell>
          <cell r="L77">
            <v>102139239.88</v>
          </cell>
          <cell r="M77">
            <v>46982471.539999999</v>
          </cell>
          <cell r="N77">
            <v>-19945402.91</v>
          </cell>
          <cell r="O77">
            <v>-174009276.80000001</v>
          </cell>
          <cell r="P77">
            <v>-251267902.47000003</v>
          </cell>
          <cell r="Q77">
            <v>-417030558.19000006</v>
          </cell>
        </row>
        <row r="78">
          <cell r="A78" t="str">
            <v>F23300C</v>
          </cell>
          <cell r="B78" t="str">
            <v>NOTES PAYABLE TO ASSOCIATED COMPANIES</v>
          </cell>
          <cell r="C78">
            <v>0.01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-0.01</v>
          </cell>
          <cell r="O78">
            <v>0</v>
          </cell>
          <cell r="P78">
            <v>-0.01</v>
          </cell>
          <cell r="Q78">
            <v>0</v>
          </cell>
        </row>
        <row r="79">
          <cell r="A79" t="str">
            <v>F23301C</v>
          </cell>
          <cell r="B79" t="str">
            <v>NOTES PAYABLE TO ASSOC. COS-RATE REDUCT</v>
          </cell>
          <cell r="C79">
            <v>-453604287.85000002</v>
          </cell>
          <cell r="D79">
            <v>0</v>
          </cell>
          <cell r="E79">
            <v>0</v>
          </cell>
          <cell r="F79">
            <v>16839254</v>
          </cell>
          <cell r="G79">
            <v>0</v>
          </cell>
          <cell r="H79">
            <v>0</v>
          </cell>
          <cell r="I79">
            <v>14879573</v>
          </cell>
          <cell r="J79">
            <v>0</v>
          </cell>
          <cell r="K79">
            <v>10599545</v>
          </cell>
          <cell r="L79">
            <v>5299773.82</v>
          </cell>
          <cell r="M79">
            <v>6060618</v>
          </cell>
          <cell r="N79">
            <v>-6060618</v>
          </cell>
          <cell r="O79">
            <v>18181854.18</v>
          </cell>
          <cell r="P79">
            <v>65800000</v>
          </cell>
          <cell r="Q79">
            <v>-387804287.85000002</v>
          </cell>
        </row>
        <row r="80">
          <cell r="A80" t="str">
            <v>F23302C</v>
          </cell>
          <cell r="B80" t="str">
            <v>NOTES PAYABLE TO ASSOC COS. CURRENT POR</v>
          </cell>
          <cell r="C80">
            <v>-65800000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-65800000</v>
          </cell>
        </row>
        <row r="81">
          <cell r="A81" t="str">
            <v>F23400C</v>
          </cell>
          <cell r="B81" t="str">
            <v>ACCOUNTS PAYABLE TO ASSOCIATED COMPANIE</v>
          </cell>
          <cell r="C81">
            <v>-20495201.949999999</v>
          </cell>
          <cell r="D81">
            <v>8381996.8399999999</v>
          </cell>
          <cell r="E81">
            <v>9850865.7599999998</v>
          </cell>
          <cell r="F81">
            <v>4640307.47</v>
          </cell>
          <cell r="G81">
            <v>-3060822.45</v>
          </cell>
          <cell r="H81">
            <v>-6092231.3899999997</v>
          </cell>
          <cell r="I81">
            <v>6633187.6399999997</v>
          </cell>
          <cell r="J81">
            <v>-2708497.28</v>
          </cell>
          <cell r="K81">
            <v>8987515.4900000002</v>
          </cell>
          <cell r="L81">
            <v>-6227873.71</v>
          </cell>
          <cell r="M81">
            <v>-2904153.41</v>
          </cell>
          <cell r="N81">
            <v>-3231127.46</v>
          </cell>
          <cell r="O81">
            <v>-11025760.619999999</v>
          </cell>
          <cell r="P81">
            <v>3243406.8799999971</v>
          </cell>
          <cell r="Q81">
            <v>-17251795.07</v>
          </cell>
        </row>
        <row r="82">
          <cell r="A82" t="str">
            <v>F23500C</v>
          </cell>
          <cell r="B82" t="str">
            <v>CUSTOMER DEPOSITS</v>
          </cell>
          <cell r="C82">
            <v>-23991688.629999999</v>
          </cell>
          <cell r="D82">
            <v>-65686</v>
          </cell>
          <cell r="E82">
            <v>746</v>
          </cell>
          <cell r="F82">
            <v>53372</v>
          </cell>
          <cell r="G82">
            <v>-8583</v>
          </cell>
          <cell r="H82">
            <v>-143774</v>
          </cell>
          <cell r="I82">
            <v>115618</v>
          </cell>
          <cell r="J82">
            <v>110004</v>
          </cell>
          <cell r="K82">
            <v>323222</v>
          </cell>
          <cell r="L82">
            <v>390770</v>
          </cell>
          <cell r="M82">
            <v>123289</v>
          </cell>
          <cell r="N82">
            <v>138885</v>
          </cell>
          <cell r="O82">
            <v>303942</v>
          </cell>
          <cell r="P82">
            <v>1341805</v>
          </cell>
          <cell r="Q82">
            <v>-22649883.629999999</v>
          </cell>
        </row>
        <row r="83">
          <cell r="A83" t="str">
            <v>F23600C</v>
          </cell>
          <cell r="B83" t="str">
            <v>TAXES ACCRUED</v>
          </cell>
          <cell r="C83">
            <v>-1997943.97</v>
          </cell>
          <cell r="D83">
            <v>-2961446.87</v>
          </cell>
          <cell r="E83">
            <v>-3570643.02</v>
          </cell>
          <cell r="F83">
            <v>-2130446.4500000002</v>
          </cell>
          <cell r="G83">
            <v>-2517484.86</v>
          </cell>
          <cell r="H83">
            <v>-10308547.630000001</v>
          </cell>
          <cell r="I83">
            <v>23380792.620000001</v>
          </cell>
          <cell r="J83">
            <v>-14226154.23</v>
          </cell>
          <cell r="K83">
            <v>-10988657.119999999</v>
          </cell>
          <cell r="L83">
            <v>18895501.879999999</v>
          </cell>
          <cell r="M83">
            <v>-4703151.82</v>
          </cell>
          <cell r="N83">
            <v>176104209.5</v>
          </cell>
          <cell r="O83">
            <v>-166782840.16999999</v>
          </cell>
          <cell r="P83">
            <v>191131.83000001311</v>
          </cell>
          <cell r="Q83">
            <v>-1806812.1399999857</v>
          </cell>
        </row>
        <row r="84">
          <cell r="A84" t="str">
            <v>F23601C</v>
          </cell>
          <cell r="B84" t="str">
            <v>INCOME TAXES ACCRUED</v>
          </cell>
          <cell r="C84">
            <v>87062224.099999994</v>
          </cell>
          <cell r="D84">
            <v>-16398000</v>
          </cell>
          <cell r="E84">
            <v>-15864000</v>
          </cell>
          <cell r="F84">
            <v>-12379000</v>
          </cell>
          <cell r="G84">
            <v>-42421224.100000001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2465415.1</v>
          </cell>
          <cell r="M84">
            <v>-2465415.1</v>
          </cell>
          <cell r="N84">
            <v>0</v>
          </cell>
          <cell r="O84">
            <v>235912068.69</v>
          </cell>
          <cell r="P84">
            <v>148849844.59</v>
          </cell>
          <cell r="Q84">
            <v>235912068.69</v>
          </cell>
        </row>
        <row r="85">
          <cell r="A85" t="str">
            <v>F23700C</v>
          </cell>
          <cell r="B85" t="str">
            <v>INTEREST ACCRUED</v>
          </cell>
          <cell r="C85">
            <v>-8901977.8900000006</v>
          </cell>
          <cell r="D85">
            <v>-2628234</v>
          </cell>
          <cell r="E85">
            <v>-2843886.45</v>
          </cell>
          <cell r="F85">
            <v>3147597.14</v>
          </cell>
          <cell r="G85">
            <v>-2452305.04</v>
          </cell>
          <cell r="H85">
            <v>-3553515.52</v>
          </cell>
          <cell r="I85">
            <v>8842059.0500000007</v>
          </cell>
          <cell r="J85">
            <v>-3410921.59</v>
          </cell>
          <cell r="K85">
            <v>1973272.05</v>
          </cell>
          <cell r="L85">
            <v>-1218101.72</v>
          </cell>
          <cell r="M85">
            <v>-405385.48</v>
          </cell>
          <cell r="N85">
            <v>-1500167.25</v>
          </cell>
          <cell r="O85">
            <v>4931230.12</v>
          </cell>
          <cell r="P85">
            <v>881641.31000000192</v>
          </cell>
          <cell r="Q85">
            <v>-8020336.5799999973</v>
          </cell>
        </row>
        <row r="86">
          <cell r="A86" t="str">
            <v>F23800C</v>
          </cell>
          <cell r="B86" t="str">
            <v>DIVIDENDS DECLARED</v>
          </cell>
          <cell r="C86">
            <v>-1645542.1</v>
          </cell>
          <cell r="D86">
            <v>1645542.1</v>
          </cell>
          <cell r="E86">
            <v>0</v>
          </cell>
          <cell r="F86">
            <v>-1645542.09</v>
          </cell>
          <cell r="G86">
            <v>1097028.07</v>
          </cell>
          <cell r="H86">
            <v>-548514.03</v>
          </cell>
          <cell r="I86">
            <v>-548514.03</v>
          </cell>
          <cell r="J86">
            <v>1097028.07</v>
          </cell>
          <cell r="K86">
            <v>-548514.03</v>
          </cell>
          <cell r="L86">
            <v>-548514.03</v>
          </cell>
          <cell r="M86">
            <v>1097028.07</v>
          </cell>
          <cell r="N86">
            <v>-548514.03</v>
          </cell>
          <cell r="O86">
            <v>-548514.03</v>
          </cell>
          <cell r="P86">
            <v>4.0000000037252903E-2</v>
          </cell>
          <cell r="Q86">
            <v>-1645542.06</v>
          </cell>
        </row>
        <row r="87">
          <cell r="A87" t="str">
            <v>F24100C</v>
          </cell>
          <cell r="B87" t="str">
            <v>TAX COLLECTIONS PAYABLE</v>
          </cell>
          <cell r="C87">
            <v>-1487675.93</v>
          </cell>
          <cell r="D87">
            <v>1903.8</v>
          </cell>
          <cell r="E87">
            <v>482291.79</v>
          </cell>
          <cell r="F87">
            <v>-500157.31</v>
          </cell>
          <cell r="G87">
            <v>294740.96000000002</v>
          </cell>
          <cell r="H87">
            <v>324169.03999999998</v>
          </cell>
          <cell r="I87">
            <v>-1903158.5</v>
          </cell>
          <cell r="J87">
            <v>1255899.49</v>
          </cell>
          <cell r="K87">
            <v>387823.52</v>
          </cell>
          <cell r="L87">
            <v>-584325.81999999995</v>
          </cell>
          <cell r="M87">
            <v>-279874.77</v>
          </cell>
          <cell r="N87">
            <v>944026.55</v>
          </cell>
          <cell r="O87">
            <v>-2480372.63</v>
          </cell>
          <cell r="P87">
            <v>-2057033.88</v>
          </cell>
          <cell r="Q87">
            <v>-3544709.8099999996</v>
          </cell>
        </row>
        <row r="88">
          <cell r="A88" t="str">
            <v>F24200C</v>
          </cell>
          <cell r="B88" t="str">
            <v>MISCELLANEOUS CURRENT AND ACCRUED LIABI</v>
          </cell>
          <cell r="C88">
            <v>-536744821.01999998</v>
          </cell>
          <cell r="D88">
            <v>-6386504.4800000004</v>
          </cell>
          <cell r="E88">
            <v>3976199.51</v>
          </cell>
          <cell r="F88">
            <v>14160388.859999999</v>
          </cell>
          <cell r="G88">
            <v>17183402.420000002</v>
          </cell>
          <cell r="H88">
            <v>5160000.26</v>
          </cell>
          <cell r="I88">
            <v>-2682131.4900000002</v>
          </cell>
          <cell r="J88">
            <v>378957854.33999997</v>
          </cell>
          <cell r="K88">
            <v>-5790732.4199999999</v>
          </cell>
          <cell r="L88">
            <v>-236916127.90000001</v>
          </cell>
          <cell r="M88">
            <v>-29197085.809999999</v>
          </cell>
          <cell r="N88">
            <v>246087981.52000001</v>
          </cell>
          <cell r="O88">
            <v>12531539.369999999</v>
          </cell>
          <cell r="P88">
            <v>397084784.17999995</v>
          </cell>
          <cell r="Q88">
            <v>-139660036.84</v>
          </cell>
        </row>
        <row r="89">
          <cell r="A89" t="str">
            <v>F24201C</v>
          </cell>
          <cell r="B89" t="str">
            <v>MISC. CURRENT AND ACCRUED LIABILITIES-B</v>
          </cell>
          <cell r="C89">
            <v>-237963114.81</v>
          </cell>
          <cell r="D89">
            <v>-30516005.120000001</v>
          </cell>
          <cell r="E89">
            <v>-12223834.32</v>
          </cell>
          <cell r="F89">
            <v>-6356188.6900000004</v>
          </cell>
          <cell r="G89">
            <v>4473.08</v>
          </cell>
          <cell r="H89">
            <v>-17838411.949999999</v>
          </cell>
          <cell r="I89">
            <v>-65122680.759999998</v>
          </cell>
          <cell r="J89">
            <v>-434070184.67000002</v>
          </cell>
          <cell r="K89">
            <v>267560555.91999999</v>
          </cell>
          <cell r="L89">
            <v>98882172.909999996</v>
          </cell>
          <cell r="M89">
            <v>-2244176.71</v>
          </cell>
          <cell r="N89">
            <v>-210578699.84999999</v>
          </cell>
          <cell r="O89">
            <v>-183314348.21000001</v>
          </cell>
          <cell r="P89">
            <v>-595817328.37000012</v>
          </cell>
          <cell r="Q89">
            <v>-833780443.18000007</v>
          </cell>
        </row>
        <row r="90">
          <cell r="A90" t="str">
            <v>F24202C</v>
          </cell>
          <cell r="B90" t="str">
            <v>MISC. CURRENT AND ACCRUED LIABILITIES-A</v>
          </cell>
          <cell r="C90">
            <v>26704724.809999999</v>
          </cell>
          <cell r="D90">
            <v>-331628</v>
          </cell>
          <cell r="E90">
            <v>21310</v>
          </cell>
          <cell r="F90">
            <v>609003</v>
          </cell>
          <cell r="G90">
            <v>83401</v>
          </cell>
          <cell r="H90">
            <v>294812</v>
          </cell>
          <cell r="I90">
            <v>33340</v>
          </cell>
          <cell r="J90">
            <v>-66910</v>
          </cell>
          <cell r="K90">
            <v>-43647</v>
          </cell>
          <cell r="L90">
            <v>52670</v>
          </cell>
          <cell r="M90">
            <v>245996</v>
          </cell>
          <cell r="N90">
            <v>53115</v>
          </cell>
          <cell r="O90">
            <v>246368</v>
          </cell>
          <cell r="P90">
            <v>1197830</v>
          </cell>
          <cell r="Q90">
            <v>27902554.809999999</v>
          </cell>
        </row>
        <row r="91">
          <cell r="A91" t="str">
            <v>F24300C</v>
          </cell>
          <cell r="B91" t="str">
            <v>OBLIGATIONS UNDER CAPITAL LEASES-CURREN</v>
          </cell>
          <cell r="C91">
            <v>-120175</v>
          </cell>
          <cell r="D91">
            <v>0</v>
          </cell>
          <cell r="E91">
            <v>0</v>
          </cell>
          <cell r="F91">
            <v>31593</v>
          </cell>
          <cell r="G91">
            <v>0</v>
          </cell>
          <cell r="H91">
            <v>0</v>
          </cell>
          <cell r="I91">
            <v>32487</v>
          </cell>
          <cell r="J91">
            <v>0</v>
          </cell>
          <cell r="K91">
            <v>0</v>
          </cell>
          <cell r="L91">
            <v>33405</v>
          </cell>
          <cell r="M91">
            <v>0</v>
          </cell>
          <cell r="N91">
            <v>0</v>
          </cell>
          <cell r="O91">
            <v>22690</v>
          </cell>
          <cell r="P91">
            <v>120175</v>
          </cell>
          <cell r="Q91">
            <v>0</v>
          </cell>
        </row>
        <row r="92">
          <cell r="A92" t="str">
            <v>F24301C</v>
          </cell>
          <cell r="B92" t="str">
            <v>OBLIGATIONS UNDER CAPITAL LEASES-LT DEB</v>
          </cell>
          <cell r="C92">
            <v>-12000000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12000000</v>
          </cell>
          <cell r="O92">
            <v>0</v>
          </cell>
          <cell r="P92">
            <v>12000000</v>
          </cell>
          <cell r="Q92">
            <v>0</v>
          </cell>
        </row>
        <row r="93">
          <cell r="A93" t="str">
            <v>F25200C</v>
          </cell>
          <cell r="B93" t="str">
            <v>CUSTOMER ADVANCES FOR CONSTRUCTION</v>
          </cell>
          <cell r="C93">
            <v>-28844209.260000002</v>
          </cell>
          <cell r="D93">
            <v>207392.82</v>
          </cell>
          <cell r="E93">
            <v>229730.78</v>
          </cell>
          <cell r="F93">
            <v>-1635849.61</v>
          </cell>
          <cell r="G93">
            <v>-17847.29</v>
          </cell>
          <cell r="H93">
            <v>1292069.21</v>
          </cell>
          <cell r="I93">
            <v>-864538.31</v>
          </cell>
          <cell r="J93">
            <v>523000.82</v>
          </cell>
          <cell r="K93">
            <v>386007.93</v>
          </cell>
          <cell r="L93">
            <v>-224623.96</v>
          </cell>
          <cell r="M93">
            <v>-32960.400000000001</v>
          </cell>
          <cell r="N93">
            <v>2099240.2999999998</v>
          </cell>
          <cell r="O93">
            <v>-143854.10999999999</v>
          </cell>
          <cell r="P93">
            <v>1817768.1799999997</v>
          </cell>
          <cell r="Q93">
            <v>-27026441.079999994</v>
          </cell>
        </row>
        <row r="94">
          <cell r="A94" t="str">
            <v>F25300C</v>
          </cell>
          <cell r="B94" t="str">
            <v>OTHER DEFERRED CREDITS-CAC</v>
          </cell>
          <cell r="C94">
            <v>-42102564.549999997</v>
          </cell>
          <cell r="D94">
            <v>-38366.699999999997</v>
          </cell>
          <cell r="E94">
            <v>81630.649999999994</v>
          </cell>
          <cell r="F94">
            <v>-381533.44</v>
          </cell>
          <cell r="G94">
            <v>15494.9</v>
          </cell>
          <cell r="H94">
            <v>570979.11</v>
          </cell>
          <cell r="I94">
            <v>-302882.71999999997</v>
          </cell>
          <cell r="J94">
            <v>160240.22</v>
          </cell>
          <cell r="K94">
            <v>121053.74</v>
          </cell>
          <cell r="L94">
            <v>-60636.78</v>
          </cell>
          <cell r="M94">
            <v>74873.23</v>
          </cell>
          <cell r="N94">
            <v>789092.99</v>
          </cell>
          <cell r="O94">
            <v>-218192.63</v>
          </cell>
          <cell r="P94">
            <v>811752.57000000007</v>
          </cell>
          <cell r="Q94">
            <v>-41290811.980000004</v>
          </cell>
        </row>
        <row r="95">
          <cell r="A95" t="str">
            <v>F25301C</v>
          </cell>
          <cell r="B95" t="str">
            <v>OTHER DEFERRED CREDITS-CAC</v>
          </cell>
          <cell r="C95">
            <v>-183744527.99000001</v>
          </cell>
          <cell r="D95">
            <v>1083337.29</v>
          </cell>
          <cell r="E95">
            <v>-787963.3</v>
          </cell>
          <cell r="F95">
            <v>7339555.8499999996</v>
          </cell>
          <cell r="G95">
            <v>980761.9</v>
          </cell>
          <cell r="H95">
            <v>895393.92</v>
          </cell>
          <cell r="I95">
            <v>2617673.08</v>
          </cell>
          <cell r="J95">
            <v>852797.55</v>
          </cell>
          <cell r="K95">
            <v>-1353754.07</v>
          </cell>
          <cell r="L95">
            <v>1929134.5</v>
          </cell>
          <cell r="M95">
            <v>1275520.23</v>
          </cell>
          <cell r="N95">
            <v>1186116.2</v>
          </cell>
          <cell r="O95">
            <v>3178329.96</v>
          </cell>
          <cell r="P95">
            <v>19196903.109999999</v>
          </cell>
          <cell r="Q95">
            <v>-164547624.88000003</v>
          </cell>
        </row>
        <row r="96">
          <cell r="A96" t="str">
            <v>F25400C</v>
          </cell>
          <cell r="B96" t="str">
            <v>OTH REG LIABILITIES</v>
          </cell>
          <cell r="C96">
            <v>-96914000</v>
          </cell>
          <cell r="D96">
            <v>0</v>
          </cell>
          <cell r="E96">
            <v>0</v>
          </cell>
          <cell r="F96">
            <v>1442000</v>
          </cell>
          <cell r="I96">
            <v>1037000</v>
          </cell>
          <cell r="J96">
            <v>0</v>
          </cell>
          <cell r="K96">
            <v>0</v>
          </cell>
          <cell r="L96">
            <v>1514000</v>
          </cell>
          <cell r="M96">
            <v>0</v>
          </cell>
          <cell r="N96">
            <v>6617000</v>
          </cell>
          <cell r="O96">
            <v>1093000</v>
          </cell>
          <cell r="P96">
            <v>11703000</v>
          </cell>
          <cell r="Q96">
            <v>-85211000</v>
          </cell>
        </row>
        <row r="97">
          <cell r="A97" t="str">
            <v>F25500C</v>
          </cell>
          <cell r="B97" t="str">
            <v>ACCUMULATED DEFERRED INVESTMENT TAX CRE</v>
          </cell>
          <cell r="C97">
            <v>-50882509</v>
          </cell>
          <cell r="D97">
            <v>355000</v>
          </cell>
          <cell r="E97">
            <v>238000</v>
          </cell>
          <cell r="F97">
            <v>255000</v>
          </cell>
          <cell r="G97">
            <v>239000</v>
          </cell>
          <cell r="H97">
            <v>192000</v>
          </cell>
          <cell r="I97">
            <v>244000</v>
          </cell>
          <cell r="J97">
            <v>310000</v>
          </cell>
          <cell r="K97">
            <v>277000</v>
          </cell>
          <cell r="L97">
            <v>208000</v>
          </cell>
          <cell r="M97">
            <v>68000</v>
          </cell>
          <cell r="N97">
            <v>92000</v>
          </cell>
          <cell r="O97">
            <v>322000</v>
          </cell>
          <cell r="P97">
            <v>2800000</v>
          </cell>
          <cell r="Q97">
            <v>-48082509</v>
          </cell>
        </row>
        <row r="98">
          <cell r="A98" t="str">
            <v>F28100C</v>
          </cell>
          <cell r="B98" t="str">
            <v>ACCUMULATED DEFERRED INCOME TAXES</v>
          </cell>
          <cell r="C98">
            <v>-4277000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-16000</v>
          </cell>
          <cell r="O98">
            <v>0</v>
          </cell>
          <cell r="P98">
            <v>-16000</v>
          </cell>
          <cell r="Q98">
            <v>-4293000</v>
          </cell>
        </row>
        <row r="99">
          <cell r="A99" t="str">
            <v>F28200C</v>
          </cell>
          <cell r="B99" t="str">
            <v>ACCUMULATED DEFERRED INCOME TAXES-OTHER</v>
          </cell>
          <cell r="C99">
            <v>-192197194.49000001</v>
          </cell>
          <cell r="D99">
            <v>-1345000</v>
          </cell>
          <cell r="E99">
            <v>-899000</v>
          </cell>
          <cell r="F99">
            <v>5312000</v>
          </cell>
          <cell r="G99">
            <v>-907000</v>
          </cell>
          <cell r="H99">
            <v>-764000</v>
          </cell>
          <cell r="I99">
            <v>5178000</v>
          </cell>
          <cell r="J99">
            <v>-1180000</v>
          </cell>
          <cell r="K99">
            <v>-1058000</v>
          </cell>
          <cell r="L99">
            <v>8143000</v>
          </cell>
          <cell r="M99">
            <v>-262000</v>
          </cell>
          <cell r="N99">
            <v>-16835000</v>
          </cell>
          <cell r="O99">
            <v>40397000</v>
          </cell>
          <cell r="P99">
            <v>35780000</v>
          </cell>
          <cell r="Q99">
            <v>-156417194.49000001</v>
          </cell>
        </row>
        <row r="100">
          <cell r="A100" t="str">
            <v>F28301C</v>
          </cell>
          <cell r="B100" t="str">
            <v>ACCUMULATED DEFERRED INCOME TAXES-TAXES</v>
          </cell>
          <cell r="C100">
            <v>-15762516</v>
          </cell>
          <cell r="D100">
            <v>-1155000</v>
          </cell>
          <cell r="E100">
            <v>-771000</v>
          </cell>
          <cell r="F100">
            <v>-729180</v>
          </cell>
          <cell r="G100">
            <v>-780000</v>
          </cell>
          <cell r="H100">
            <v>-568000</v>
          </cell>
          <cell r="I100">
            <v>-770049</v>
          </cell>
          <cell r="J100">
            <v>-992000</v>
          </cell>
          <cell r="K100">
            <v>-889000</v>
          </cell>
          <cell r="L100">
            <v>-648472</v>
          </cell>
          <cell r="M100">
            <v>-309000</v>
          </cell>
          <cell r="N100">
            <v>4999000</v>
          </cell>
          <cell r="O100">
            <v>-442126</v>
          </cell>
          <cell r="P100">
            <v>-3054827</v>
          </cell>
          <cell r="Q100">
            <v>-18817343</v>
          </cell>
        </row>
        <row r="101">
          <cell r="A101" t="str">
            <v>F28302C</v>
          </cell>
          <cell r="B101" t="str">
            <v>ACCUMULATED DEFERRED INC TAXES</v>
          </cell>
          <cell r="C101">
            <v>-372947188.94</v>
          </cell>
          <cell r="D101">
            <v>-1612000</v>
          </cell>
          <cell r="E101">
            <v>-1077000</v>
          </cell>
          <cell r="F101">
            <v>3004000</v>
          </cell>
          <cell r="G101">
            <v>3067772.31</v>
          </cell>
          <cell r="H101">
            <v>-857000</v>
          </cell>
          <cell r="I101">
            <v>4951000</v>
          </cell>
          <cell r="J101">
            <v>-990000</v>
          </cell>
          <cell r="K101">
            <v>-888000</v>
          </cell>
          <cell r="L101">
            <v>-1952000</v>
          </cell>
          <cell r="M101">
            <v>-244000</v>
          </cell>
          <cell r="N101">
            <v>-59164000</v>
          </cell>
          <cell r="O101">
            <v>25026346.41</v>
          </cell>
          <cell r="P101">
            <v>-30734881.279999997</v>
          </cell>
          <cell r="Q101">
            <v>-403682070.21999997</v>
          </cell>
        </row>
        <row r="102">
          <cell r="A102" t="str">
            <v>F29900C</v>
          </cell>
          <cell r="B102" t="str">
            <v>CLEARING ACCOUNT-ACCOUNTS PAYABLE</v>
          </cell>
          <cell r="C102">
            <v>-139291379.06999999</v>
          </cell>
          <cell r="D102">
            <v>-7167226.6900000004</v>
          </cell>
          <cell r="E102">
            <v>-10070198.689999999</v>
          </cell>
          <cell r="F102">
            <v>-7057407.6399999997</v>
          </cell>
          <cell r="G102">
            <v>-9649669.7599999998</v>
          </cell>
          <cell r="H102">
            <v>-9965492.6699999999</v>
          </cell>
          <cell r="I102">
            <v>-12405797.35</v>
          </cell>
          <cell r="J102">
            <v>-10777825.029999999</v>
          </cell>
          <cell r="K102">
            <v>-13227022.58</v>
          </cell>
          <cell r="L102">
            <v>-10241296.130000001</v>
          </cell>
          <cell r="M102">
            <v>-12578427.15</v>
          </cell>
          <cell r="N102">
            <v>-8984200.75</v>
          </cell>
          <cell r="O102">
            <v>-23796892.57</v>
          </cell>
          <cell r="P102">
            <v>-135921457.01000002</v>
          </cell>
          <cell r="Q102">
            <v>-275212836.07999998</v>
          </cell>
        </row>
        <row r="103">
          <cell r="A103" t="str">
            <v>F29910C</v>
          </cell>
          <cell r="B103" t="str">
            <v>CLEARING ACCOUNT-ACCOUNTS RECEIVABLE</v>
          </cell>
          <cell r="C103">
            <v>-2171984.35</v>
          </cell>
          <cell r="D103">
            <v>-210965.44</v>
          </cell>
          <cell r="E103">
            <v>-182412.64</v>
          </cell>
          <cell r="F103">
            <v>-257553.7</v>
          </cell>
          <cell r="G103">
            <v>-155122.81</v>
          </cell>
          <cell r="H103">
            <v>-257507.33</v>
          </cell>
          <cell r="I103">
            <v>-216271.48</v>
          </cell>
          <cell r="J103">
            <v>-208818.68</v>
          </cell>
          <cell r="K103">
            <v>-221187.46</v>
          </cell>
          <cell r="L103">
            <v>-296289.49</v>
          </cell>
          <cell r="M103">
            <v>-237715.64</v>
          </cell>
          <cell r="N103">
            <v>-268758.36</v>
          </cell>
          <cell r="O103">
            <v>-390776.75</v>
          </cell>
          <cell r="P103">
            <v>-2903379.78</v>
          </cell>
          <cell r="Q103">
            <v>-5075364.1300000008</v>
          </cell>
        </row>
        <row r="104">
          <cell r="A104" t="str">
            <v>F29920C</v>
          </cell>
          <cell r="B104" t="str">
            <v>CLEARING ACCOUNT-FI/CO RECONCILIATION E</v>
          </cell>
          <cell r="C104">
            <v>141468562.88999999</v>
          </cell>
          <cell r="D104">
            <v>7378071.5199999996</v>
          </cell>
          <cell r="E104">
            <v>10252395.880000001</v>
          </cell>
          <cell r="F104">
            <v>7316204.8499999996</v>
          </cell>
          <cell r="G104">
            <v>9803452.9800000004</v>
          </cell>
          <cell r="H104">
            <v>10231534.57</v>
          </cell>
          <cell r="I104">
            <v>12691144.710000001</v>
          </cell>
          <cell r="J104">
            <v>11052872.9</v>
          </cell>
          <cell r="K104">
            <v>13448476.98</v>
          </cell>
          <cell r="L104">
            <v>10540539.390000001</v>
          </cell>
          <cell r="M104">
            <v>12854501.949999999</v>
          </cell>
          <cell r="N104">
            <v>9488893.8300000001</v>
          </cell>
          <cell r="O104">
            <v>24175891.449999999</v>
          </cell>
          <cell r="P104">
            <v>139233981.01000002</v>
          </cell>
          <cell r="Q104">
            <v>280702543.89999998</v>
          </cell>
        </row>
        <row r="105">
          <cell r="A105" t="str">
            <v>F29980C</v>
          </cell>
          <cell r="B105" t="str">
            <v>NEGATIVE ADJUSTMENT-OFFSET ACCOUNT</v>
          </cell>
          <cell r="C105">
            <v>0.16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0.16</v>
          </cell>
        </row>
        <row r="106">
          <cell r="A106" t="str">
            <v>F29990C</v>
          </cell>
          <cell r="B106" t="str">
            <v>BALANCE SHEET OFFSET ACCOUNT</v>
          </cell>
          <cell r="C106">
            <v>3472465160.3899999</v>
          </cell>
          <cell r="D106">
            <v>50516726.799999997</v>
          </cell>
          <cell r="E106">
            <v>62460241.329999998</v>
          </cell>
          <cell r="F106">
            <v>57197847.840000004</v>
          </cell>
          <cell r="G106">
            <v>40105254.25</v>
          </cell>
          <cell r="H106">
            <v>53555595.390000001</v>
          </cell>
          <cell r="I106">
            <v>55022782.530000001</v>
          </cell>
          <cell r="J106">
            <v>52857198.100000001</v>
          </cell>
          <cell r="K106">
            <v>62724998.909999996</v>
          </cell>
          <cell r="L106">
            <v>64124086.880000003</v>
          </cell>
          <cell r="M106">
            <v>68564665.280000001</v>
          </cell>
          <cell r="N106">
            <v>53084959.810000002</v>
          </cell>
          <cell r="O106">
            <v>91130668.230000004</v>
          </cell>
          <cell r="P106">
            <v>711345025.3499999</v>
          </cell>
          <cell r="Q106">
            <v>4183810185.7400002</v>
          </cell>
        </row>
        <row r="107">
          <cell r="A107" t="str">
            <v>F29995C</v>
          </cell>
          <cell r="B107" t="str">
            <v>FERC BALANCE CARRY FORWARD</v>
          </cell>
          <cell r="C107">
            <v>-3402104510.8299999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-3402104510.8299999</v>
          </cell>
        </row>
        <row r="108">
          <cell r="A108" t="str">
            <v>F40300C</v>
          </cell>
          <cell r="B108" t="str">
            <v>DEPRECIATION EXPENSE</v>
          </cell>
          <cell r="C108">
            <v>0</v>
          </cell>
          <cell r="D108">
            <v>1142711.29</v>
          </cell>
          <cell r="E108">
            <v>1144776.42</v>
          </cell>
          <cell r="F108">
            <v>1148442.54</v>
          </cell>
          <cell r="G108">
            <v>1151183.58</v>
          </cell>
          <cell r="H108">
            <v>1153379.31</v>
          </cell>
          <cell r="I108">
            <v>1129875</v>
          </cell>
          <cell r="J108">
            <v>1108898.3500000001</v>
          </cell>
          <cell r="K108">
            <v>1097640.57</v>
          </cell>
          <cell r="L108">
            <v>1090040.3</v>
          </cell>
          <cell r="M108">
            <v>1099356.6599999999</v>
          </cell>
          <cell r="N108">
            <v>1112516.08</v>
          </cell>
          <cell r="O108">
            <v>1130663.1599999999</v>
          </cell>
          <cell r="P108">
            <v>13509483.260000002</v>
          </cell>
          <cell r="Q108">
            <v>13509483.260000002</v>
          </cell>
        </row>
        <row r="109">
          <cell r="A109" t="str">
            <v>F40300E</v>
          </cell>
          <cell r="B109" t="str">
            <v>DEPRECIATION EXPENSE</v>
          </cell>
          <cell r="C109">
            <v>0</v>
          </cell>
          <cell r="D109">
            <v>12541107.09</v>
          </cell>
          <cell r="E109">
            <v>12579907.34</v>
          </cell>
          <cell r="F109">
            <v>12611911.289999999</v>
          </cell>
          <cell r="G109">
            <v>12665831.779999999</v>
          </cell>
          <cell r="H109">
            <v>12704616.970000001</v>
          </cell>
          <cell r="I109">
            <v>12750162.25</v>
          </cell>
          <cell r="J109">
            <v>12798874.17</v>
          </cell>
          <cell r="K109">
            <v>12857694.09</v>
          </cell>
          <cell r="L109">
            <v>12934291.720000001</v>
          </cell>
          <cell r="M109">
            <v>12992157.039999999</v>
          </cell>
          <cell r="N109">
            <v>13020172.359999999</v>
          </cell>
          <cell r="O109">
            <v>13053899.539999999</v>
          </cell>
          <cell r="P109">
            <v>153510625.64000002</v>
          </cell>
          <cell r="Q109">
            <v>153510625.64000002</v>
          </cell>
        </row>
        <row r="110">
          <cell r="A110" t="str">
            <v>F40300G</v>
          </cell>
          <cell r="B110" t="str">
            <v>DEPRECIATION EXPENSE</v>
          </cell>
          <cell r="C110">
            <v>0</v>
          </cell>
          <cell r="D110">
            <v>2807164.74</v>
          </cell>
          <cell r="E110">
            <v>2809516.83</v>
          </cell>
          <cell r="F110">
            <v>2815562.61</v>
          </cell>
          <cell r="G110">
            <v>2842763.02</v>
          </cell>
          <cell r="H110">
            <v>2825907.5</v>
          </cell>
          <cell r="I110">
            <v>2829389.61</v>
          </cell>
          <cell r="J110">
            <v>2834802.8</v>
          </cell>
          <cell r="K110">
            <v>2840450.83</v>
          </cell>
          <cell r="L110">
            <v>2846700.46</v>
          </cell>
          <cell r="M110">
            <v>2854062.26</v>
          </cell>
          <cell r="N110">
            <v>2862083.34</v>
          </cell>
          <cell r="O110">
            <v>2877981.82</v>
          </cell>
          <cell r="P110">
            <v>34046385.819999993</v>
          </cell>
          <cell r="Q110">
            <v>34046385.819999993</v>
          </cell>
        </row>
        <row r="111">
          <cell r="A111" t="str">
            <v>F40400C</v>
          </cell>
          <cell r="B111" t="str">
            <v>AMORTIZATION OF LIMITED-TERM INVESTMENT</v>
          </cell>
          <cell r="C111">
            <v>0</v>
          </cell>
          <cell r="D111">
            <v>597489.42000000004</v>
          </cell>
          <cell r="E111">
            <v>598012.42000000004</v>
          </cell>
          <cell r="F111">
            <v>597678.6</v>
          </cell>
          <cell r="G111">
            <v>562359.01</v>
          </cell>
          <cell r="H111">
            <v>615542.79</v>
          </cell>
          <cell r="I111">
            <v>642377.88</v>
          </cell>
          <cell r="J111">
            <v>623899.72</v>
          </cell>
          <cell r="K111">
            <v>621252.55000000005</v>
          </cell>
          <cell r="L111">
            <v>619960.07999999996</v>
          </cell>
          <cell r="M111">
            <v>621294.76</v>
          </cell>
          <cell r="N111">
            <v>623335.02</v>
          </cell>
          <cell r="O111">
            <v>622893.24</v>
          </cell>
          <cell r="P111">
            <v>7346095.4900000002</v>
          </cell>
          <cell r="Q111">
            <v>7346095.4900000002</v>
          </cell>
        </row>
        <row r="112">
          <cell r="A112" t="str">
            <v>F40400E</v>
          </cell>
          <cell r="B112" t="str">
            <v>AMORTIZATION OF LIMITED-TERM INVESTMENT</v>
          </cell>
          <cell r="C112">
            <v>0</v>
          </cell>
          <cell r="D112">
            <v>7932.85</v>
          </cell>
          <cell r="E112">
            <v>7932.83</v>
          </cell>
          <cell r="F112">
            <v>7932.85</v>
          </cell>
          <cell r="G112">
            <v>7932.84</v>
          </cell>
          <cell r="H112">
            <v>7932.84</v>
          </cell>
          <cell r="I112">
            <v>7932.84</v>
          </cell>
          <cell r="J112">
            <v>-64991.85</v>
          </cell>
          <cell r="K112">
            <v>53026.77</v>
          </cell>
          <cell r="L112">
            <v>41098.99</v>
          </cell>
          <cell r="M112">
            <v>41099.519999999997</v>
          </cell>
          <cell r="N112">
            <v>41100.22</v>
          </cell>
          <cell r="O112">
            <v>41100.31</v>
          </cell>
          <cell r="P112">
            <v>200031.00999999998</v>
          </cell>
          <cell r="Q112">
            <v>200031.00999999998</v>
          </cell>
        </row>
        <row r="113">
          <cell r="A113" t="str">
            <v>F40500C</v>
          </cell>
          <cell r="B113" t="str">
            <v>AMORTIZATION OF OTHER PLANT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110.84</v>
          </cell>
          <cell r="L113">
            <v>163.59</v>
          </cell>
          <cell r="M113">
            <v>0</v>
          </cell>
          <cell r="N113">
            <v>0</v>
          </cell>
          <cell r="O113">
            <v>0</v>
          </cell>
          <cell r="P113">
            <v>274.43</v>
          </cell>
          <cell r="Q113">
            <v>274.43</v>
          </cell>
        </row>
        <row r="114">
          <cell r="A114" t="str">
            <v>F40500E</v>
          </cell>
          <cell r="B114" t="str">
            <v>AMORTIZATION OF OTHER PLANT</v>
          </cell>
          <cell r="C114">
            <v>0</v>
          </cell>
          <cell r="D114">
            <v>133924.91</v>
          </cell>
          <cell r="E114">
            <v>134292.46</v>
          </cell>
          <cell r="F114">
            <v>134607.56</v>
          </cell>
          <cell r="G114">
            <v>134860.35</v>
          </cell>
          <cell r="H114">
            <v>135621.38</v>
          </cell>
          <cell r="I114">
            <v>135711.95000000001</v>
          </cell>
          <cell r="J114">
            <v>136070.96</v>
          </cell>
          <cell r="K114">
            <v>136376.16</v>
          </cell>
          <cell r="L114">
            <v>137161.66</v>
          </cell>
          <cell r="M114">
            <v>137735.24</v>
          </cell>
          <cell r="N114">
            <v>138457.47</v>
          </cell>
          <cell r="O114">
            <v>138832</v>
          </cell>
          <cell r="P114">
            <v>1633652.0999999999</v>
          </cell>
          <cell r="Q114">
            <v>1633652.0999999999</v>
          </cell>
        </row>
        <row r="115">
          <cell r="A115" t="str">
            <v>F40500G</v>
          </cell>
          <cell r="B115" t="str">
            <v>AMORTIZATION OF OTHER PLANT</v>
          </cell>
          <cell r="C115">
            <v>0</v>
          </cell>
          <cell r="D115">
            <v>24978.63</v>
          </cell>
          <cell r="E115">
            <v>24985.360000000001</v>
          </cell>
          <cell r="F115">
            <v>24992.85</v>
          </cell>
          <cell r="G115">
            <v>25000.83</v>
          </cell>
          <cell r="H115">
            <v>24802.94</v>
          </cell>
          <cell r="I115">
            <v>24086.84</v>
          </cell>
          <cell r="J115">
            <v>23688.07</v>
          </cell>
          <cell r="K115">
            <v>23713.52</v>
          </cell>
          <cell r="L115">
            <v>23645.279999999999</v>
          </cell>
          <cell r="M115">
            <v>23613.51</v>
          </cell>
          <cell r="N115">
            <v>23555.77</v>
          </cell>
          <cell r="O115">
            <v>23579.14</v>
          </cell>
          <cell r="P115">
            <v>290642.74000000005</v>
          </cell>
          <cell r="Q115">
            <v>290642.74000000005</v>
          </cell>
        </row>
        <row r="116">
          <cell r="A116" t="str">
            <v>F40600C</v>
          </cell>
          <cell r="B116" t="str">
            <v>AMORT. OF UTILITY PLANT ACQ. ADJ.</v>
          </cell>
          <cell r="C116">
            <v>0</v>
          </cell>
          <cell r="D116">
            <v>1312</v>
          </cell>
          <cell r="E116">
            <v>1312</v>
          </cell>
          <cell r="F116">
            <v>1312</v>
          </cell>
          <cell r="G116">
            <v>1312</v>
          </cell>
          <cell r="H116">
            <v>1312</v>
          </cell>
          <cell r="I116">
            <v>1312</v>
          </cell>
          <cell r="J116">
            <v>1312</v>
          </cell>
          <cell r="K116">
            <v>1312</v>
          </cell>
          <cell r="L116">
            <v>1312</v>
          </cell>
          <cell r="M116">
            <v>1312</v>
          </cell>
          <cell r="N116">
            <v>1312</v>
          </cell>
          <cell r="O116">
            <v>1312</v>
          </cell>
          <cell r="P116">
            <v>15744</v>
          </cell>
          <cell r="Q116">
            <v>15744</v>
          </cell>
        </row>
        <row r="117">
          <cell r="A117" t="str">
            <v>F40700E</v>
          </cell>
          <cell r="B117" t="str">
            <v>AMORT. OF PROP LOSSES  UNREC PLANT AND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-2</v>
          </cell>
          <cell r="P117">
            <v>-2</v>
          </cell>
          <cell r="Q117">
            <v>-2</v>
          </cell>
        </row>
        <row r="118">
          <cell r="A118" t="str">
            <v>F40810C</v>
          </cell>
          <cell r="B118" t="str">
            <v>TAXES OTHER THAN INCOME TAXES</v>
          </cell>
          <cell r="C118">
            <v>0</v>
          </cell>
          <cell r="D118">
            <v>476497.81</v>
          </cell>
          <cell r="E118">
            <v>594432.74</v>
          </cell>
          <cell r="F118">
            <v>506653.1</v>
          </cell>
          <cell r="G118">
            <v>495479.59</v>
          </cell>
          <cell r="H118">
            <v>611985.69999999995</v>
          </cell>
          <cell r="I118">
            <v>547221.18000000005</v>
          </cell>
          <cell r="J118">
            <v>492556.99</v>
          </cell>
          <cell r="K118">
            <v>644667.23</v>
          </cell>
          <cell r="L118">
            <v>538479.65</v>
          </cell>
          <cell r="M118">
            <v>693394.8</v>
          </cell>
          <cell r="N118">
            <v>576906.86</v>
          </cell>
          <cell r="O118">
            <v>555087.27</v>
          </cell>
          <cell r="P118">
            <v>6733362.9199999999</v>
          </cell>
          <cell r="Q118">
            <v>6733362.9199999999</v>
          </cell>
        </row>
        <row r="119">
          <cell r="A119" t="str">
            <v>F40811E</v>
          </cell>
          <cell r="C119">
            <v>0</v>
          </cell>
          <cell r="D119">
            <v>0</v>
          </cell>
          <cell r="E119">
            <v>781885</v>
          </cell>
          <cell r="F119">
            <v>-781885</v>
          </cell>
          <cell r="G119">
            <v>0</v>
          </cell>
          <cell r="H119">
            <v>0</v>
          </cell>
          <cell r="I119">
            <v>-1173744.82</v>
          </cell>
          <cell r="J119">
            <v>1173744.82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F40811G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1174534.19</v>
          </cell>
          <cell r="J120">
            <v>-1174534.19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 t="str">
            <v>F40820C</v>
          </cell>
          <cell r="B121" t="str">
            <v>TAXES OTHER THAN INCOME TAXES</v>
          </cell>
          <cell r="C121">
            <v>0</v>
          </cell>
          <cell r="D121">
            <v>18014.57</v>
          </cell>
          <cell r="E121">
            <v>24508.82</v>
          </cell>
          <cell r="F121">
            <v>26769.48</v>
          </cell>
          <cell r="G121">
            <v>26769.48</v>
          </cell>
          <cell r="H121">
            <v>17931.990000000002</v>
          </cell>
          <cell r="I121">
            <v>26769.48</v>
          </cell>
          <cell r="J121">
            <v>26770</v>
          </cell>
          <cell r="K121">
            <v>26770.18</v>
          </cell>
          <cell r="L121">
            <v>28893.45</v>
          </cell>
          <cell r="M121">
            <v>26768.98</v>
          </cell>
          <cell r="N121">
            <v>26769</v>
          </cell>
          <cell r="O121">
            <v>31077.9</v>
          </cell>
          <cell r="P121">
            <v>307813.33000000007</v>
          </cell>
          <cell r="Q121">
            <v>307813.33000000007</v>
          </cell>
        </row>
        <row r="122">
          <cell r="A122" t="str">
            <v>F40830E</v>
          </cell>
          <cell r="B122" t="str">
            <v>TAXES OTHER THAN INCOME TAXES-PROPERTY</v>
          </cell>
          <cell r="C122">
            <v>0</v>
          </cell>
          <cell r="D122">
            <v>2226067.66</v>
          </cell>
          <cell r="E122">
            <v>671700.45</v>
          </cell>
          <cell r="F122">
            <v>2627840.23</v>
          </cell>
          <cell r="G122">
            <v>2106913.06</v>
          </cell>
          <cell r="H122">
            <v>2095003.79</v>
          </cell>
          <cell r="I122">
            <v>2101509.63</v>
          </cell>
          <cell r="J122">
            <v>356488.18</v>
          </cell>
          <cell r="K122">
            <v>1530233</v>
          </cell>
          <cell r="L122">
            <v>1530233</v>
          </cell>
          <cell r="M122">
            <v>1885718</v>
          </cell>
          <cell r="N122">
            <v>1885718</v>
          </cell>
          <cell r="O122">
            <v>2040897.82</v>
          </cell>
          <cell r="P122">
            <v>21058322.82</v>
          </cell>
          <cell r="Q122">
            <v>21058322.82</v>
          </cell>
        </row>
        <row r="123">
          <cell r="A123" t="str">
            <v>F40830G</v>
          </cell>
          <cell r="B123" t="str">
            <v>PROPERTY TAXES GAS</v>
          </cell>
          <cell r="C123">
            <v>0</v>
          </cell>
          <cell r="D123">
            <v>387349.3</v>
          </cell>
          <cell r="E123">
            <v>388659.07</v>
          </cell>
          <cell r="F123">
            <v>388659.07</v>
          </cell>
          <cell r="G123">
            <v>388659.07</v>
          </cell>
          <cell r="H123">
            <v>387368.27</v>
          </cell>
          <cell r="I123">
            <v>388659.07</v>
          </cell>
          <cell r="J123">
            <v>1649117.19</v>
          </cell>
          <cell r="K123">
            <v>474583</v>
          </cell>
          <cell r="L123">
            <v>474583</v>
          </cell>
          <cell r="M123">
            <v>585255</v>
          </cell>
          <cell r="N123">
            <v>585255</v>
          </cell>
          <cell r="O123">
            <v>523018.5</v>
          </cell>
          <cell r="P123">
            <v>6621165.54</v>
          </cell>
          <cell r="Q123">
            <v>6621165.54</v>
          </cell>
        </row>
        <row r="124">
          <cell r="A124" t="str">
            <v>F40840E</v>
          </cell>
          <cell r="B124" t="str">
            <v>TAXES OTHER THAN INCOME TAXES-OTHER ELE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310073.78000000003</v>
          </cell>
          <cell r="L124">
            <v>40559</v>
          </cell>
          <cell r="M124">
            <v>66536.25</v>
          </cell>
          <cell r="N124">
            <v>0</v>
          </cell>
          <cell r="O124">
            <v>0</v>
          </cell>
          <cell r="P124">
            <v>417169.03</v>
          </cell>
          <cell r="Q124">
            <v>417169.03</v>
          </cell>
        </row>
        <row r="125">
          <cell r="A125" t="str">
            <v>F40840G</v>
          </cell>
          <cell r="B125" t="str">
            <v>TAXES OTHER THAN INCOME TAXES-OTHER GAS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99961.22</v>
          </cell>
          <cell r="L125">
            <v>13076</v>
          </cell>
          <cell r="M125">
            <v>21450.080000000002</v>
          </cell>
          <cell r="N125">
            <v>0</v>
          </cell>
          <cell r="O125">
            <v>0</v>
          </cell>
          <cell r="P125">
            <v>134487.29999999999</v>
          </cell>
          <cell r="Q125">
            <v>134487.29999999999</v>
          </cell>
        </row>
        <row r="126">
          <cell r="A126" t="str">
            <v>F40910E</v>
          </cell>
          <cell r="B126" t="str">
            <v>INCOME TAXES-FEDERAL (409.1)</v>
          </cell>
          <cell r="C126">
            <v>0</v>
          </cell>
          <cell r="D126">
            <v>8296000</v>
          </cell>
          <cell r="E126">
            <v>8925000</v>
          </cell>
          <cell r="F126">
            <v>8015000</v>
          </cell>
          <cell r="G126">
            <v>136227.69</v>
          </cell>
          <cell r="H126">
            <v>4821000</v>
          </cell>
          <cell r="I126">
            <v>6959000</v>
          </cell>
          <cell r="J126">
            <v>9062772.3100000005</v>
          </cell>
          <cell r="K126">
            <v>1854000</v>
          </cell>
          <cell r="L126">
            <v>-25431000</v>
          </cell>
          <cell r="M126">
            <v>3004000</v>
          </cell>
          <cell r="N126">
            <v>-123264000</v>
          </cell>
          <cell r="O126">
            <v>-47655965.770000003</v>
          </cell>
          <cell r="P126">
            <v>-145277965.77000001</v>
          </cell>
          <cell r="Q126">
            <v>-145277965.77000001</v>
          </cell>
        </row>
        <row r="127">
          <cell r="A127" t="str">
            <v>F40910G</v>
          </cell>
          <cell r="B127" t="str">
            <v>INCOME TAXES-FEDERAL (409.1)</v>
          </cell>
          <cell r="C127">
            <v>0</v>
          </cell>
          <cell r="D127">
            <v>2030000</v>
          </cell>
          <cell r="E127">
            <v>1357000</v>
          </cell>
          <cell r="F127">
            <v>1457000</v>
          </cell>
          <cell r="G127">
            <v>3585000</v>
          </cell>
          <cell r="H127">
            <v>1499000</v>
          </cell>
          <cell r="I127">
            <v>1915000</v>
          </cell>
          <cell r="J127">
            <v>2404000</v>
          </cell>
          <cell r="K127">
            <v>2155000</v>
          </cell>
          <cell r="L127">
            <v>5261000</v>
          </cell>
          <cell r="M127">
            <v>644000</v>
          </cell>
          <cell r="N127">
            <v>501000</v>
          </cell>
          <cell r="O127">
            <v>1645000</v>
          </cell>
          <cell r="P127">
            <v>24453000</v>
          </cell>
          <cell r="Q127">
            <v>24453000</v>
          </cell>
        </row>
        <row r="128">
          <cell r="A128" t="str">
            <v>F40911E</v>
          </cell>
          <cell r="B128" t="str">
            <v>STATE INCOME TAXES ELEC</v>
          </cell>
          <cell r="C128">
            <v>0</v>
          </cell>
          <cell r="D128">
            <v>3147000</v>
          </cell>
          <cell r="E128">
            <v>2103000</v>
          </cell>
          <cell r="F128">
            <v>2258000</v>
          </cell>
          <cell r="G128">
            <v>1814000</v>
          </cell>
          <cell r="H128">
            <v>1621000</v>
          </cell>
          <cell r="I128">
            <v>2089000</v>
          </cell>
          <cell r="J128">
            <v>6800772.3099999996</v>
          </cell>
          <cell r="K128">
            <v>2372000</v>
          </cell>
          <cell r="L128">
            <v>-6072000</v>
          </cell>
          <cell r="M128">
            <v>356000</v>
          </cell>
          <cell r="N128">
            <v>-52513000</v>
          </cell>
          <cell r="O128">
            <v>-11617687.82</v>
          </cell>
          <cell r="P128">
            <v>-47641915.509999998</v>
          </cell>
          <cell r="Q128">
            <v>-47641915.509999998</v>
          </cell>
        </row>
        <row r="129">
          <cell r="A129" t="str">
            <v>F40911G</v>
          </cell>
          <cell r="B129" t="str">
            <v>STATE INCOME TAXES GAS</v>
          </cell>
          <cell r="C129">
            <v>0</v>
          </cell>
          <cell r="D129">
            <v>685000</v>
          </cell>
          <cell r="E129">
            <v>458000</v>
          </cell>
          <cell r="F129">
            <v>492000</v>
          </cell>
          <cell r="G129">
            <v>773000</v>
          </cell>
          <cell r="H129">
            <v>443000</v>
          </cell>
          <cell r="I129">
            <v>544000</v>
          </cell>
          <cell r="J129">
            <v>689000</v>
          </cell>
          <cell r="K129">
            <v>618000</v>
          </cell>
          <cell r="L129">
            <v>604000</v>
          </cell>
          <cell r="M129">
            <v>158000</v>
          </cell>
          <cell r="N129">
            <v>-391000</v>
          </cell>
          <cell r="O129">
            <v>422000</v>
          </cell>
          <cell r="P129">
            <v>5495000</v>
          </cell>
          <cell r="Q129">
            <v>5495000</v>
          </cell>
        </row>
        <row r="130">
          <cell r="A130" t="str">
            <v>F40920C</v>
          </cell>
          <cell r="B130" t="str">
            <v>TAXES ON NON OPERATING INCOME</v>
          </cell>
          <cell r="C130">
            <v>0</v>
          </cell>
          <cell r="D130">
            <v>2240000</v>
          </cell>
          <cell r="E130">
            <v>3021000</v>
          </cell>
          <cell r="F130">
            <v>157000</v>
          </cell>
          <cell r="G130">
            <v>2129000</v>
          </cell>
          <cell r="H130">
            <v>2046000</v>
          </cell>
          <cell r="I130">
            <v>-2699000</v>
          </cell>
          <cell r="J130">
            <v>2018000</v>
          </cell>
          <cell r="K130">
            <v>1014000</v>
          </cell>
          <cell r="L130">
            <v>2174000</v>
          </cell>
          <cell r="M130">
            <v>1001000</v>
          </cell>
          <cell r="N130">
            <v>-2735000</v>
          </cell>
          <cell r="O130">
            <v>-3001000</v>
          </cell>
          <cell r="P130">
            <v>7365000</v>
          </cell>
          <cell r="Q130">
            <v>7365000</v>
          </cell>
        </row>
        <row r="131">
          <cell r="A131" t="str">
            <v>F41010E</v>
          </cell>
          <cell r="B131" t="str">
            <v>PROVISION FOR DEFERRED INCOME TAXES FED</v>
          </cell>
          <cell r="C131">
            <v>0</v>
          </cell>
          <cell r="D131">
            <v>3705000</v>
          </cell>
          <cell r="E131">
            <v>2476000</v>
          </cell>
          <cell r="F131">
            <v>2660000</v>
          </cell>
          <cell r="G131">
            <v>2501000</v>
          </cell>
          <cell r="H131">
            <v>2064000</v>
          </cell>
          <cell r="I131">
            <v>1404000</v>
          </cell>
          <cell r="J131">
            <v>2915000</v>
          </cell>
          <cell r="K131">
            <v>2614000</v>
          </cell>
          <cell r="L131">
            <v>52733000</v>
          </cell>
          <cell r="M131">
            <v>19136000</v>
          </cell>
          <cell r="N131">
            <v>218796000</v>
          </cell>
          <cell r="O131">
            <v>62516965.770000003</v>
          </cell>
          <cell r="P131">
            <v>373520965.76999998</v>
          </cell>
          <cell r="Q131">
            <v>373520965.76999998</v>
          </cell>
        </row>
        <row r="132">
          <cell r="A132" t="str">
            <v>F41010G</v>
          </cell>
          <cell r="B132" t="str">
            <v>PROVISION FOR DEFERRED INCOME TAXES FED</v>
          </cell>
          <cell r="C132">
            <v>0</v>
          </cell>
          <cell r="D132">
            <v>444000</v>
          </cell>
          <cell r="E132">
            <v>296000</v>
          </cell>
          <cell r="F132">
            <v>320000</v>
          </cell>
          <cell r="G132">
            <v>300000</v>
          </cell>
          <cell r="H132">
            <v>230000</v>
          </cell>
          <cell r="I132">
            <v>301000</v>
          </cell>
          <cell r="J132">
            <v>383000</v>
          </cell>
          <cell r="K132">
            <v>343000</v>
          </cell>
          <cell r="L132">
            <v>26000</v>
          </cell>
          <cell r="M132">
            <v>68000</v>
          </cell>
          <cell r="N132">
            <v>635000</v>
          </cell>
          <cell r="O132">
            <v>129000</v>
          </cell>
          <cell r="P132">
            <v>3475000</v>
          </cell>
          <cell r="Q132">
            <v>3475000</v>
          </cell>
        </row>
        <row r="133">
          <cell r="A133" t="str">
            <v>F41011E</v>
          </cell>
          <cell r="B133" t="str">
            <v>PROVISION FOR DEFERRED INCOME TAXES STA</v>
          </cell>
          <cell r="C133">
            <v>0</v>
          </cell>
          <cell r="D133">
            <v>127000</v>
          </cell>
          <cell r="E133">
            <v>85000</v>
          </cell>
          <cell r="F133">
            <v>91000</v>
          </cell>
          <cell r="G133">
            <v>85000</v>
          </cell>
          <cell r="H133">
            <v>4210772.3099999996</v>
          </cell>
          <cell r="I133">
            <v>85000</v>
          </cell>
          <cell r="J133">
            <v>-4048772.31</v>
          </cell>
          <cell r="K133">
            <v>95000</v>
          </cell>
          <cell r="L133">
            <v>11015000</v>
          </cell>
          <cell r="M133">
            <v>4664000</v>
          </cell>
          <cell r="N133">
            <v>48644000</v>
          </cell>
          <cell r="O133">
            <v>15130687.82</v>
          </cell>
          <cell r="P133">
            <v>80183687.819999993</v>
          </cell>
          <cell r="Q133">
            <v>80183687.819999993</v>
          </cell>
        </row>
        <row r="134">
          <cell r="A134" t="str">
            <v>F41011G</v>
          </cell>
          <cell r="B134" t="str">
            <v>PROVISION FOR DEFERRED INCOME TAXES STA</v>
          </cell>
          <cell r="C134">
            <v>0</v>
          </cell>
          <cell r="D134">
            <v>13000</v>
          </cell>
          <cell r="E134">
            <v>8000</v>
          </cell>
          <cell r="F134">
            <v>9000</v>
          </cell>
          <cell r="G134">
            <v>9000</v>
          </cell>
          <cell r="H134">
            <v>0</v>
          </cell>
          <cell r="I134">
            <v>6000</v>
          </cell>
          <cell r="J134">
            <v>8000</v>
          </cell>
          <cell r="K134">
            <v>7000</v>
          </cell>
          <cell r="L134">
            <v>6000</v>
          </cell>
          <cell r="M134">
            <v>1000</v>
          </cell>
          <cell r="N134">
            <v>303000</v>
          </cell>
          <cell r="O134">
            <v>8000</v>
          </cell>
          <cell r="P134">
            <v>378000</v>
          </cell>
          <cell r="Q134">
            <v>378000</v>
          </cell>
        </row>
        <row r="135">
          <cell r="A135" t="str">
            <v>F41020C</v>
          </cell>
          <cell r="B135" t="str">
            <v>PROVISION FOR DEFERRED INC. TAXES NON O</v>
          </cell>
          <cell r="C135">
            <v>0</v>
          </cell>
          <cell r="D135">
            <v>178000</v>
          </cell>
          <cell r="E135">
            <v>118000</v>
          </cell>
          <cell r="F135">
            <v>128000</v>
          </cell>
          <cell r="G135">
            <v>120000</v>
          </cell>
          <cell r="H135">
            <v>74000</v>
          </cell>
          <cell r="I135">
            <v>117000</v>
          </cell>
          <cell r="J135">
            <v>150000</v>
          </cell>
          <cell r="K135">
            <v>133000</v>
          </cell>
          <cell r="L135">
            <v>101000</v>
          </cell>
          <cell r="M135">
            <v>32000</v>
          </cell>
          <cell r="N135">
            <v>524000</v>
          </cell>
          <cell r="O135">
            <v>2139000</v>
          </cell>
          <cell r="P135">
            <v>3814000</v>
          </cell>
          <cell r="Q135">
            <v>3814000</v>
          </cell>
        </row>
        <row r="136">
          <cell r="A136" t="str">
            <v>F41110E</v>
          </cell>
          <cell r="B136" t="str">
            <v>(LESS) PROVISION FOR DEFERRED INCOME TA</v>
          </cell>
          <cell r="C136">
            <v>0</v>
          </cell>
          <cell r="D136">
            <v>-267000</v>
          </cell>
          <cell r="E136">
            <v>-177000</v>
          </cell>
          <cell r="F136">
            <v>-192000</v>
          </cell>
          <cell r="G136">
            <v>-180000</v>
          </cell>
          <cell r="H136">
            <v>-194000</v>
          </cell>
          <cell r="I136">
            <v>-1049000</v>
          </cell>
          <cell r="J136">
            <v>-4483772.3099999996</v>
          </cell>
          <cell r="K136">
            <v>-292000</v>
          </cell>
          <cell r="L136">
            <v>-30821000</v>
          </cell>
          <cell r="M136">
            <v>-16480000</v>
          </cell>
          <cell r="N136">
            <v>-63547000</v>
          </cell>
          <cell r="O136">
            <v>-4043000</v>
          </cell>
          <cell r="P136">
            <v>-121725772.31</v>
          </cell>
          <cell r="Q136">
            <v>-121725772.31</v>
          </cell>
        </row>
        <row r="137">
          <cell r="A137" t="str">
            <v>F41110G</v>
          </cell>
          <cell r="B137" t="str">
            <v>(LESS) PROVISION FOR DEFERRED INCOME TA</v>
          </cell>
          <cell r="C137">
            <v>0</v>
          </cell>
          <cell r="D137">
            <v>-63000</v>
          </cell>
          <cell r="E137">
            <v>-42000</v>
          </cell>
          <cell r="F137">
            <v>-47000</v>
          </cell>
          <cell r="G137">
            <v>-43000</v>
          </cell>
          <cell r="H137">
            <v>-34000</v>
          </cell>
          <cell r="I137">
            <v>-43000</v>
          </cell>
          <cell r="J137">
            <v>-54000</v>
          </cell>
          <cell r="K137">
            <v>-49000</v>
          </cell>
          <cell r="L137">
            <v>-3456000</v>
          </cell>
          <cell r="M137">
            <v>-43000</v>
          </cell>
          <cell r="N137">
            <v>-9560000</v>
          </cell>
          <cell r="O137">
            <v>-205000</v>
          </cell>
          <cell r="P137">
            <v>-13639000</v>
          </cell>
          <cell r="Q137">
            <v>-13639000</v>
          </cell>
        </row>
        <row r="138">
          <cell r="A138" t="str">
            <v>F41112E</v>
          </cell>
          <cell r="B138" t="str">
            <v>(LESS) PROVISION FOR DEFERRED INCOME TA</v>
          </cell>
          <cell r="C138">
            <v>0</v>
          </cell>
          <cell r="D138">
            <v>-25000</v>
          </cell>
          <cell r="E138">
            <v>-17000</v>
          </cell>
          <cell r="F138">
            <v>-19000</v>
          </cell>
          <cell r="G138">
            <v>4138772.31</v>
          </cell>
          <cell r="H138">
            <v>-4188772.31</v>
          </cell>
          <cell r="I138">
            <v>-21000</v>
          </cell>
          <cell r="J138">
            <v>-27000</v>
          </cell>
          <cell r="K138">
            <v>-23000</v>
          </cell>
          <cell r="L138">
            <v>-8196000</v>
          </cell>
          <cell r="M138">
            <v>-3759000</v>
          </cell>
          <cell r="N138">
            <v>-6501000</v>
          </cell>
          <cell r="O138">
            <v>-963000</v>
          </cell>
          <cell r="P138">
            <v>-19601000</v>
          </cell>
          <cell r="Q138">
            <v>-19601000</v>
          </cell>
        </row>
        <row r="139">
          <cell r="A139" t="str">
            <v>F41112G</v>
          </cell>
          <cell r="B139" t="str">
            <v>(LESS) PROVISION FOR DEFERRED INCOME TA</v>
          </cell>
          <cell r="C139">
            <v>0</v>
          </cell>
          <cell r="D139">
            <v>-25000</v>
          </cell>
          <cell r="E139">
            <v>-17000</v>
          </cell>
          <cell r="F139">
            <v>-19000</v>
          </cell>
          <cell r="G139">
            <v>-17000</v>
          </cell>
          <cell r="H139">
            <v>-44000</v>
          </cell>
          <cell r="I139">
            <v>-21000</v>
          </cell>
          <cell r="J139">
            <v>-28000</v>
          </cell>
          <cell r="K139">
            <v>-26000</v>
          </cell>
          <cell r="L139">
            <v>-160000</v>
          </cell>
          <cell r="M139">
            <v>-11000</v>
          </cell>
          <cell r="N139">
            <v>-2313000</v>
          </cell>
          <cell r="O139">
            <v>-49000</v>
          </cell>
          <cell r="P139">
            <v>-2730000</v>
          </cell>
          <cell r="Q139">
            <v>-2730000</v>
          </cell>
        </row>
        <row r="140">
          <cell r="A140" t="str">
            <v>F41120C</v>
          </cell>
          <cell r="B140" t="str">
            <v>(LESS) PROVISION FOR DEFERRED INCOME TA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-872000</v>
          </cell>
          <cell r="O140">
            <v>-56000</v>
          </cell>
          <cell r="P140">
            <v>-928000</v>
          </cell>
          <cell r="Q140">
            <v>-928000</v>
          </cell>
        </row>
        <row r="141">
          <cell r="A141" t="str">
            <v>F41140E</v>
          </cell>
          <cell r="B141" t="str">
            <v>INVESTMENT TAX CREDIT ADJ.-FED ELECTRIC</v>
          </cell>
          <cell r="C141">
            <v>0</v>
          </cell>
          <cell r="D141">
            <v>-279000</v>
          </cell>
          <cell r="E141">
            <v>-187000</v>
          </cell>
          <cell r="F141">
            <v>-200000</v>
          </cell>
          <cell r="G141">
            <v>-188000</v>
          </cell>
          <cell r="H141">
            <v>-151000</v>
          </cell>
          <cell r="I141">
            <v>-192000</v>
          </cell>
          <cell r="J141">
            <v>-243000</v>
          </cell>
          <cell r="K141">
            <v>-218000</v>
          </cell>
          <cell r="L141">
            <v>-163000</v>
          </cell>
          <cell r="M141">
            <v>-54000</v>
          </cell>
          <cell r="N141">
            <v>-72000</v>
          </cell>
          <cell r="O141">
            <v>-253000</v>
          </cell>
          <cell r="P141">
            <v>-2200000</v>
          </cell>
          <cell r="Q141">
            <v>-2200000</v>
          </cell>
        </row>
        <row r="142">
          <cell r="A142" t="str">
            <v>F41140G</v>
          </cell>
          <cell r="B142" t="str">
            <v>INVESTMENT TAX CREDIT ADJ.-FED GAS</v>
          </cell>
          <cell r="C142">
            <v>0</v>
          </cell>
          <cell r="D142">
            <v>-76000</v>
          </cell>
          <cell r="E142">
            <v>-51000</v>
          </cell>
          <cell r="F142">
            <v>-55000</v>
          </cell>
          <cell r="G142">
            <v>-51000</v>
          </cell>
          <cell r="H142">
            <v>-41000</v>
          </cell>
          <cell r="I142">
            <v>-52000</v>
          </cell>
          <cell r="J142">
            <v>-67000</v>
          </cell>
          <cell r="K142">
            <v>-59000</v>
          </cell>
          <cell r="L142">
            <v>-45000</v>
          </cell>
          <cell r="M142">
            <v>-14000</v>
          </cell>
          <cell r="N142">
            <v>-20000</v>
          </cell>
          <cell r="O142">
            <v>-69000</v>
          </cell>
          <cell r="P142">
            <v>-600000</v>
          </cell>
          <cell r="Q142">
            <v>-600000</v>
          </cell>
        </row>
        <row r="143">
          <cell r="A143" t="str">
            <v>F41160E</v>
          </cell>
          <cell r="B143" t="str">
            <v>GAIN FROM DISP UT PLANT</v>
          </cell>
          <cell r="C143">
            <v>0</v>
          </cell>
          <cell r="D143">
            <v>107.91</v>
          </cell>
          <cell r="E143">
            <v>-201703.76</v>
          </cell>
          <cell r="F143">
            <v>760.15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-23790316.41</v>
          </cell>
          <cell r="M143">
            <v>0</v>
          </cell>
          <cell r="N143">
            <v>-883066.88</v>
          </cell>
          <cell r="O143">
            <v>0</v>
          </cell>
          <cell r="P143">
            <v>-24874218.989999998</v>
          </cell>
          <cell r="Q143">
            <v>-24874218.989999998</v>
          </cell>
        </row>
        <row r="144">
          <cell r="A144" t="str">
            <v>F41170E</v>
          </cell>
          <cell r="B144" t="str">
            <v>LOSSES FROM DISP UT PLANT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70102.990000000005</v>
          </cell>
          <cell r="N144">
            <v>0</v>
          </cell>
          <cell r="O144">
            <v>0</v>
          </cell>
          <cell r="P144">
            <v>70102.990000000005</v>
          </cell>
          <cell r="Q144">
            <v>70102.990000000005</v>
          </cell>
        </row>
        <row r="145">
          <cell r="A145" t="str">
            <v>F41700C</v>
          </cell>
          <cell r="B145" t="str">
            <v>REVENUES FROM NONUTILITY OPERATIONS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46.57</v>
          </cell>
          <cell r="I145">
            <v>-55.18</v>
          </cell>
          <cell r="J145">
            <v>-7528.58</v>
          </cell>
          <cell r="K145">
            <v>0</v>
          </cell>
          <cell r="L145">
            <v>0</v>
          </cell>
          <cell r="M145">
            <v>8000</v>
          </cell>
          <cell r="N145">
            <v>0</v>
          </cell>
          <cell r="O145">
            <v>0</v>
          </cell>
          <cell r="P145">
            <v>462.8100000000004</v>
          </cell>
          <cell r="Q145">
            <v>462.8100000000004</v>
          </cell>
        </row>
        <row r="146">
          <cell r="A146" t="str">
            <v>F41710C</v>
          </cell>
          <cell r="B146" t="str">
            <v>EXPENSES OF NONUTILITY OPERATIONS</v>
          </cell>
          <cell r="C146">
            <v>0</v>
          </cell>
          <cell r="D146">
            <v>12720.57</v>
          </cell>
          <cell r="E146">
            <v>12720.58</v>
          </cell>
          <cell r="F146">
            <v>12720.57</v>
          </cell>
          <cell r="G146">
            <v>14387.5</v>
          </cell>
          <cell r="H146">
            <v>12756.23</v>
          </cell>
          <cell r="I146">
            <v>12756.25</v>
          </cell>
          <cell r="J146">
            <v>12756.22</v>
          </cell>
          <cell r="K146">
            <v>12756.23</v>
          </cell>
          <cell r="L146">
            <v>12756.24</v>
          </cell>
          <cell r="M146">
            <v>12756.23</v>
          </cell>
          <cell r="N146">
            <v>12756.24</v>
          </cell>
          <cell r="O146">
            <v>12756.23</v>
          </cell>
          <cell r="P146">
            <v>154599.09</v>
          </cell>
          <cell r="Q146">
            <v>154599.09</v>
          </cell>
        </row>
        <row r="147">
          <cell r="A147" t="str">
            <v>F41800C</v>
          </cell>
          <cell r="B147" t="str">
            <v>NONOPERATING RENTAL INCOME</v>
          </cell>
          <cell r="C147">
            <v>0</v>
          </cell>
          <cell r="D147">
            <v>-648303.68000000005</v>
          </cell>
          <cell r="E147">
            <v>-27858.84</v>
          </cell>
          <cell r="F147">
            <v>290636.21999999997</v>
          </cell>
          <cell r="G147">
            <v>7594.99</v>
          </cell>
          <cell r="H147">
            <v>-23428.28</v>
          </cell>
          <cell r="I147">
            <v>35750.730000000003</v>
          </cell>
          <cell r="J147">
            <v>-329039.31</v>
          </cell>
          <cell r="K147">
            <v>-159094.38</v>
          </cell>
          <cell r="L147">
            <v>-17847.310000000001</v>
          </cell>
          <cell r="M147">
            <v>-17843.32</v>
          </cell>
          <cell r="N147">
            <v>3659.87</v>
          </cell>
          <cell r="O147">
            <v>-469579.74</v>
          </cell>
          <cell r="P147">
            <v>-1355353.0500000003</v>
          </cell>
          <cell r="Q147">
            <v>-1355353.0500000003</v>
          </cell>
        </row>
        <row r="148">
          <cell r="A148" t="str">
            <v>F41900C</v>
          </cell>
          <cell r="B148" t="str">
            <v>INTEREST AND DIVIDEND INCOME</v>
          </cell>
          <cell r="C148">
            <v>0</v>
          </cell>
          <cell r="D148">
            <v>-5078741.1900000004</v>
          </cell>
          <cell r="E148">
            <v>-4820708.1900000004</v>
          </cell>
          <cell r="F148">
            <v>-5162087</v>
          </cell>
          <cell r="G148">
            <v>-4534583.83</v>
          </cell>
          <cell r="H148">
            <v>-5077380.17</v>
          </cell>
          <cell r="I148">
            <v>-5739349.9400000004</v>
          </cell>
          <cell r="J148">
            <v>-6078605.3200000003</v>
          </cell>
          <cell r="K148">
            <v>-6096566.7999999998</v>
          </cell>
          <cell r="L148">
            <v>-4743858.6100000003</v>
          </cell>
          <cell r="M148">
            <v>-3870176.97</v>
          </cell>
          <cell r="N148">
            <v>-3657485.66</v>
          </cell>
          <cell r="O148">
            <v>-4797818.5599999996</v>
          </cell>
          <cell r="P148">
            <v>-59657362.239999995</v>
          </cell>
          <cell r="Q148">
            <v>-59657362.239999995</v>
          </cell>
        </row>
        <row r="149">
          <cell r="A149" t="str">
            <v>F41910C</v>
          </cell>
          <cell r="B149" t="str">
            <v>ALLOWANCE FOR OTHER FUNDS USED DURING C</v>
          </cell>
          <cell r="C149">
            <v>0</v>
          </cell>
          <cell r="D149">
            <v>-432883.12</v>
          </cell>
          <cell r="E149">
            <v>-392738.49</v>
          </cell>
          <cell r="F149">
            <v>-458417.63</v>
          </cell>
          <cell r="G149">
            <v>-473470.12</v>
          </cell>
          <cell r="H149">
            <v>-497416.11</v>
          </cell>
          <cell r="I149">
            <v>-959278.05</v>
          </cell>
          <cell r="J149">
            <v>-544377.57999999996</v>
          </cell>
          <cell r="K149">
            <v>-547503.25</v>
          </cell>
          <cell r="L149">
            <v>-563134</v>
          </cell>
          <cell r="M149">
            <v>-479845.18</v>
          </cell>
          <cell r="N149">
            <v>-593456.5</v>
          </cell>
          <cell r="O149">
            <v>-663758.14</v>
          </cell>
          <cell r="P149">
            <v>-6606278.169999999</v>
          </cell>
          <cell r="Q149">
            <v>-6606278.169999999</v>
          </cell>
        </row>
        <row r="150">
          <cell r="A150" t="str">
            <v>F42100C</v>
          </cell>
          <cell r="B150" t="str">
            <v>MISCELLANEOUS NONOPERATING INCOME</v>
          </cell>
          <cell r="C150">
            <v>0</v>
          </cell>
          <cell r="D150">
            <v>-900</v>
          </cell>
          <cell r="E150">
            <v>-2828070.22</v>
          </cell>
          <cell r="F150">
            <v>368.87</v>
          </cell>
          <cell r="G150">
            <v>-927307.33</v>
          </cell>
          <cell r="H150">
            <v>-80366.06</v>
          </cell>
          <cell r="I150">
            <v>-58115.97</v>
          </cell>
          <cell r="J150">
            <v>5394.46</v>
          </cell>
          <cell r="K150">
            <v>-81018.100000000006</v>
          </cell>
          <cell r="L150">
            <v>-89507.85</v>
          </cell>
          <cell r="M150">
            <v>-40505.33</v>
          </cell>
          <cell r="N150">
            <v>-492254.91</v>
          </cell>
          <cell r="O150">
            <v>3237.15</v>
          </cell>
          <cell r="P150">
            <v>-4589045.29</v>
          </cell>
          <cell r="Q150">
            <v>-4589045.29</v>
          </cell>
        </row>
        <row r="151">
          <cell r="A151" t="str">
            <v>F42610C</v>
          </cell>
          <cell r="B151" t="str">
            <v>DONATIONS</v>
          </cell>
          <cell r="C151">
            <v>0</v>
          </cell>
          <cell r="D151">
            <v>14144</v>
          </cell>
          <cell r="E151">
            <v>164400.89000000001</v>
          </cell>
          <cell r="F151">
            <v>124218.11</v>
          </cell>
          <cell r="G151">
            <v>187459.8</v>
          </cell>
          <cell r="H151">
            <v>240930.99</v>
          </cell>
          <cell r="I151">
            <v>209207.21</v>
          </cell>
          <cell r="J151">
            <v>185069.7</v>
          </cell>
          <cell r="K151">
            <v>106067.92</v>
          </cell>
          <cell r="L151">
            <v>128159.24</v>
          </cell>
          <cell r="M151">
            <v>89072.76</v>
          </cell>
          <cell r="N151">
            <v>38173.339999999997</v>
          </cell>
          <cell r="O151">
            <v>242068.62</v>
          </cell>
          <cell r="P151">
            <v>1728972.58</v>
          </cell>
          <cell r="Q151">
            <v>1728972.58</v>
          </cell>
        </row>
        <row r="152">
          <cell r="A152" t="str">
            <v>F42620C</v>
          </cell>
          <cell r="B152" t="str">
            <v>LIFE INSURANCE</v>
          </cell>
          <cell r="C152">
            <v>0</v>
          </cell>
          <cell r="D152">
            <v>-98267</v>
          </cell>
          <cell r="E152">
            <v>-98267</v>
          </cell>
          <cell r="F152">
            <v>-98267</v>
          </cell>
          <cell r="G152">
            <v>-98267</v>
          </cell>
          <cell r="H152">
            <v>-98267</v>
          </cell>
          <cell r="I152">
            <v>0</v>
          </cell>
          <cell r="J152">
            <v>-227576</v>
          </cell>
          <cell r="K152">
            <v>-112647</v>
          </cell>
          <cell r="L152">
            <v>-112647</v>
          </cell>
          <cell r="M152">
            <v>-112647</v>
          </cell>
          <cell r="N152">
            <v>-112647</v>
          </cell>
          <cell r="O152">
            <v>-112647</v>
          </cell>
          <cell r="P152">
            <v>-1282146</v>
          </cell>
          <cell r="Q152">
            <v>-1282146</v>
          </cell>
        </row>
        <row r="153">
          <cell r="A153" t="str">
            <v>F42630C</v>
          </cell>
          <cell r="B153" t="str">
            <v>PENALTIES</v>
          </cell>
          <cell r="C153">
            <v>0</v>
          </cell>
          <cell r="D153">
            <v>117.83</v>
          </cell>
          <cell r="E153">
            <v>700.12</v>
          </cell>
          <cell r="F153">
            <v>5456.4</v>
          </cell>
          <cell r="G153">
            <v>750</v>
          </cell>
          <cell r="H153">
            <v>2787.95</v>
          </cell>
          <cell r="I153">
            <v>6856.8</v>
          </cell>
          <cell r="J153">
            <v>771</v>
          </cell>
          <cell r="K153">
            <v>-227.46</v>
          </cell>
          <cell r="L153">
            <v>687.31</v>
          </cell>
          <cell r="M153">
            <v>-426.3</v>
          </cell>
          <cell r="N153">
            <v>257.37</v>
          </cell>
          <cell r="O153">
            <v>-104.8</v>
          </cell>
          <cell r="P153">
            <v>17626.22</v>
          </cell>
          <cell r="Q153">
            <v>17626.22</v>
          </cell>
        </row>
        <row r="154">
          <cell r="A154" t="str">
            <v>F42640C</v>
          </cell>
          <cell r="B154" t="str">
            <v>EXPENDITURES FOR CIVIC  POLITICAL AND R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1666.02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1666.02</v>
          </cell>
          <cell r="Q154">
            <v>1666.02</v>
          </cell>
        </row>
        <row r="155">
          <cell r="A155" t="str">
            <v>F42650C</v>
          </cell>
          <cell r="B155" t="str">
            <v>OTHER DEDUCTIONS</v>
          </cell>
          <cell r="C155">
            <v>0</v>
          </cell>
          <cell r="D155">
            <v>0</v>
          </cell>
          <cell r="E155">
            <v>0</v>
          </cell>
          <cell r="F155">
            <v>4250114.04</v>
          </cell>
          <cell r="G155">
            <v>0</v>
          </cell>
          <cell r="H155">
            <v>-1354.53</v>
          </cell>
          <cell r="I155">
            <v>6450000</v>
          </cell>
          <cell r="J155">
            <v>0</v>
          </cell>
          <cell r="K155">
            <v>0</v>
          </cell>
          <cell r="L155">
            <v>-2698241.78</v>
          </cell>
          <cell r="M155">
            <v>1579.18</v>
          </cell>
          <cell r="N155">
            <v>0</v>
          </cell>
          <cell r="O155">
            <v>1823974</v>
          </cell>
          <cell r="P155">
            <v>9826070.9100000001</v>
          </cell>
          <cell r="Q155">
            <v>9826070.9100000001</v>
          </cell>
        </row>
        <row r="156">
          <cell r="A156" t="str">
            <v>F42700C</v>
          </cell>
          <cell r="B156" t="str">
            <v>INTEREST ON LONG-TERM DEBT</v>
          </cell>
          <cell r="C156">
            <v>0</v>
          </cell>
          <cell r="D156">
            <v>4048729.6</v>
          </cell>
          <cell r="E156">
            <v>3902171.74</v>
          </cell>
          <cell r="F156">
            <v>4128948.32</v>
          </cell>
          <cell r="G156">
            <v>4169458.8</v>
          </cell>
          <cell r="H156">
            <v>4337329.37</v>
          </cell>
          <cell r="I156">
            <v>4068787.26</v>
          </cell>
          <cell r="J156">
            <v>4196384.3499999996</v>
          </cell>
          <cell r="K156">
            <v>4156775.94</v>
          </cell>
          <cell r="L156">
            <v>4153149.56</v>
          </cell>
          <cell r="M156">
            <v>4175950.01</v>
          </cell>
          <cell r="N156">
            <v>4341418.96</v>
          </cell>
          <cell r="O156">
            <v>4100251.27</v>
          </cell>
          <cell r="P156">
            <v>49779355.180000007</v>
          </cell>
          <cell r="Q156">
            <v>49779355.180000007</v>
          </cell>
        </row>
        <row r="157">
          <cell r="A157" t="str">
            <v>F42800C</v>
          </cell>
          <cell r="B157" t="str">
            <v>AMORTIZATION OF DEBT DISC. AND EXPENSE</v>
          </cell>
          <cell r="C157">
            <v>0</v>
          </cell>
          <cell r="D157">
            <v>58832.72</v>
          </cell>
          <cell r="E157">
            <v>58832.72</v>
          </cell>
          <cell r="F157">
            <v>58832.72</v>
          </cell>
          <cell r="G157">
            <v>58832.72</v>
          </cell>
          <cell r="H157">
            <v>58221.49</v>
          </cell>
          <cell r="I157">
            <v>58221.49</v>
          </cell>
          <cell r="J157">
            <v>58221.49</v>
          </cell>
          <cell r="K157">
            <v>58221.49</v>
          </cell>
          <cell r="L157">
            <v>58221.49</v>
          </cell>
          <cell r="M157">
            <v>58221.49</v>
          </cell>
          <cell r="N157">
            <v>58221.49</v>
          </cell>
          <cell r="O157">
            <v>58221.49</v>
          </cell>
          <cell r="P157">
            <v>701102.79999999993</v>
          </cell>
          <cell r="Q157">
            <v>701102.79999999993</v>
          </cell>
        </row>
        <row r="158">
          <cell r="A158" t="str">
            <v>F42810C</v>
          </cell>
          <cell r="B158" t="str">
            <v>AMORTIZATION OF LOSS ON REACQUIRED DEBT</v>
          </cell>
          <cell r="C158">
            <v>0</v>
          </cell>
          <cell r="D158">
            <v>382477.76</v>
          </cell>
          <cell r="E158">
            <v>372636.89</v>
          </cell>
          <cell r="F158">
            <v>372636.89</v>
          </cell>
          <cell r="G158">
            <v>372636.89</v>
          </cell>
          <cell r="H158">
            <v>374872.7</v>
          </cell>
          <cell r="I158">
            <v>374872.7</v>
          </cell>
          <cell r="J158">
            <v>374872.7</v>
          </cell>
          <cell r="K158">
            <v>374872.7</v>
          </cell>
          <cell r="L158">
            <v>374872.7</v>
          </cell>
          <cell r="M158">
            <v>374872.7</v>
          </cell>
          <cell r="N158">
            <v>374872.7</v>
          </cell>
          <cell r="O158">
            <v>374872.7</v>
          </cell>
          <cell r="P158">
            <v>4499370.0300000012</v>
          </cell>
          <cell r="Q158">
            <v>4499370.0300000012</v>
          </cell>
        </row>
        <row r="159">
          <cell r="A159" t="str">
            <v>F42900C</v>
          </cell>
          <cell r="B159" t="str">
            <v>(LESS) AMORT. OF PREMIUM ON DEBT-CREDIT</v>
          </cell>
          <cell r="C159">
            <v>0</v>
          </cell>
          <cell r="D159">
            <v>-2106.09</v>
          </cell>
          <cell r="E159">
            <v>-2106.09</v>
          </cell>
          <cell r="F159">
            <v>-2106.09</v>
          </cell>
          <cell r="G159">
            <v>-2106.09</v>
          </cell>
          <cell r="H159">
            <v>-2106.09</v>
          </cell>
          <cell r="I159">
            <v>-2106.09</v>
          </cell>
          <cell r="J159">
            <v>-2106.09</v>
          </cell>
          <cell r="K159">
            <v>-2106.09</v>
          </cell>
          <cell r="L159">
            <v>-2106.09</v>
          </cell>
          <cell r="M159">
            <v>-2106.09</v>
          </cell>
          <cell r="N159">
            <v>-2106.09</v>
          </cell>
          <cell r="O159">
            <v>-2106.09</v>
          </cell>
          <cell r="P159">
            <v>-25273.08</v>
          </cell>
          <cell r="Q159">
            <v>-25273.08</v>
          </cell>
        </row>
        <row r="160">
          <cell r="A160" t="str">
            <v>F43000C</v>
          </cell>
          <cell r="B160" t="str">
            <v>INTEREST ON DEBT TO ASSOC. COMPANIES</v>
          </cell>
          <cell r="C160">
            <v>0</v>
          </cell>
          <cell r="D160">
            <v>2785954.88</v>
          </cell>
          <cell r="E160">
            <v>2614741.6</v>
          </cell>
          <cell r="F160">
            <v>2683019.9500000002</v>
          </cell>
          <cell r="G160">
            <v>2615552.38</v>
          </cell>
          <cell r="H160">
            <v>2615552.38</v>
          </cell>
          <cell r="I160">
            <v>2516599.29</v>
          </cell>
          <cell r="J160">
            <v>2540255.7999999998</v>
          </cell>
          <cell r="K160">
            <v>2540255.7999999998</v>
          </cell>
          <cell r="L160">
            <v>2526621.59</v>
          </cell>
          <cell r="M160">
            <v>2459796.79</v>
          </cell>
          <cell r="N160">
            <v>2459796.79</v>
          </cell>
          <cell r="O160">
            <v>2522001.4700000002</v>
          </cell>
          <cell r="P160">
            <v>30880148.719999999</v>
          </cell>
          <cell r="Q160">
            <v>30880148.719999999</v>
          </cell>
        </row>
        <row r="161">
          <cell r="A161" t="str">
            <v>F43100C</v>
          </cell>
          <cell r="B161" t="str">
            <v>OTHER INTEREST EXPENSE</v>
          </cell>
          <cell r="C161">
            <v>0</v>
          </cell>
          <cell r="D161">
            <v>5408146.9900000002</v>
          </cell>
          <cell r="E161">
            <v>5459337.2400000002</v>
          </cell>
          <cell r="F161">
            <v>5454076.5999999996</v>
          </cell>
          <cell r="G161">
            <v>5344712.59</v>
          </cell>
          <cell r="H161">
            <v>5379768.21</v>
          </cell>
          <cell r="I161">
            <v>5507105.46</v>
          </cell>
          <cell r="J161">
            <v>5845680.9000000004</v>
          </cell>
          <cell r="K161">
            <v>3858208</v>
          </cell>
          <cell r="L161">
            <v>2271952</v>
          </cell>
          <cell r="M161">
            <v>1779845</v>
          </cell>
          <cell r="N161">
            <v>1253462.04</v>
          </cell>
          <cell r="O161">
            <v>1866009.23</v>
          </cell>
          <cell r="P161">
            <v>49428304.259999998</v>
          </cell>
          <cell r="Q161">
            <v>49428304.259999998</v>
          </cell>
        </row>
        <row r="162">
          <cell r="A162" t="str">
            <v>F43200C</v>
          </cell>
          <cell r="B162" t="str">
            <v>(LESS) ALLOW FOR BORROWED FUNDS USED DU</v>
          </cell>
          <cell r="C162">
            <v>0</v>
          </cell>
          <cell r="D162">
            <v>-152207.32</v>
          </cell>
          <cell r="E162">
            <v>-125450.77</v>
          </cell>
          <cell r="F162">
            <v>-148739.13</v>
          </cell>
          <cell r="G162">
            <v>-184767.22</v>
          </cell>
          <cell r="H162">
            <v>-193595.36</v>
          </cell>
          <cell r="I162">
            <v>25354.78</v>
          </cell>
          <cell r="J162">
            <v>-207642.77</v>
          </cell>
          <cell r="K162">
            <v>-194491.7</v>
          </cell>
          <cell r="L162">
            <v>-207000.53</v>
          </cell>
          <cell r="M162">
            <v>-211725.02</v>
          </cell>
          <cell r="N162">
            <v>-228604.77</v>
          </cell>
          <cell r="O162">
            <v>-294740.88</v>
          </cell>
          <cell r="P162">
            <v>-2123610.69</v>
          </cell>
          <cell r="Q162">
            <v>-2123610.69</v>
          </cell>
        </row>
        <row r="163">
          <cell r="A163" t="str">
            <v>F43701C</v>
          </cell>
          <cell r="B163" t="str">
            <v>DIVIDENDS DECLARED - PREFERRED STOCK (A</v>
          </cell>
          <cell r="C163">
            <v>0</v>
          </cell>
          <cell r="D163">
            <v>548514.03</v>
          </cell>
          <cell r="E163">
            <v>548514.03</v>
          </cell>
          <cell r="F163">
            <v>548514.03</v>
          </cell>
          <cell r="G163">
            <v>548514.03</v>
          </cell>
          <cell r="H163">
            <v>548514.03</v>
          </cell>
          <cell r="I163">
            <v>548514.03</v>
          </cell>
          <cell r="J163">
            <v>548514.03</v>
          </cell>
          <cell r="K163">
            <v>548514.03</v>
          </cell>
          <cell r="L163">
            <v>548514.03</v>
          </cell>
          <cell r="M163">
            <v>548514.03</v>
          </cell>
          <cell r="N163">
            <v>548514.03</v>
          </cell>
          <cell r="O163">
            <v>548514.03</v>
          </cell>
          <cell r="P163">
            <v>6582168.3600000022</v>
          </cell>
          <cell r="Q163">
            <v>6582168.3600000022</v>
          </cell>
        </row>
        <row r="164">
          <cell r="A164" t="str">
            <v>F43800C</v>
          </cell>
          <cell r="B164" t="str">
            <v>DIVIDENDS DECLARED-COMMON STOCK (ACCOUN</v>
          </cell>
          <cell r="C164">
            <v>0</v>
          </cell>
          <cell r="D164">
            <v>0</v>
          </cell>
          <cell r="E164">
            <v>0</v>
          </cell>
          <cell r="F164">
            <v>200000000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200000000</v>
          </cell>
          <cell r="M164">
            <v>0</v>
          </cell>
          <cell r="N164">
            <v>0</v>
          </cell>
          <cell r="O164">
            <v>0</v>
          </cell>
          <cell r="P164">
            <v>400000000</v>
          </cell>
          <cell r="Q164">
            <v>400000000</v>
          </cell>
        </row>
        <row r="165">
          <cell r="A165" t="str">
            <v>F44000C</v>
          </cell>
          <cell r="B165" t="str">
            <v>RESIDENTIAL SALES</v>
          </cell>
          <cell r="C165">
            <v>0</v>
          </cell>
          <cell r="D165">
            <v>-61441629</v>
          </cell>
          <cell r="E165">
            <v>-54959091</v>
          </cell>
          <cell r="F165">
            <v>-52706909</v>
          </cell>
          <cell r="G165">
            <v>-47296931</v>
          </cell>
          <cell r="H165">
            <v>-48798161</v>
          </cell>
          <cell r="I165">
            <v>-66488587</v>
          </cell>
          <cell r="J165">
            <v>-110312920</v>
          </cell>
          <cell r="K165">
            <v>-129402951</v>
          </cell>
          <cell r="L165">
            <v>-82700096</v>
          </cell>
          <cell r="M165">
            <v>-56559698</v>
          </cell>
          <cell r="N165">
            <v>58420285</v>
          </cell>
          <cell r="O165">
            <v>-77552109</v>
          </cell>
          <cell r="P165">
            <v>-729798797</v>
          </cell>
          <cell r="Q165">
            <v>-729798797</v>
          </cell>
        </row>
        <row r="166">
          <cell r="A166" t="str">
            <v>F44200C</v>
          </cell>
          <cell r="B166" t="str">
            <v>COMMERCIAL AND INDUSTRIAL SALES</v>
          </cell>
          <cell r="C166">
            <v>0</v>
          </cell>
          <cell r="D166">
            <v>-53530974</v>
          </cell>
          <cell r="E166">
            <v>-52313797</v>
          </cell>
          <cell r="F166">
            <v>-51604152</v>
          </cell>
          <cell r="G166">
            <v>-49441464</v>
          </cell>
          <cell r="H166">
            <v>-62662841</v>
          </cell>
          <cell r="I166">
            <v>-88397024</v>
          </cell>
          <cell r="J166">
            <v>-153187748</v>
          </cell>
          <cell r="K166">
            <v>-182621489</v>
          </cell>
          <cell r="L166">
            <v>-155263093</v>
          </cell>
          <cell r="M166">
            <v>-97865871</v>
          </cell>
          <cell r="N166">
            <v>11458479</v>
          </cell>
          <cell r="O166">
            <v>-121094659</v>
          </cell>
          <cell r="P166">
            <v>-1056524633</v>
          </cell>
          <cell r="Q166">
            <v>-1056524633</v>
          </cell>
        </row>
        <row r="167">
          <cell r="A167" t="str">
            <v>F44400C</v>
          </cell>
          <cell r="B167" t="str">
            <v>PUBLIC STREET AND HIGHWAY LIGHTING</v>
          </cell>
          <cell r="C167">
            <v>0</v>
          </cell>
          <cell r="D167">
            <v>-551120</v>
          </cell>
          <cell r="E167">
            <v>-540203</v>
          </cell>
          <cell r="F167">
            <v>-604070</v>
          </cell>
          <cell r="G167">
            <v>-464906</v>
          </cell>
          <cell r="H167">
            <v>-525351</v>
          </cell>
          <cell r="I167">
            <v>-357529</v>
          </cell>
          <cell r="J167">
            <v>-966621</v>
          </cell>
          <cell r="K167">
            <v>-532938</v>
          </cell>
          <cell r="L167">
            <v>-819074</v>
          </cell>
          <cell r="M167">
            <v>-702978</v>
          </cell>
          <cell r="N167">
            <v>-585300</v>
          </cell>
          <cell r="O167">
            <v>-894267</v>
          </cell>
          <cell r="P167">
            <v>-7544357</v>
          </cell>
          <cell r="Q167">
            <v>-7544357</v>
          </cell>
        </row>
        <row r="168">
          <cell r="A168" t="str">
            <v>F44700C</v>
          </cell>
          <cell r="B168" t="str">
            <v>SALES FOR RESALE</v>
          </cell>
          <cell r="C168">
            <v>0</v>
          </cell>
          <cell r="D168">
            <v>-121168.75</v>
          </cell>
          <cell r="E168">
            <v>-1060495.27</v>
          </cell>
          <cell r="F168">
            <v>-1737290.6</v>
          </cell>
          <cell r="G168">
            <v>-1407899.56</v>
          </cell>
          <cell r="H168">
            <v>-2487064.4500000002</v>
          </cell>
          <cell r="I168">
            <v>-4134278.07</v>
          </cell>
          <cell r="J168">
            <v>-2286232.56</v>
          </cell>
          <cell r="K168">
            <v>-4579248.38</v>
          </cell>
          <cell r="L168">
            <v>-1913331.13</v>
          </cell>
          <cell r="M168">
            <v>-3695109.37</v>
          </cell>
          <cell r="N168">
            <v>-11437037.560000001</v>
          </cell>
          <cell r="O168">
            <v>-24093341.789999999</v>
          </cell>
          <cell r="P168">
            <v>-58952497.490000002</v>
          </cell>
          <cell r="Q168">
            <v>-58952497.490000002</v>
          </cell>
        </row>
        <row r="169">
          <cell r="A169" t="str">
            <v>F44701C</v>
          </cell>
          <cell r="B169" t="str">
            <v>COST RECOVERY FROM ISO/PX</v>
          </cell>
          <cell r="C169">
            <v>0</v>
          </cell>
          <cell r="D169">
            <v>-21877483.809999999</v>
          </cell>
          <cell r="E169">
            <v>-18701654.390000001</v>
          </cell>
          <cell r="F169">
            <v>-18916632.879999999</v>
          </cell>
          <cell r="G169">
            <v>-18640410.550000001</v>
          </cell>
          <cell r="H169">
            <v>-34325053.659999996</v>
          </cell>
          <cell r="I169">
            <v>-76516171.359999999</v>
          </cell>
          <cell r="J169">
            <v>-73616428.200000003</v>
          </cell>
          <cell r="K169">
            <v>-116030956.08</v>
          </cell>
          <cell r="L169">
            <v>-76303773.030000001</v>
          </cell>
          <cell r="M169">
            <v>-52074348.439999998</v>
          </cell>
          <cell r="N169">
            <v>-68979796.939999998</v>
          </cell>
          <cell r="O169">
            <v>-141299462.08000001</v>
          </cell>
          <cell r="P169">
            <v>-717282171.41999996</v>
          </cell>
          <cell r="Q169">
            <v>-717282171.41999996</v>
          </cell>
        </row>
        <row r="170">
          <cell r="A170" t="str">
            <v>F45100C</v>
          </cell>
          <cell r="B170" t="str">
            <v>MISCELLANEOUS SERVICE REVENUES</v>
          </cell>
          <cell r="C170">
            <v>0</v>
          </cell>
          <cell r="D170">
            <v>-1846161</v>
          </cell>
          <cell r="E170">
            <v>-1767872</v>
          </cell>
          <cell r="F170">
            <v>-1744218</v>
          </cell>
          <cell r="G170">
            <v>-1652290</v>
          </cell>
          <cell r="H170">
            <v>-1842402</v>
          </cell>
          <cell r="I170">
            <v>-2216895</v>
          </cell>
          <cell r="J170">
            <v>-3127585</v>
          </cell>
          <cell r="K170">
            <v>-3138615</v>
          </cell>
          <cell r="L170">
            <v>-2459139</v>
          </cell>
          <cell r="M170">
            <v>-1756933</v>
          </cell>
          <cell r="N170">
            <v>-192259</v>
          </cell>
          <cell r="O170">
            <v>-2587610.41</v>
          </cell>
          <cell r="P170">
            <v>-24331979.41</v>
          </cell>
          <cell r="Q170">
            <v>-24331979.41</v>
          </cell>
        </row>
        <row r="171">
          <cell r="A171" t="str">
            <v>F45400C</v>
          </cell>
          <cell r="B171" t="str">
            <v>RENT FROM ELECTRIC PROPERTY</v>
          </cell>
          <cell r="C171">
            <v>0</v>
          </cell>
          <cell r="D171">
            <v>429.59</v>
          </cell>
          <cell r="E171">
            <v>337.75</v>
          </cell>
          <cell r="F171">
            <v>85.5</v>
          </cell>
          <cell r="G171">
            <v>0</v>
          </cell>
          <cell r="H171">
            <v>128.52000000000001</v>
          </cell>
          <cell r="I171">
            <v>355.27</v>
          </cell>
          <cell r="J171">
            <v>0</v>
          </cell>
          <cell r="K171">
            <v>99.47</v>
          </cell>
          <cell r="L171">
            <v>395.77</v>
          </cell>
          <cell r="M171">
            <v>0</v>
          </cell>
          <cell r="N171">
            <v>0</v>
          </cell>
          <cell r="O171">
            <v>201.28</v>
          </cell>
          <cell r="P171">
            <v>2033.1499999999999</v>
          </cell>
          <cell r="Q171">
            <v>2033.1499999999999</v>
          </cell>
        </row>
        <row r="172">
          <cell r="A172" t="str">
            <v>F45400E</v>
          </cell>
          <cell r="B172" t="str">
            <v>RENT FROM ELECTRIC PROPERTY</v>
          </cell>
          <cell r="C172">
            <v>0</v>
          </cell>
          <cell r="D172">
            <v>-88776.94</v>
          </cell>
          <cell r="E172">
            <v>-1015826.6</v>
          </cell>
          <cell r="F172">
            <v>-108840.72</v>
          </cell>
          <cell r="G172">
            <v>-34039.699999999997</v>
          </cell>
          <cell r="H172">
            <v>-68278.59</v>
          </cell>
          <cell r="I172">
            <v>-62311.29</v>
          </cell>
          <cell r="J172">
            <v>-55047.41</v>
          </cell>
          <cell r="K172">
            <v>-54181.94</v>
          </cell>
          <cell r="L172">
            <v>-243060.69</v>
          </cell>
          <cell r="M172">
            <v>-48262.42</v>
          </cell>
          <cell r="N172">
            <v>-359324.23</v>
          </cell>
          <cell r="O172">
            <v>-225040.4</v>
          </cell>
          <cell r="P172">
            <v>-2362990.9299999997</v>
          </cell>
          <cell r="Q172">
            <v>-2362990.9299999997</v>
          </cell>
        </row>
        <row r="173">
          <cell r="A173" t="str">
            <v>F45600C</v>
          </cell>
          <cell r="B173" t="str">
            <v>OTHER ELECTRIC REVENUES</v>
          </cell>
          <cell r="C173">
            <v>0</v>
          </cell>
          <cell r="D173">
            <v>5619218.9199999999</v>
          </cell>
          <cell r="E173">
            <v>-5217005.43</v>
          </cell>
          <cell r="F173">
            <v>-10085124.189999999</v>
          </cell>
          <cell r="G173">
            <v>-8769159.2300000004</v>
          </cell>
          <cell r="H173">
            <v>-26876092.809999999</v>
          </cell>
          <cell r="I173">
            <v>-57245608.909999996</v>
          </cell>
          <cell r="J173">
            <v>55364828.479999997</v>
          </cell>
          <cell r="K173">
            <v>70669610.780000001</v>
          </cell>
          <cell r="L173">
            <v>89106980.299999997</v>
          </cell>
          <cell r="M173">
            <v>-29105860.440000001</v>
          </cell>
          <cell r="N173">
            <v>-272078382.61000001</v>
          </cell>
          <cell r="O173">
            <v>-83249940.310000002</v>
          </cell>
          <cell r="P173">
            <v>-271866535.45000005</v>
          </cell>
          <cell r="Q173">
            <v>-271866535.45000005</v>
          </cell>
        </row>
        <row r="174">
          <cell r="A174" t="str">
            <v>F45601C</v>
          </cell>
          <cell r="B174" t="str">
            <v>OTHER ELECTRIC REVENUES</v>
          </cell>
          <cell r="C174">
            <v>0</v>
          </cell>
          <cell r="D174">
            <v>1249586.3</v>
          </cell>
          <cell r="E174">
            <v>-1241929.27</v>
          </cell>
          <cell r="F174">
            <v>-865964.18</v>
          </cell>
          <cell r="G174">
            <v>-777543.44</v>
          </cell>
          <cell r="H174">
            <v>-911526.7</v>
          </cell>
          <cell r="I174">
            <v>-792086.91</v>
          </cell>
          <cell r="J174">
            <v>-811901.84</v>
          </cell>
          <cell r="K174">
            <v>-608689.13</v>
          </cell>
          <cell r="L174">
            <v>-769581</v>
          </cell>
          <cell r="M174">
            <v>-532357.06999999995</v>
          </cell>
          <cell r="N174">
            <v>-941974.21</v>
          </cell>
          <cell r="O174">
            <v>-780506.79</v>
          </cell>
          <cell r="P174">
            <v>-7784474.2400000002</v>
          </cell>
          <cell r="Q174">
            <v>-7784474.2400000002</v>
          </cell>
        </row>
        <row r="175">
          <cell r="A175" t="str">
            <v>F48000C</v>
          </cell>
          <cell r="B175" t="str">
            <v>RESIDENTIAL SALES</v>
          </cell>
          <cell r="C175">
            <v>0</v>
          </cell>
          <cell r="D175">
            <v>-35216767</v>
          </cell>
          <cell r="E175">
            <v>-28855861</v>
          </cell>
          <cell r="F175">
            <v>-30598177</v>
          </cell>
          <cell r="G175">
            <v>-20863356</v>
          </cell>
          <cell r="H175">
            <v>-16577725</v>
          </cell>
          <cell r="I175">
            <v>-15389440</v>
          </cell>
          <cell r="J175">
            <v>-15547334</v>
          </cell>
          <cell r="K175">
            <v>-13544354</v>
          </cell>
          <cell r="L175">
            <v>-13913336</v>
          </cell>
          <cell r="M175">
            <v>-16527717</v>
          </cell>
          <cell r="N175">
            <v>-27200020</v>
          </cell>
          <cell r="O175">
            <v>-44758231</v>
          </cell>
          <cell r="P175">
            <v>-278992318</v>
          </cell>
          <cell r="Q175">
            <v>-278992318</v>
          </cell>
        </row>
        <row r="176">
          <cell r="A176" t="str">
            <v>F48100C</v>
          </cell>
          <cell r="B176" t="str">
            <v>COMMERCIAL AND INDUSTRIAL SALES</v>
          </cell>
          <cell r="C176">
            <v>0</v>
          </cell>
          <cell r="D176">
            <v>-12336714</v>
          </cell>
          <cell r="E176">
            <v>-10666023</v>
          </cell>
          <cell r="F176">
            <v>-11614070</v>
          </cell>
          <cell r="G176">
            <v>-10385139</v>
          </cell>
          <cell r="H176">
            <v>-8915054</v>
          </cell>
          <cell r="I176">
            <v>-8877786</v>
          </cell>
          <cell r="J176">
            <v>-10570645</v>
          </cell>
          <cell r="K176">
            <v>-10364074</v>
          </cell>
          <cell r="L176">
            <v>-10576497</v>
          </cell>
          <cell r="M176">
            <v>-11813343</v>
          </cell>
          <cell r="N176">
            <v>-13828257</v>
          </cell>
          <cell r="O176">
            <v>-18876375</v>
          </cell>
          <cell r="P176">
            <v>-138823977</v>
          </cell>
          <cell r="Q176">
            <v>-138823977</v>
          </cell>
        </row>
        <row r="177">
          <cell r="A177" t="str">
            <v>F48800C</v>
          </cell>
          <cell r="B177" t="str">
            <v>MISCELLANEOUS SERVICE REVENUES</v>
          </cell>
          <cell r="C177">
            <v>0</v>
          </cell>
          <cell r="D177">
            <v>-403386</v>
          </cell>
          <cell r="E177">
            <v>-367123</v>
          </cell>
          <cell r="F177">
            <v>-375608</v>
          </cell>
          <cell r="G177">
            <v>-326666</v>
          </cell>
          <cell r="H177">
            <v>-296609</v>
          </cell>
          <cell r="I177">
            <v>-300752</v>
          </cell>
          <cell r="J177">
            <v>-344626</v>
          </cell>
          <cell r="K177">
            <v>-311014</v>
          </cell>
          <cell r="L177">
            <v>-328929</v>
          </cell>
          <cell r="M177">
            <v>-316334</v>
          </cell>
          <cell r="N177">
            <v>-360186</v>
          </cell>
          <cell r="O177">
            <v>-480560</v>
          </cell>
          <cell r="P177">
            <v>-4211793</v>
          </cell>
          <cell r="Q177">
            <v>-4211793</v>
          </cell>
        </row>
        <row r="178">
          <cell r="A178" t="str">
            <v>F48900C</v>
          </cell>
          <cell r="B178" t="str">
            <v>REV. FROM TRANS. OF GAS OF OTHERS</v>
          </cell>
          <cell r="C178">
            <v>0</v>
          </cell>
          <cell r="D178">
            <v>-2360991</v>
          </cell>
          <cell r="E178">
            <v>-2409560</v>
          </cell>
          <cell r="F178">
            <v>-2348195</v>
          </cell>
          <cell r="G178">
            <v>-2283544</v>
          </cell>
          <cell r="H178">
            <v>-1981266</v>
          </cell>
          <cell r="I178">
            <v>-2734936</v>
          </cell>
          <cell r="J178">
            <v>-2342918</v>
          </cell>
          <cell r="K178">
            <v>-4258286</v>
          </cell>
          <cell r="L178">
            <v>-5178746</v>
          </cell>
          <cell r="M178">
            <v>-4196116</v>
          </cell>
          <cell r="N178">
            <v>-4042889</v>
          </cell>
          <cell r="O178">
            <v>-6759433</v>
          </cell>
          <cell r="P178">
            <v>-40896880</v>
          </cell>
          <cell r="Q178">
            <v>-40896880</v>
          </cell>
        </row>
        <row r="179">
          <cell r="A179" t="str">
            <v>F49300C</v>
          </cell>
          <cell r="B179" t="str">
            <v>RENT FROM GAS PROPERTY</v>
          </cell>
          <cell r="C179">
            <v>0</v>
          </cell>
          <cell r="D179">
            <v>-2531.06</v>
          </cell>
          <cell r="E179">
            <v>-2531.06</v>
          </cell>
          <cell r="F179">
            <v>-2531.06</v>
          </cell>
          <cell r="G179">
            <v>-2531.06</v>
          </cell>
          <cell r="H179">
            <v>-2531.06</v>
          </cell>
          <cell r="I179">
            <v>-2531.06</v>
          </cell>
          <cell r="J179">
            <v>-2531.06</v>
          </cell>
          <cell r="K179">
            <v>-2131.06</v>
          </cell>
          <cell r="L179">
            <v>-2131.06</v>
          </cell>
          <cell r="M179">
            <v>-2131.02</v>
          </cell>
          <cell r="N179">
            <v>-2131.0300000000002</v>
          </cell>
          <cell r="O179">
            <v>-2158.0300000000002</v>
          </cell>
          <cell r="P179">
            <v>-28399.62</v>
          </cell>
          <cell r="Q179">
            <v>-28399.62</v>
          </cell>
        </row>
        <row r="180">
          <cell r="A180" t="str">
            <v>F49500C</v>
          </cell>
          <cell r="B180" t="str">
            <v>OTHER GAS REVENUES</v>
          </cell>
          <cell r="C180">
            <v>0</v>
          </cell>
          <cell r="D180">
            <v>12409744.27</v>
          </cell>
          <cell r="E180">
            <v>823419.01</v>
          </cell>
          <cell r="F180">
            <v>1577057.22</v>
          </cell>
          <cell r="G180">
            <v>-6254956.6799999997</v>
          </cell>
          <cell r="H180">
            <v>-1517958.96</v>
          </cell>
          <cell r="I180">
            <v>-4005245.84</v>
          </cell>
          <cell r="J180">
            <v>-8007211.8399999999</v>
          </cell>
          <cell r="K180">
            <v>7607793.4900000002</v>
          </cell>
          <cell r="L180">
            <v>1819578.55</v>
          </cell>
          <cell r="M180">
            <v>-5261009.03</v>
          </cell>
          <cell r="N180">
            <v>2357431.9500000002</v>
          </cell>
          <cell r="O180">
            <v>-25925523.670000002</v>
          </cell>
          <cell r="P180">
            <v>-24376881.530000001</v>
          </cell>
          <cell r="Q180">
            <v>-24376881.530000001</v>
          </cell>
        </row>
        <row r="181">
          <cell r="A181" t="str">
            <v>F49500G</v>
          </cell>
          <cell r="B181" t="str">
            <v>OTHER GAS REVENUES</v>
          </cell>
          <cell r="C181">
            <v>0</v>
          </cell>
          <cell r="D181">
            <v>0</v>
          </cell>
          <cell r="E181">
            <v>0</v>
          </cell>
          <cell r="F181">
            <v>-3171.98</v>
          </cell>
          <cell r="G181">
            <v>0</v>
          </cell>
          <cell r="H181">
            <v>86.7</v>
          </cell>
          <cell r="I181">
            <v>0</v>
          </cell>
          <cell r="J181">
            <v>-159.63</v>
          </cell>
          <cell r="K181">
            <v>-280.38</v>
          </cell>
          <cell r="L181">
            <v>0</v>
          </cell>
          <cell r="M181">
            <v>0</v>
          </cell>
          <cell r="N181">
            <v>0</v>
          </cell>
          <cell r="O181">
            <v>-196.25</v>
          </cell>
          <cell r="P181">
            <v>-3721.5400000000004</v>
          </cell>
          <cell r="Q181">
            <v>-3721.5400000000004</v>
          </cell>
        </row>
        <row r="182">
          <cell r="A182" t="str">
            <v>F50000E</v>
          </cell>
          <cell r="B182" t="str">
            <v>OPERATION SUPERVISION AND ENGINEERING</v>
          </cell>
          <cell r="C182">
            <v>0</v>
          </cell>
          <cell r="D182">
            <v>-23361.68</v>
          </cell>
          <cell r="E182">
            <v>54621.04</v>
          </cell>
          <cell r="F182">
            <v>2894.35</v>
          </cell>
          <cell r="G182">
            <v>40132.67</v>
          </cell>
          <cell r="H182">
            <v>4528.8999999999996</v>
          </cell>
          <cell r="I182">
            <v>88147.64</v>
          </cell>
          <cell r="J182">
            <v>176713.34</v>
          </cell>
          <cell r="K182">
            <v>6159.32</v>
          </cell>
          <cell r="L182">
            <v>2596.08</v>
          </cell>
          <cell r="M182">
            <v>118013.06</v>
          </cell>
          <cell r="N182">
            <v>3532.16</v>
          </cell>
          <cell r="O182">
            <v>1218.82</v>
          </cell>
          <cell r="P182">
            <v>475195.7</v>
          </cell>
          <cell r="Q182">
            <v>475195.7</v>
          </cell>
        </row>
        <row r="183">
          <cell r="A183" t="str">
            <v>F50010E</v>
          </cell>
          <cell r="B183" t="str">
            <v>OPERATION SUPERVISION AND ENGINEERING</v>
          </cell>
          <cell r="C183">
            <v>0</v>
          </cell>
          <cell r="D183">
            <v>8703.7800000000007</v>
          </cell>
          <cell r="E183">
            <v>-5094.2700000000004</v>
          </cell>
          <cell r="F183">
            <v>0</v>
          </cell>
          <cell r="G183">
            <v>0</v>
          </cell>
          <cell r="H183">
            <v>0</v>
          </cell>
          <cell r="I183">
            <v>78.09</v>
          </cell>
          <cell r="J183">
            <v>0</v>
          </cell>
          <cell r="K183">
            <v>0</v>
          </cell>
          <cell r="L183">
            <v>0</v>
          </cell>
          <cell r="M183">
            <v>12.68</v>
          </cell>
          <cell r="N183">
            <v>0</v>
          </cell>
          <cell r="O183">
            <v>9628.92</v>
          </cell>
          <cell r="P183">
            <v>13329.2</v>
          </cell>
          <cell r="Q183">
            <v>13329.2</v>
          </cell>
        </row>
        <row r="184">
          <cell r="A184" t="str">
            <v>F50040E</v>
          </cell>
          <cell r="B184" t="str">
            <v>OPERATION SUPERVISION AND ENGINEERING</v>
          </cell>
          <cell r="C184">
            <v>0</v>
          </cell>
          <cell r="D184">
            <v>0</v>
          </cell>
          <cell r="E184">
            <v>179.1</v>
          </cell>
          <cell r="F184">
            <v>-172.52</v>
          </cell>
          <cell r="G184">
            <v>0</v>
          </cell>
          <cell r="H184">
            <v>31.09</v>
          </cell>
          <cell r="I184">
            <v>0</v>
          </cell>
          <cell r="J184">
            <v>242.82</v>
          </cell>
          <cell r="K184">
            <v>0</v>
          </cell>
          <cell r="L184">
            <v>791.3</v>
          </cell>
          <cell r="M184">
            <v>35.299999999999997</v>
          </cell>
          <cell r="N184">
            <v>0</v>
          </cell>
          <cell r="O184">
            <v>0</v>
          </cell>
          <cell r="P184">
            <v>1107.0899999999999</v>
          </cell>
          <cell r="Q184">
            <v>1107.0899999999999</v>
          </cell>
        </row>
        <row r="185">
          <cell r="A185" t="str">
            <v>F50060E</v>
          </cell>
          <cell r="B185" t="str">
            <v>OPERATION SUPERVISION AND ENGINEERING</v>
          </cell>
          <cell r="C185">
            <v>0</v>
          </cell>
          <cell r="D185">
            <v>3141.15</v>
          </cell>
          <cell r="E185">
            <v>4978.1099999999997</v>
          </cell>
          <cell r="F185">
            <v>3897.27</v>
          </cell>
          <cell r="G185">
            <v>-617.62</v>
          </cell>
          <cell r="H185">
            <v>1689.62</v>
          </cell>
          <cell r="I185">
            <v>482.44</v>
          </cell>
          <cell r="J185">
            <v>680.64</v>
          </cell>
          <cell r="K185">
            <v>1253.96</v>
          </cell>
          <cell r="L185">
            <v>1198.03</v>
          </cell>
          <cell r="M185">
            <v>1464.11</v>
          </cell>
          <cell r="N185">
            <v>988.28</v>
          </cell>
          <cell r="O185">
            <v>-859.12</v>
          </cell>
          <cell r="P185">
            <v>18296.87</v>
          </cell>
          <cell r="Q185">
            <v>18296.87</v>
          </cell>
        </row>
        <row r="186">
          <cell r="A186" t="str">
            <v>F50070E</v>
          </cell>
          <cell r="B186" t="str">
            <v>OPERATION SUPERVISION AND ENGINEERING</v>
          </cell>
          <cell r="C186">
            <v>0</v>
          </cell>
          <cell r="D186">
            <v>3576.65</v>
          </cell>
          <cell r="E186">
            <v>4575.6499999999996</v>
          </cell>
          <cell r="F186">
            <v>3664.94</v>
          </cell>
          <cell r="G186">
            <v>3125.85</v>
          </cell>
          <cell r="H186">
            <v>3883.44</v>
          </cell>
          <cell r="I186">
            <v>1356.5</v>
          </cell>
          <cell r="J186">
            <v>2362.5500000000002</v>
          </cell>
          <cell r="K186">
            <v>3118.39</v>
          </cell>
          <cell r="L186">
            <v>2674.83</v>
          </cell>
          <cell r="M186">
            <v>3667.78</v>
          </cell>
          <cell r="N186">
            <v>2317.8000000000002</v>
          </cell>
          <cell r="O186">
            <v>5043.75</v>
          </cell>
          <cell r="P186">
            <v>39368.129999999997</v>
          </cell>
          <cell r="Q186">
            <v>39368.129999999997</v>
          </cell>
        </row>
        <row r="187">
          <cell r="A187" t="str">
            <v>F50100E</v>
          </cell>
          <cell r="B187" t="str">
            <v>FUEL</v>
          </cell>
          <cell r="C187">
            <v>0</v>
          </cell>
          <cell r="D187">
            <v>0</v>
          </cell>
          <cell r="E187">
            <v>655952.35</v>
          </cell>
          <cell r="F187">
            <v>89.25</v>
          </cell>
          <cell r="G187">
            <v>1657.03</v>
          </cell>
          <cell r="H187">
            <v>68</v>
          </cell>
          <cell r="I187">
            <v>26625.18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684391.81</v>
          </cell>
          <cell r="Q187">
            <v>684391.81</v>
          </cell>
        </row>
        <row r="188">
          <cell r="A188" t="str">
            <v>F50140E</v>
          </cell>
          <cell r="B188" t="str">
            <v>FUEL</v>
          </cell>
          <cell r="C188">
            <v>0</v>
          </cell>
          <cell r="D188">
            <v>0</v>
          </cell>
          <cell r="E188">
            <v>1191.8599999999999</v>
          </cell>
          <cell r="F188">
            <v>212.97</v>
          </cell>
          <cell r="G188">
            <v>0</v>
          </cell>
          <cell r="H188">
            <v>285.82</v>
          </cell>
          <cell r="I188">
            <v>470.18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2160.83</v>
          </cell>
          <cell r="Q188">
            <v>2160.83</v>
          </cell>
        </row>
        <row r="189">
          <cell r="A189" t="str">
            <v>F50200E</v>
          </cell>
          <cell r="B189" t="str">
            <v>STEAM EXPENSES</v>
          </cell>
          <cell r="C189">
            <v>0</v>
          </cell>
          <cell r="D189">
            <v>225.8</v>
          </cell>
          <cell r="E189">
            <v>11.06</v>
          </cell>
          <cell r="F189">
            <v>-64.19</v>
          </cell>
          <cell r="G189">
            <v>156.13999999999999</v>
          </cell>
          <cell r="H189">
            <v>0</v>
          </cell>
          <cell r="I189">
            <v>33.950000000000003</v>
          </cell>
          <cell r="J189">
            <v>37.68</v>
          </cell>
          <cell r="K189">
            <v>31.67</v>
          </cell>
          <cell r="L189">
            <v>65</v>
          </cell>
          <cell r="M189">
            <v>98.98</v>
          </cell>
          <cell r="N189">
            <v>0</v>
          </cell>
          <cell r="O189">
            <v>90.5</v>
          </cell>
          <cell r="P189">
            <v>686.59</v>
          </cell>
          <cell r="Q189">
            <v>686.59</v>
          </cell>
        </row>
        <row r="190">
          <cell r="A190" t="str">
            <v>F50210E</v>
          </cell>
          <cell r="B190" t="str">
            <v>STEAM EXPENSES</v>
          </cell>
          <cell r="C190">
            <v>0</v>
          </cell>
          <cell r="D190">
            <v>78.94</v>
          </cell>
          <cell r="E190">
            <v>0</v>
          </cell>
          <cell r="F190">
            <v>0</v>
          </cell>
          <cell r="G190">
            <v>118.39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197.32999999999998</v>
          </cell>
          <cell r="Q190">
            <v>197.32999999999998</v>
          </cell>
        </row>
        <row r="191">
          <cell r="A191" t="str">
            <v>F50500E</v>
          </cell>
          <cell r="B191" t="str">
            <v>ELECTRIC EXPENSES</v>
          </cell>
          <cell r="C191">
            <v>0</v>
          </cell>
          <cell r="D191">
            <v>2035.04</v>
          </cell>
          <cell r="E191">
            <v>3668.63</v>
          </cell>
          <cell r="F191">
            <v>2884.34</v>
          </cell>
          <cell r="G191">
            <v>2169.0700000000002</v>
          </cell>
          <cell r="H191">
            <v>3192.71</v>
          </cell>
          <cell r="I191">
            <v>1205.17</v>
          </cell>
          <cell r="J191">
            <v>2029.09</v>
          </cell>
          <cell r="K191">
            <v>2306.54</v>
          </cell>
          <cell r="L191">
            <v>1526.48</v>
          </cell>
          <cell r="M191">
            <v>2791.42</v>
          </cell>
          <cell r="N191">
            <v>1409.82</v>
          </cell>
          <cell r="O191">
            <v>3089.77</v>
          </cell>
          <cell r="P191">
            <v>28308.079999999998</v>
          </cell>
          <cell r="Q191">
            <v>28308.079999999998</v>
          </cell>
        </row>
        <row r="192">
          <cell r="A192" t="str">
            <v>F50510E</v>
          </cell>
          <cell r="B192" t="str">
            <v>ELECTRIC EXPENSES</v>
          </cell>
          <cell r="C192">
            <v>0</v>
          </cell>
          <cell r="D192">
            <v>312.97000000000003</v>
          </cell>
          <cell r="E192">
            <v>422.64</v>
          </cell>
          <cell r="F192">
            <v>331.5</v>
          </cell>
          <cell r="G192">
            <v>501.08</v>
          </cell>
          <cell r="H192">
            <v>480.04</v>
          </cell>
          <cell r="I192">
            <v>21.77</v>
          </cell>
          <cell r="J192">
            <v>223.24</v>
          </cell>
          <cell r="K192">
            <v>432.96</v>
          </cell>
          <cell r="L192">
            <v>361.26</v>
          </cell>
          <cell r="M192">
            <v>492.29</v>
          </cell>
          <cell r="N192">
            <v>332.06</v>
          </cell>
          <cell r="O192">
            <v>403.98</v>
          </cell>
          <cell r="P192">
            <v>4315.79</v>
          </cell>
          <cell r="Q192">
            <v>4315.79</v>
          </cell>
        </row>
        <row r="193">
          <cell r="A193" t="str">
            <v>F50540E</v>
          </cell>
          <cell r="B193" t="str">
            <v>ELECTRIC EXPENSES</v>
          </cell>
          <cell r="C193">
            <v>0</v>
          </cell>
          <cell r="D193">
            <v>3125.84</v>
          </cell>
          <cell r="E193">
            <v>4122.9799999999996</v>
          </cell>
          <cell r="F193">
            <v>2946.37</v>
          </cell>
          <cell r="G193">
            <v>3388.22</v>
          </cell>
          <cell r="H193">
            <v>3447.73</v>
          </cell>
          <cell r="I193">
            <v>2013.64</v>
          </cell>
          <cell r="J193">
            <v>1811.01</v>
          </cell>
          <cell r="K193">
            <v>2175.9299999999998</v>
          </cell>
          <cell r="L193">
            <v>1871.43</v>
          </cell>
          <cell r="M193">
            <v>2523.34</v>
          </cell>
          <cell r="N193">
            <v>1551.31</v>
          </cell>
          <cell r="O193">
            <v>8743.8799999999992</v>
          </cell>
          <cell r="P193">
            <v>37721.68</v>
          </cell>
          <cell r="Q193">
            <v>37721.68</v>
          </cell>
        </row>
        <row r="194">
          <cell r="A194" t="str">
            <v>F50560E</v>
          </cell>
          <cell r="B194" t="str">
            <v>ELECTRIC EXPENSES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-8130.15</v>
          </cell>
          <cell r="P194">
            <v>-8130.15</v>
          </cell>
          <cell r="Q194">
            <v>-8130.15</v>
          </cell>
        </row>
        <row r="195">
          <cell r="A195" t="str">
            <v>F50600E</v>
          </cell>
          <cell r="B195" t="str">
            <v>MISCELLANEOUS STEAM POWER EXPENSES</v>
          </cell>
          <cell r="C195">
            <v>0</v>
          </cell>
          <cell r="D195">
            <v>19588.13</v>
          </cell>
          <cell r="E195">
            <v>110057.82</v>
          </cell>
          <cell r="F195">
            <v>28104.97</v>
          </cell>
          <cell r="G195">
            <v>58428.28</v>
          </cell>
          <cell r="H195">
            <v>23486.39</v>
          </cell>
          <cell r="I195">
            <v>4229.79</v>
          </cell>
          <cell r="J195">
            <v>2151.5700000000002</v>
          </cell>
          <cell r="K195">
            <v>-2230.85</v>
          </cell>
          <cell r="L195">
            <v>7966.09</v>
          </cell>
          <cell r="M195">
            <v>2987.3</v>
          </cell>
          <cell r="N195">
            <v>2182.38</v>
          </cell>
          <cell r="O195">
            <v>1747.99</v>
          </cell>
          <cell r="P195">
            <v>258699.86000000002</v>
          </cell>
          <cell r="Q195">
            <v>258699.86000000002</v>
          </cell>
        </row>
        <row r="196">
          <cell r="A196" t="str">
            <v>F50700E</v>
          </cell>
          <cell r="B196" t="str">
            <v>RENTS</v>
          </cell>
          <cell r="C196">
            <v>0</v>
          </cell>
          <cell r="D196">
            <v>13053</v>
          </cell>
          <cell r="E196">
            <v>5095.8500000000004</v>
          </cell>
          <cell r="F196">
            <v>21033</v>
          </cell>
          <cell r="G196">
            <v>13067</v>
          </cell>
          <cell r="H196">
            <v>38484</v>
          </cell>
          <cell r="I196">
            <v>15294</v>
          </cell>
          <cell r="J196">
            <v>13009</v>
          </cell>
          <cell r="K196">
            <v>13009</v>
          </cell>
          <cell r="L196">
            <v>13009</v>
          </cell>
          <cell r="M196">
            <v>13009</v>
          </cell>
          <cell r="N196">
            <v>13009</v>
          </cell>
          <cell r="O196">
            <v>13009</v>
          </cell>
          <cell r="P196">
            <v>184080.85</v>
          </cell>
          <cell r="Q196">
            <v>184080.85</v>
          </cell>
        </row>
        <row r="197">
          <cell r="A197" t="str">
            <v>F51000E</v>
          </cell>
          <cell r="B197" t="str">
            <v>MAINTENANCE SUPERVISION AND ENGINEERING</v>
          </cell>
          <cell r="C197">
            <v>0</v>
          </cell>
          <cell r="D197">
            <v>111.91</v>
          </cell>
          <cell r="E197">
            <v>0</v>
          </cell>
          <cell r="F197">
            <v>28055.75</v>
          </cell>
          <cell r="G197">
            <v>-26665.65</v>
          </cell>
          <cell r="H197">
            <v>1159.29</v>
          </cell>
          <cell r="I197">
            <v>33.67</v>
          </cell>
          <cell r="J197">
            <v>79.37</v>
          </cell>
          <cell r="K197">
            <v>167.02</v>
          </cell>
          <cell r="L197">
            <v>97.33</v>
          </cell>
          <cell r="M197">
            <v>142.81</v>
          </cell>
          <cell r="N197">
            <v>25.16</v>
          </cell>
          <cell r="O197">
            <v>78.48</v>
          </cell>
          <cell r="P197">
            <v>3285.1399999999981</v>
          </cell>
          <cell r="Q197">
            <v>3285.1399999999981</v>
          </cell>
        </row>
        <row r="198">
          <cell r="A198" t="str">
            <v>F51010E</v>
          </cell>
          <cell r="B198" t="str">
            <v>MAINTENANCE SUPERVISION AND ENGINEERING</v>
          </cell>
          <cell r="C198">
            <v>0</v>
          </cell>
          <cell r="D198">
            <v>7104.31</v>
          </cell>
          <cell r="E198">
            <v>-3007.6</v>
          </cell>
          <cell r="F198">
            <v>2178.3200000000002</v>
          </cell>
          <cell r="G198">
            <v>1662.13</v>
          </cell>
          <cell r="H198">
            <v>1582.1</v>
          </cell>
          <cell r="I198">
            <v>1491.17</v>
          </cell>
          <cell r="J198">
            <v>1836.65</v>
          </cell>
          <cell r="K198">
            <v>1700.82</v>
          </cell>
          <cell r="L198">
            <v>1691.28</v>
          </cell>
          <cell r="M198">
            <v>1686.46</v>
          </cell>
          <cell r="N198">
            <v>1577.53</v>
          </cell>
          <cell r="O198">
            <v>10938.85</v>
          </cell>
          <cell r="P198">
            <v>30442.019999999997</v>
          </cell>
          <cell r="Q198">
            <v>30442.019999999997</v>
          </cell>
        </row>
        <row r="199">
          <cell r="A199" t="str">
            <v>F51020E</v>
          </cell>
          <cell r="B199" t="str">
            <v>MAINTENANCE SUPERVISION AND ENGINEERING</v>
          </cell>
          <cell r="C199">
            <v>0</v>
          </cell>
          <cell r="D199">
            <v>226.71</v>
          </cell>
          <cell r="E199">
            <v>193.92</v>
          </cell>
          <cell r="F199">
            <v>161.6</v>
          </cell>
          <cell r="G199">
            <v>161.6</v>
          </cell>
          <cell r="H199">
            <v>267.2</v>
          </cell>
          <cell r="I199">
            <v>2768.24</v>
          </cell>
          <cell r="J199">
            <v>429.12</v>
          </cell>
          <cell r="K199">
            <v>670.92</v>
          </cell>
          <cell r="L199">
            <v>625.12</v>
          </cell>
          <cell r="M199">
            <v>484</v>
          </cell>
          <cell r="N199">
            <v>313.83999999999997</v>
          </cell>
          <cell r="O199">
            <v>-961</v>
          </cell>
          <cell r="P199">
            <v>5341.2699999999995</v>
          </cell>
          <cell r="Q199">
            <v>5341.2699999999995</v>
          </cell>
        </row>
        <row r="200">
          <cell r="A200" t="str">
            <v>F51100E</v>
          </cell>
          <cell r="B200" t="str">
            <v>MAINTENANCE OF STRUCTURES</v>
          </cell>
          <cell r="C200">
            <v>0</v>
          </cell>
          <cell r="D200">
            <v>-63901.760000000002</v>
          </cell>
          <cell r="E200">
            <v>5601.73</v>
          </cell>
          <cell r="F200">
            <v>13491.29</v>
          </cell>
          <cell r="G200">
            <v>23688.78</v>
          </cell>
          <cell r="H200">
            <v>19192.41</v>
          </cell>
          <cell r="I200">
            <v>3383.13</v>
          </cell>
          <cell r="J200">
            <v>-15997.47</v>
          </cell>
          <cell r="K200">
            <v>-235.48</v>
          </cell>
          <cell r="L200">
            <v>14656.06</v>
          </cell>
          <cell r="M200">
            <v>11745.84</v>
          </cell>
          <cell r="N200">
            <v>14814.94</v>
          </cell>
          <cell r="O200">
            <v>16158.6</v>
          </cell>
          <cell r="P200">
            <v>42598.07</v>
          </cell>
          <cell r="Q200">
            <v>42598.07</v>
          </cell>
        </row>
        <row r="201">
          <cell r="A201" t="str">
            <v>F51200E</v>
          </cell>
          <cell r="B201" t="str">
            <v>MAINTENANCE OF BOILER PLANT</v>
          </cell>
          <cell r="C201">
            <v>0</v>
          </cell>
          <cell r="D201">
            <v>39.78</v>
          </cell>
          <cell r="E201">
            <v>88.7</v>
          </cell>
          <cell r="F201">
            <v>11167.01</v>
          </cell>
          <cell r="G201">
            <v>7044.36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245.51</v>
          </cell>
          <cell r="P201">
            <v>18585.359999999997</v>
          </cell>
          <cell r="Q201">
            <v>18585.359999999997</v>
          </cell>
        </row>
        <row r="202">
          <cell r="A202" t="str">
            <v>F51300E</v>
          </cell>
          <cell r="B202" t="str">
            <v>MAINTENANCE OF ELECTRIC PLANT</v>
          </cell>
          <cell r="C202">
            <v>0</v>
          </cell>
          <cell r="D202">
            <v>0</v>
          </cell>
          <cell r="E202">
            <v>240.2</v>
          </cell>
          <cell r="F202">
            <v>10.94</v>
          </cell>
          <cell r="G202">
            <v>47.28</v>
          </cell>
          <cell r="H202">
            <v>0</v>
          </cell>
          <cell r="I202">
            <v>0</v>
          </cell>
          <cell r="J202">
            <v>0</v>
          </cell>
          <cell r="K202">
            <v>-41976.42</v>
          </cell>
          <cell r="L202">
            <v>0</v>
          </cell>
          <cell r="M202">
            <v>0</v>
          </cell>
          <cell r="N202">
            <v>543.9</v>
          </cell>
          <cell r="O202">
            <v>1176</v>
          </cell>
          <cell r="P202">
            <v>-39958.1</v>
          </cell>
          <cell r="Q202">
            <v>-39958.1</v>
          </cell>
        </row>
        <row r="203">
          <cell r="A203" t="str">
            <v>F51320E</v>
          </cell>
          <cell r="B203" t="str">
            <v>MAINTENANCE OF ELECTRIC PLANT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525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525</v>
          </cell>
          <cell r="Q203">
            <v>525</v>
          </cell>
        </row>
        <row r="204">
          <cell r="A204" t="str">
            <v>F51400E</v>
          </cell>
          <cell r="B204" t="str">
            <v>MAINTENANCE OF MISCELLANEOUS STEAM PLAN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53.6</v>
          </cell>
          <cell r="H204">
            <v>26.8</v>
          </cell>
          <cell r="I204">
            <v>0</v>
          </cell>
          <cell r="J204">
            <v>0</v>
          </cell>
          <cell r="K204">
            <v>58.04</v>
          </cell>
          <cell r="L204">
            <v>-15.73</v>
          </cell>
          <cell r="M204">
            <v>0</v>
          </cell>
          <cell r="N204">
            <v>26.8</v>
          </cell>
          <cell r="O204">
            <v>86.4</v>
          </cell>
          <cell r="P204">
            <v>235.91</v>
          </cell>
          <cell r="Q204">
            <v>235.91</v>
          </cell>
        </row>
        <row r="205">
          <cell r="A205" t="str">
            <v>F51700E</v>
          </cell>
          <cell r="B205" t="str">
            <v>OPERATION SUPERVISION AND ENGINEERING</v>
          </cell>
          <cell r="C205">
            <v>0</v>
          </cell>
          <cell r="D205">
            <v>1657913.45</v>
          </cell>
          <cell r="E205">
            <v>2168543.09</v>
          </cell>
          <cell r="F205">
            <v>1179145.76</v>
          </cell>
          <cell r="G205">
            <v>461787.08</v>
          </cell>
          <cell r="H205">
            <v>1025362.02</v>
          </cell>
          <cell r="I205">
            <v>1339941.94</v>
          </cell>
          <cell r="J205">
            <v>982753.34</v>
          </cell>
          <cell r="K205">
            <v>1117134.53</v>
          </cell>
          <cell r="L205">
            <v>969091.08</v>
          </cell>
          <cell r="M205">
            <v>1268005.8899999999</v>
          </cell>
          <cell r="N205">
            <v>1571005.99</v>
          </cell>
          <cell r="O205">
            <v>-1842938.17</v>
          </cell>
          <cell r="P205">
            <v>11897746</v>
          </cell>
          <cell r="Q205">
            <v>11897746</v>
          </cell>
        </row>
        <row r="206">
          <cell r="A206" t="str">
            <v>F51800E</v>
          </cell>
          <cell r="B206" t="str">
            <v>FUEL</v>
          </cell>
          <cell r="C206">
            <v>0</v>
          </cell>
          <cell r="D206">
            <v>1523872.23</v>
          </cell>
          <cell r="E206">
            <v>1541355.09</v>
          </cell>
          <cell r="F206">
            <v>1656518.25</v>
          </cell>
          <cell r="G206">
            <v>1724390.77</v>
          </cell>
          <cell r="H206">
            <v>1772790.69</v>
          </cell>
          <cell r="I206">
            <v>1713301.73</v>
          </cell>
          <cell r="J206">
            <v>1772306.13</v>
          </cell>
          <cell r="K206">
            <v>1754976.22</v>
          </cell>
          <cell r="L206">
            <v>1694421.42</v>
          </cell>
          <cell r="M206">
            <v>951698.7</v>
          </cell>
          <cell r="N206">
            <v>1045448.94</v>
          </cell>
          <cell r="O206">
            <v>1379054.32</v>
          </cell>
          <cell r="P206">
            <v>18530134.490000002</v>
          </cell>
          <cell r="Q206">
            <v>18530134.490000002</v>
          </cell>
        </row>
        <row r="207">
          <cell r="A207" t="str">
            <v>F51900E</v>
          </cell>
          <cell r="B207" t="str">
            <v>COOLANTS AND WATER</v>
          </cell>
          <cell r="C207">
            <v>0</v>
          </cell>
          <cell r="D207">
            <v>11594.8</v>
          </cell>
          <cell r="E207">
            <v>12333.53</v>
          </cell>
          <cell r="F207">
            <v>5032.0600000000004</v>
          </cell>
          <cell r="G207">
            <v>19943.13</v>
          </cell>
          <cell r="H207">
            <v>10656.04</v>
          </cell>
          <cell r="I207">
            <v>5369.68</v>
          </cell>
          <cell r="J207">
            <v>8237.23</v>
          </cell>
          <cell r="K207">
            <v>13183.66</v>
          </cell>
          <cell r="L207">
            <v>1916.89</v>
          </cell>
          <cell r="M207">
            <v>13015.51</v>
          </cell>
          <cell r="N207">
            <v>15731.64</v>
          </cell>
          <cell r="O207">
            <v>10745.73</v>
          </cell>
          <cell r="P207">
            <v>127759.9</v>
          </cell>
          <cell r="Q207">
            <v>127759.9</v>
          </cell>
        </row>
        <row r="208">
          <cell r="A208" t="str">
            <v>F52000E</v>
          </cell>
          <cell r="B208" t="str">
            <v>STEAM EXPENSES</v>
          </cell>
          <cell r="C208">
            <v>0</v>
          </cell>
          <cell r="D208">
            <v>716129.2</v>
          </cell>
          <cell r="E208">
            <v>1327641.56</v>
          </cell>
          <cell r="F208">
            <v>689610.94</v>
          </cell>
          <cell r="G208">
            <v>228066.62</v>
          </cell>
          <cell r="H208">
            <v>314017.71000000002</v>
          </cell>
          <cell r="I208">
            <v>387141.8</v>
          </cell>
          <cell r="J208">
            <v>591080.56000000006</v>
          </cell>
          <cell r="K208">
            <v>526445.1</v>
          </cell>
          <cell r="L208">
            <v>722196.12</v>
          </cell>
          <cell r="M208">
            <v>636911.96</v>
          </cell>
          <cell r="N208">
            <v>525339.43000000005</v>
          </cell>
          <cell r="O208">
            <v>478125.18</v>
          </cell>
          <cell r="P208">
            <v>7142706.1799999997</v>
          </cell>
          <cell r="Q208">
            <v>7142706.1799999997</v>
          </cell>
        </row>
        <row r="209">
          <cell r="A209" t="str">
            <v>F52300E</v>
          </cell>
          <cell r="B209" t="str">
            <v>ELECTRIC EXPENSES</v>
          </cell>
          <cell r="C209">
            <v>0</v>
          </cell>
          <cell r="D209">
            <v>229938.48</v>
          </cell>
          <cell r="E209">
            <v>160436.10999999999</v>
          </cell>
          <cell r="F209">
            <v>192499.31</v>
          </cell>
          <cell r="G209">
            <v>163975.82999999999</v>
          </cell>
          <cell r="H209">
            <v>141805.20000000001</v>
          </cell>
          <cell r="I209">
            <v>162591.62</v>
          </cell>
          <cell r="J209">
            <v>181050.18</v>
          </cell>
          <cell r="K209">
            <v>151496.37</v>
          </cell>
          <cell r="L209">
            <v>181820.2</v>
          </cell>
          <cell r="M209">
            <v>89860.58</v>
          </cell>
          <cell r="N209">
            <v>141022.75</v>
          </cell>
          <cell r="O209">
            <v>343056.65</v>
          </cell>
          <cell r="P209">
            <v>2139553.2799999998</v>
          </cell>
          <cell r="Q209">
            <v>2139553.2799999998</v>
          </cell>
        </row>
        <row r="210">
          <cell r="A210" t="str">
            <v>F52400E</v>
          </cell>
          <cell r="B210" t="str">
            <v>MISCELLANEOUS NUCLEAR POWER EXPENSES</v>
          </cell>
          <cell r="C210">
            <v>0</v>
          </cell>
          <cell r="D210">
            <v>2038658.34</v>
          </cell>
          <cell r="E210">
            <v>1647961.1</v>
          </cell>
          <cell r="F210">
            <v>100610.95</v>
          </cell>
          <cell r="G210">
            <v>1484101.2</v>
          </cell>
          <cell r="H210">
            <v>1587885.12</v>
          </cell>
          <cell r="I210">
            <v>1360933.8</v>
          </cell>
          <cell r="J210">
            <v>1840281.9</v>
          </cell>
          <cell r="K210">
            <v>1465022.53</v>
          </cell>
          <cell r="L210">
            <v>1228495.8400000001</v>
          </cell>
          <cell r="M210">
            <v>2100082.6800000002</v>
          </cell>
          <cell r="N210">
            <v>1289283.2</v>
          </cell>
          <cell r="O210">
            <v>3264145.3</v>
          </cell>
          <cell r="P210">
            <v>19407461.959999997</v>
          </cell>
          <cell r="Q210">
            <v>19407461.959999997</v>
          </cell>
        </row>
        <row r="211">
          <cell r="A211" t="str">
            <v>F52500E</v>
          </cell>
          <cell r="B211" t="str">
            <v>RENTS</v>
          </cell>
          <cell r="C211">
            <v>0</v>
          </cell>
          <cell r="D211">
            <v>-141.46</v>
          </cell>
          <cell r="E211">
            <v>17859.28</v>
          </cell>
          <cell r="F211">
            <v>28539.53</v>
          </cell>
          <cell r="G211">
            <v>-3686.63</v>
          </cell>
          <cell r="H211">
            <v>11633.18</v>
          </cell>
          <cell r="I211">
            <v>28559.73</v>
          </cell>
          <cell r="J211">
            <v>11601.02</v>
          </cell>
          <cell r="K211">
            <v>11614.34</v>
          </cell>
          <cell r="L211">
            <v>28540.89</v>
          </cell>
          <cell r="M211">
            <v>10736.25</v>
          </cell>
          <cell r="N211">
            <v>11735.54</v>
          </cell>
          <cell r="O211">
            <v>100782.43</v>
          </cell>
          <cell r="P211">
            <v>257774.1</v>
          </cell>
          <cell r="Q211">
            <v>257774.1</v>
          </cell>
        </row>
        <row r="212">
          <cell r="A212" t="str">
            <v>F52800E</v>
          </cell>
          <cell r="B212" t="str">
            <v>MAINTENANCE SUPERVISION AND ENGINEERING</v>
          </cell>
          <cell r="C212">
            <v>0</v>
          </cell>
          <cell r="D212">
            <v>306721.84000000003</v>
          </cell>
          <cell r="E212">
            <v>1285775.99</v>
          </cell>
          <cell r="F212">
            <v>246132.4</v>
          </cell>
          <cell r="G212">
            <v>-34791.089999999997</v>
          </cell>
          <cell r="H212">
            <v>304267.09999999998</v>
          </cell>
          <cell r="I212">
            <v>420102.36</v>
          </cell>
          <cell r="J212">
            <v>472856.6</v>
          </cell>
          <cell r="K212">
            <v>325309.48</v>
          </cell>
          <cell r="L212">
            <v>531253.67000000004</v>
          </cell>
          <cell r="M212">
            <v>362278.12</v>
          </cell>
          <cell r="N212">
            <v>1451173.27</v>
          </cell>
          <cell r="O212">
            <v>726516.28</v>
          </cell>
          <cell r="P212">
            <v>6397596.0200000005</v>
          </cell>
          <cell r="Q212">
            <v>6397596.0200000005</v>
          </cell>
        </row>
        <row r="213">
          <cell r="A213" t="str">
            <v>F52900E</v>
          </cell>
          <cell r="B213" t="str">
            <v>MAINTENANCE OF STRUCTURES</v>
          </cell>
          <cell r="C213">
            <v>0</v>
          </cell>
          <cell r="D213">
            <v>179294.85</v>
          </cell>
          <cell r="E213">
            <v>336955.13</v>
          </cell>
          <cell r="F213">
            <v>151590.29999999999</v>
          </cell>
          <cell r="G213">
            <v>209092.64</v>
          </cell>
          <cell r="H213">
            <v>139670.59</v>
          </cell>
          <cell r="I213">
            <v>136693.04</v>
          </cell>
          <cell r="J213">
            <v>224817.68</v>
          </cell>
          <cell r="K213">
            <v>236351.63</v>
          </cell>
          <cell r="L213">
            <v>227524.12</v>
          </cell>
          <cell r="M213">
            <v>166311</v>
          </cell>
          <cell r="N213">
            <v>387890.92</v>
          </cell>
          <cell r="O213">
            <v>1041633.32</v>
          </cell>
          <cell r="P213">
            <v>3437825.2199999997</v>
          </cell>
          <cell r="Q213">
            <v>3437825.2199999997</v>
          </cell>
        </row>
        <row r="214">
          <cell r="A214" t="str">
            <v>F53000E</v>
          </cell>
          <cell r="B214" t="str">
            <v>MAINTENANCE OF REACTOR PLANT EQUIPMENT</v>
          </cell>
          <cell r="C214">
            <v>0</v>
          </cell>
          <cell r="D214">
            <v>572762.28</v>
          </cell>
          <cell r="E214">
            <v>628120.97</v>
          </cell>
          <cell r="F214">
            <v>268143.19</v>
          </cell>
          <cell r="G214">
            <v>43224.91</v>
          </cell>
          <cell r="H214">
            <v>179553.28</v>
          </cell>
          <cell r="I214">
            <v>332953.65000000002</v>
          </cell>
          <cell r="J214">
            <v>361496.68</v>
          </cell>
          <cell r="K214">
            <v>342764.95</v>
          </cell>
          <cell r="L214">
            <v>408326.51</v>
          </cell>
          <cell r="M214">
            <v>552665.68000000005</v>
          </cell>
          <cell r="N214">
            <v>716779.1</v>
          </cell>
          <cell r="O214">
            <v>2698115.94</v>
          </cell>
          <cell r="P214">
            <v>7104907.1400000006</v>
          </cell>
          <cell r="Q214">
            <v>7104907.1400000006</v>
          </cell>
        </row>
        <row r="215">
          <cell r="A215" t="str">
            <v>F53100E</v>
          </cell>
          <cell r="B215" t="str">
            <v>MAINTENANCE OF ELECTRIC PLANT</v>
          </cell>
          <cell r="C215">
            <v>0</v>
          </cell>
          <cell r="D215">
            <v>404696.85</v>
          </cell>
          <cell r="E215">
            <v>295914.8</v>
          </cell>
          <cell r="F215">
            <v>194465.61</v>
          </cell>
          <cell r="G215">
            <v>242813.68</v>
          </cell>
          <cell r="H215">
            <v>214194.2</v>
          </cell>
          <cell r="I215">
            <v>178817.77</v>
          </cell>
          <cell r="J215">
            <v>217529.96</v>
          </cell>
          <cell r="K215">
            <v>209180.23</v>
          </cell>
          <cell r="L215">
            <v>239443.13</v>
          </cell>
          <cell r="M215">
            <v>25643.78</v>
          </cell>
          <cell r="N215">
            <v>216175.38</v>
          </cell>
          <cell r="O215">
            <v>1289266.53</v>
          </cell>
          <cell r="P215">
            <v>3728141.92</v>
          </cell>
          <cell r="Q215">
            <v>3728141.92</v>
          </cell>
        </row>
        <row r="216">
          <cell r="A216" t="str">
            <v>F53200E</v>
          </cell>
          <cell r="B216" t="str">
            <v>MAINTENANCE OF MISCELLANEOUS NUCLEAR PL</v>
          </cell>
          <cell r="C216">
            <v>0</v>
          </cell>
          <cell r="D216">
            <v>702351.52</v>
          </cell>
          <cell r="E216">
            <v>2659673.39</v>
          </cell>
          <cell r="F216">
            <v>316311.27</v>
          </cell>
          <cell r="G216">
            <v>-1123141.3899999999</v>
          </cell>
          <cell r="H216">
            <v>70398.55</v>
          </cell>
          <cell r="I216">
            <v>471932.85</v>
          </cell>
          <cell r="J216">
            <v>572345.43999999994</v>
          </cell>
          <cell r="K216">
            <v>948294.51</v>
          </cell>
          <cell r="L216">
            <v>1700584.11</v>
          </cell>
          <cell r="M216">
            <v>1911587.71</v>
          </cell>
          <cell r="N216">
            <v>817966.14</v>
          </cell>
          <cell r="O216">
            <v>-553279.34</v>
          </cell>
          <cell r="P216">
            <v>8495024.7599999998</v>
          </cell>
          <cell r="Q216">
            <v>8495024.7599999998</v>
          </cell>
        </row>
        <row r="217">
          <cell r="A217" t="str">
            <v>F54600E</v>
          </cell>
          <cell r="B217" t="str">
            <v>OPERATION SUPERVISION AND ENGINEERING</v>
          </cell>
          <cell r="C217">
            <v>0</v>
          </cell>
          <cell r="D217">
            <v>0</v>
          </cell>
          <cell r="E217">
            <v>0</v>
          </cell>
          <cell r="F217">
            <v>50.72</v>
          </cell>
          <cell r="G217">
            <v>584.66999999999996</v>
          </cell>
          <cell r="H217">
            <v>218.22</v>
          </cell>
          <cell r="I217">
            <v>552.83000000000004</v>
          </cell>
          <cell r="J217">
            <v>619.17999999999995</v>
          </cell>
          <cell r="K217">
            <v>971.58</v>
          </cell>
          <cell r="L217">
            <v>82.48</v>
          </cell>
          <cell r="M217">
            <v>644.44000000000005</v>
          </cell>
          <cell r="N217">
            <v>69.319999999999993</v>
          </cell>
          <cell r="O217">
            <v>56</v>
          </cell>
          <cell r="P217">
            <v>3849.44</v>
          </cell>
          <cell r="Q217">
            <v>3849.44</v>
          </cell>
        </row>
        <row r="218">
          <cell r="A218" t="str">
            <v>F54700E</v>
          </cell>
          <cell r="B218" t="str">
            <v>FUEL</v>
          </cell>
          <cell r="C218">
            <v>0</v>
          </cell>
          <cell r="D218">
            <v>0</v>
          </cell>
          <cell r="E218">
            <v>0</v>
          </cell>
          <cell r="F218">
            <v>168.19</v>
          </cell>
          <cell r="G218">
            <v>745.1</v>
          </cell>
          <cell r="H218">
            <v>185.72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1099.01</v>
          </cell>
          <cell r="Q218">
            <v>1099.01</v>
          </cell>
        </row>
        <row r="219">
          <cell r="A219" t="str">
            <v>F54900E</v>
          </cell>
          <cell r="B219" t="str">
            <v>MISCELLANEOUS OTHER POWER GENERATION EX</v>
          </cell>
          <cell r="C219">
            <v>0</v>
          </cell>
          <cell r="D219">
            <v>4167.43</v>
          </cell>
          <cell r="E219">
            <v>4455.4399999999996</v>
          </cell>
          <cell r="F219">
            <v>3625.85</v>
          </cell>
          <cell r="G219">
            <v>-11002.18</v>
          </cell>
          <cell r="H219">
            <v>19570.05</v>
          </cell>
          <cell r="I219">
            <v>-16319.78</v>
          </cell>
          <cell r="J219">
            <v>6807.78</v>
          </cell>
          <cell r="K219">
            <v>4103.76</v>
          </cell>
          <cell r="L219">
            <v>9556.08</v>
          </cell>
          <cell r="M219">
            <v>620.86</v>
          </cell>
          <cell r="N219">
            <v>1616.06</v>
          </cell>
          <cell r="O219">
            <v>0</v>
          </cell>
          <cell r="P219">
            <v>27201.35</v>
          </cell>
          <cell r="Q219">
            <v>27201.35</v>
          </cell>
        </row>
        <row r="220">
          <cell r="A220" t="str">
            <v>F55300E</v>
          </cell>
          <cell r="B220" t="str">
            <v>MAINTENANCE OF GENERATING AND ELECTRIC</v>
          </cell>
          <cell r="C220">
            <v>0</v>
          </cell>
          <cell r="D220">
            <v>315179.78000000003</v>
          </cell>
          <cell r="E220">
            <v>266.61</v>
          </cell>
          <cell r="F220">
            <v>146.65</v>
          </cell>
          <cell r="G220">
            <v>-873.85</v>
          </cell>
          <cell r="H220">
            <v>68.540000000000006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92.81</v>
          </cell>
          <cell r="P220">
            <v>314880.54000000004</v>
          </cell>
          <cell r="Q220">
            <v>314880.54000000004</v>
          </cell>
        </row>
        <row r="221">
          <cell r="A221" t="str">
            <v>F55500E</v>
          </cell>
          <cell r="B221" t="str">
            <v>PURCHASED POWER</v>
          </cell>
          <cell r="C221">
            <v>0</v>
          </cell>
          <cell r="D221">
            <v>15895299.98</v>
          </cell>
          <cell r="E221">
            <v>16565112.390000001</v>
          </cell>
          <cell r="F221">
            <v>17047682.989999998</v>
          </cell>
          <cell r="G221">
            <v>15707132.890000001</v>
          </cell>
          <cell r="H221">
            <v>18895118.420000002</v>
          </cell>
          <cell r="I221">
            <v>22378964.73</v>
          </cell>
          <cell r="J221">
            <v>26035654.039999999</v>
          </cell>
          <cell r="K221">
            <v>27727482.579999998</v>
          </cell>
          <cell r="L221">
            <v>25418705.879999999</v>
          </cell>
          <cell r="M221">
            <v>28417367.949999999</v>
          </cell>
          <cell r="N221">
            <v>19145698.210000001</v>
          </cell>
          <cell r="O221">
            <v>24021595.77</v>
          </cell>
          <cell r="P221">
            <v>257255815.82999998</v>
          </cell>
          <cell r="Q221">
            <v>257255815.82999998</v>
          </cell>
        </row>
        <row r="222">
          <cell r="A222" t="str">
            <v>F55501E</v>
          </cell>
          <cell r="B222" t="str">
            <v>PX POWER</v>
          </cell>
          <cell r="C222">
            <v>0</v>
          </cell>
          <cell r="D222">
            <v>40423265.009999998</v>
          </cell>
          <cell r="E222">
            <v>37128481.57</v>
          </cell>
          <cell r="F222">
            <v>39427705.960000001</v>
          </cell>
          <cell r="G222">
            <v>42194307.840000004</v>
          </cell>
          <cell r="H222">
            <v>79900437.870000005</v>
          </cell>
          <cell r="I222">
            <v>194232110.15000001</v>
          </cell>
          <cell r="J222">
            <v>176812997.88999999</v>
          </cell>
          <cell r="K222">
            <v>268417371.74000001</v>
          </cell>
          <cell r="L222">
            <v>187147741.44</v>
          </cell>
          <cell r="M222">
            <v>132613815.55</v>
          </cell>
          <cell r="N222">
            <v>197410188.13999999</v>
          </cell>
          <cell r="O222">
            <v>326109204.73000002</v>
          </cell>
          <cell r="P222">
            <v>1721817627.8899999</v>
          </cell>
          <cell r="Q222">
            <v>1721817627.8899999</v>
          </cell>
        </row>
        <row r="223">
          <cell r="A223" t="str">
            <v>F55600E</v>
          </cell>
          <cell r="B223" t="str">
            <v>SYSTEM CONTROL AND LOAD DISPATCHING</v>
          </cell>
          <cell r="C223">
            <v>0</v>
          </cell>
          <cell r="D223">
            <v>88255.65</v>
          </cell>
          <cell r="E223">
            <v>107142.05</v>
          </cell>
          <cell r="F223">
            <v>99784.960000000006</v>
          </cell>
          <cell r="G223">
            <v>79820.929999999993</v>
          </cell>
          <cell r="H223">
            <v>103000.53</v>
          </cell>
          <cell r="I223">
            <v>69160.05</v>
          </cell>
          <cell r="J223">
            <v>78210.070000000007</v>
          </cell>
          <cell r="K223">
            <v>90256.19</v>
          </cell>
          <cell r="L223">
            <v>98500.27</v>
          </cell>
          <cell r="M223">
            <v>102171.17</v>
          </cell>
          <cell r="N223">
            <v>87916.94</v>
          </cell>
          <cell r="O223">
            <v>76353.63</v>
          </cell>
          <cell r="P223">
            <v>1080572.44</v>
          </cell>
          <cell r="Q223">
            <v>1080572.44</v>
          </cell>
        </row>
        <row r="224">
          <cell r="A224" t="str">
            <v>F55700E</v>
          </cell>
          <cell r="B224" t="str">
            <v>OTHER EXPENSES</v>
          </cell>
          <cell r="C224">
            <v>0</v>
          </cell>
          <cell r="D224">
            <v>3525110.86</v>
          </cell>
          <cell r="E224">
            <v>481690.28</v>
          </cell>
          <cell r="F224">
            <v>386818.43</v>
          </cell>
          <cell r="G224">
            <v>609208.56999999995</v>
          </cell>
          <cell r="H224">
            <v>655174.42000000004</v>
          </cell>
          <cell r="I224">
            <v>415852.45</v>
          </cell>
          <cell r="J224">
            <v>449193.09</v>
          </cell>
          <cell r="K224">
            <v>458562.23</v>
          </cell>
          <cell r="L224">
            <v>421377.07</v>
          </cell>
          <cell r="M224">
            <v>409426.3</v>
          </cell>
          <cell r="N224">
            <v>514452.56</v>
          </cell>
          <cell r="O224">
            <v>442449.7</v>
          </cell>
          <cell r="P224">
            <v>8769315.959999999</v>
          </cell>
          <cell r="Q224">
            <v>8769315.959999999</v>
          </cell>
        </row>
        <row r="225">
          <cell r="A225" t="str">
            <v>F55720E</v>
          </cell>
          <cell r="B225" t="str">
            <v>OTHER EXPENSES</v>
          </cell>
          <cell r="C225">
            <v>0</v>
          </cell>
          <cell r="D225">
            <v>30579.16</v>
          </cell>
          <cell r="E225">
            <v>27051.64</v>
          </cell>
          <cell r="F225">
            <v>21722.74</v>
          </cell>
          <cell r="G225">
            <v>28575.439999999999</v>
          </cell>
          <cell r="H225">
            <v>31197.759999999998</v>
          </cell>
          <cell r="I225">
            <v>27948.26</v>
          </cell>
          <cell r="J225">
            <v>33657.99</v>
          </cell>
          <cell r="K225">
            <v>56068.6</v>
          </cell>
          <cell r="L225">
            <v>33382.080000000002</v>
          </cell>
          <cell r="M225">
            <v>42174.71</v>
          </cell>
          <cell r="N225">
            <v>33079.99</v>
          </cell>
          <cell r="O225">
            <v>36774.71</v>
          </cell>
          <cell r="P225">
            <v>402213.08000000007</v>
          </cell>
          <cell r="Q225">
            <v>402213.08000000007</v>
          </cell>
        </row>
        <row r="226">
          <cell r="A226" t="str">
            <v>F55780E</v>
          </cell>
          <cell r="B226" t="str">
            <v>OTHER EXPENSES</v>
          </cell>
          <cell r="C226">
            <v>0</v>
          </cell>
          <cell r="D226">
            <v>44831.839999999997</v>
          </cell>
          <cell r="E226">
            <v>28761.01</v>
          </cell>
          <cell r="F226">
            <v>24752.75</v>
          </cell>
          <cell r="G226">
            <v>26411</v>
          </cell>
          <cell r="H226">
            <v>26635.77</v>
          </cell>
          <cell r="I226">
            <v>17035.27</v>
          </cell>
          <cell r="J226">
            <v>20029.43</v>
          </cell>
          <cell r="K226">
            <v>20974.03</v>
          </cell>
          <cell r="L226">
            <v>18567.12</v>
          </cell>
          <cell r="M226">
            <v>22075.01</v>
          </cell>
          <cell r="N226">
            <v>17816.37</v>
          </cell>
          <cell r="O226">
            <v>18061.38</v>
          </cell>
          <cell r="P226">
            <v>285950.98</v>
          </cell>
          <cell r="Q226">
            <v>285950.98</v>
          </cell>
        </row>
        <row r="227">
          <cell r="A227" t="str">
            <v>F55790E</v>
          </cell>
          <cell r="B227" t="str">
            <v>OTHER EXPENSES-PX ADMIN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6275.54</v>
          </cell>
          <cell r="I227">
            <v>126057.79</v>
          </cell>
          <cell r="J227">
            <v>0</v>
          </cell>
          <cell r="K227">
            <v>0</v>
          </cell>
          <cell r="L227">
            <v>0</v>
          </cell>
          <cell r="M227">
            <v>34888.46</v>
          </cell>
          <cell r="N227">
            <v>58938.16</v>
          </cell>
          <cell r="O227">
            <v>25767.25</v>
          </cell>
          <cell r="P227">
            <v>251927.19999999998</v>
          </cell>
          <cell r="Q227">
            <v>251927.19999999998</v>
          </cell>
        </row>
        <row r="228">
          <cell r="A228" t="str">
            <v>F56000E</v>
          </cell>
          <cell r="B228" t="str">
            <v>OPERATION SUPERVISION AND ENGINEERING</v>
          </cell>
          <cell r="C228">
            <v>0</v>
          </cell>
          <cell r="D228">
            <v>13353.72</v>
          </cell>
          <cell r="E228">
            <v>4463.28</v>
          </cell>
          <cell r="F228">
            <v>2828.23</v>
          </cell>
          <cell r="G228">
            <v>15053.44</v>
          </cell>
          <cell r="H228">
            <v>6506.74</v>
          </cell>
          <cell r="I228">
            <v>21900.94</v>
          </cell>
          <cell r="J228">
            <v>973.49</v>
          </cell>
          <cell r="K228">
            <v>4007.79</v>
          </cell>
          <cell r="L228">
            <v>395.86</v>
          </cell>
          <cell r="M228">
            <v>1774.16</v>
          </cell>
          <cell r="N228">
            <v>62788.75</v>
          </cell>
          <cell r="O228">
            <v>2284.85</v>
          </cell>
          <cell r="P228">
            <v>136331.25</v>
          </cell>
          <cell r="Q228">
            <v>136331.25</v>
          </cell>
        </row>
        <row r="229">
          <cell r="A229" t="str">
            <v>F56010E</v>
          </cell>
          <cell r="B229" t="str">
            <v>OPERATION SUPERVISION AND ENGINEERING</v>
          </cell>
          <cell r="C229">
            <v>0</v>
          </cell>
          <cell r="D229">
            <v>101900.27</v>
          </cell>
          <cell r="E229">
            <v>141766.12</v>
          </cell>
          <cell r="F229">
            <v>109241.05</v>
          </cell>
          <cell r="G229">
            <v>116872.32000000001</v>
          </cell>
          <cell r="H229">
            <v>138433.17000000001</v>
          </cell>
          <cell r="I229">
            <v>133198.66</v>
          </cell>
          <cell r="J229">
            <v>160126.01999999999</v>
          </cell>
          <cell r="K229">
            <v>184976.99</v>
          </cell>
          <cell r="L229">
            <v>152819.64000000001</v>
          </cell>
          <cell r="M229">
            <v>183931.04</v>
          </cell>
          <cell r="N229">
            <v>157993.9</v>
          </cell>
          <cell r="O229">
            <v>203021.05</v>
          </cell>
          <cell r="P229">
            <v>1784280.2300000002</v>
          </cell>
          <cell r="Q229">
            <v>1784280.2300000002</v>
          </cell>
        </row>
        <row r="230">
          <cell r="A230" t="str">
            <v>F56020E</v>
          </cell>
          <cell r="B230" t="str">
            <v>OPERATION SUPERVISION AND ENGINEERING</v>
          </cell>
          <cell r="C230">
            <v>0</v>
          </cell>
          <cell r="D230">
            <v>23351.72</v>
          </cell>
          <cell r="E230">
            <v>30924.57</v>
          </cell>
          <cell r="F230">
            <v>26790.76</v>
          </cell>
          <cell r="G230">
            <v>24840.83</v>
          </cell>
          <cell r="H230">
            <v>34452.65</v>
          </cell>
          <cell r="I230">
            <v>23971.35</v>
          </cell>
          <cell r="J230">
            <v>25228.03</v>
          </cell>
          <cell r="K230">
            <v>31611.22</v>
          </cell>
          <cell r="L230">
            <v>29219.53</v>
          </cell>
          <cell r="M230">
            <v>34355.06</v>
          </cell>
          <cell r="N230">
            <v>24786.37</v>
          </cell>
          <cell r="O230">
            <v>26256.09</v>
          </cell>
          <cell r="P230">
            <v>335788.18</v>
          </cell>
          <cell r="Q230">
            <v>335788.18</v>
          </cell>
        </row>
        <row r="231">
          <cell r="A231" t="str">
            <v>F56100E</v>
          </cell>
          <cell r="B231" t="str">
            <v>LOAD DISPATCHING</v>
          </cell>
          <cell r="C231">
            <v>0</v>
          </cell>
          <cell r="D231">
            <v>170497.57</v>
          </cell>
          <cell r="E231">
            <v>232461.05</v>
          </cell>
          <cell r="F231">
            <v>234832.43</v>
          </cell>
          <cell r="G231">
            <v>170422.05</v>
          </cell>
          <cell r="H231">
            <v>220248.44</v>
          </cell>
          <cell r="I231">
            <v>162101.04999999999</v>
          </cell>
          <cell r="J231">
            <v>155578.29999999999</v>
          </cell>
          <cell r="K231">
            <v>211523.45</v>
          </cell>
          <cell r="L231">
            <v>166445.26</v>
          </cell>
          <cell r="M231">
            <v>236830.41</v>
          </cell>
          <cell r="N231">
            <v>195497.27</v>
          </cell>
          <cell r="O231">
            <v>222403.29</v>
          </cell>
          <cell r="P231">
            <v>2378840.5699999998</v>
          </cell>
          <cell r="Q231">
            <v>2378840.5699999998</v>
          </cell>
        </row>
        <row r="232">
          <cell r="A232" t="str">
            <v>F56200E</v>
          </cell>
          <cell r="B232" t="str">
            <v>STATION EXPENSES</v>
          </cell>
          <cell r="C232">
            <v>0</v>
          </cell>
          <cell r="D232">
            <v>976.55</v>
          </cell>
          <cell r="E232">
            <v>950.77</v>
          </cell>
          <cell r="F232">
            <v>2715.96</v>
          </cell>
          <cell r="G232">
            <v>1076.08</v>
          </cell>
          <cell r="H232">
            <v>1125.8699999999999</v>
          </cell>
          <cell r="I232">
            <v>1696.23</v>
          </cell>
          <cell r="J232">
            <v>1125.8699999999999</v>
          </cell>
          <cell r="K232">
            <v>2865.67</v>
          </cell>
          <cell r="L232">
            <v>2113.8000000000002</v>
          </cell>
          <cell r="M232">
            <v>514.4</v>
          </cell>
          <cell r="N232">
            <v>852.1</v>
          </cell>
          <cell r="O232">
            <v>2006.14</v>
          </cell>
          <cell r="P232">
            <v>18019.439999999999</v>
          </cell>
          <cell r="Q232">
            <v>18019.439999999999</v>
          </cell>
        </row>
        <row r="233">
          <cell r="A233" t="str">
            <v>F56210E</v>
          </cell>
          <cell r="B233" t="str">
            <v>STATION EXPENSES</v>
          </cell>
          <cell r="C233">
            <v>0</v>
          </cell>
          <cell r="D233">
            <v>7349.93</v>
          </cell>
          <cell r="E233">
            <v>11346.64</v>
          </cell>
          <cell r="F233">
            <v>11090.17</v>
          </cell>
          <cell r="G233">
            <v>10750.61</v>
          </cell>
          <cell r="H233">
            <v>11165.16</v>
          </cell>
          <cell r="I233">
            <v>12578.53</v>
          </cell>
          <cell r="J233">
            <v>12702.67</v>
          </cell>
          <cell r="K233">
            <v>14283.8</v>
          </cell>
          <cell r="L233">
            <v>7951.38</v>
          </cell>
          <cell r="M233">
            <v>8543.1299999999992</v>
          </cell>
          <cell r="N233">
            <v>13238.39</v>
          </cell>
          <cell r="O233">
            <v>14337.32</v>
          </cell>
          <cell r="P233">
            <v>135337.73000000001</v>
          </cell>
          <cell r="Q233">
            <v>135337.73000000001</v>
          </cell>
        </row>
        <row r="234">
          <cell r="A234" t="str">
            <v>F56300E</v>
          </cell>
          <cell r="B234" t="str">
            <v>OVERHEAD LINE EXPENSES</v>
          </cell>
          <cell r="C234">
            <v>0</v>
          </cell>
          <cell r="D234">
            <v>1961.09</v>
          </cell>
          <cell r="E234">
            <v>2919.43</v>
          </cell>
          <cell r="F234">
            <v>1943.41</v>
          </cell>
          <cell r="G234">
            <v>2735.87</v>
          </cell>
          <cell r="H234">
            <v>6911.75</v>
          </cell>
          <cell r="I234">
            <v>3308.93</v>
          </cell>
          <cell r="J234">
            <v>2441.3000000000002</v>
          </cell>
          <cell r="K234">
            <v>36809.22</v>
          </cell>
          <cell r="L234">
            <v>-15409.24</v>
          </cell>
          <cell r="M234">
            <v>4409.32</v>
          </cell>
          <cell r="N234">
            <v>329.15</v>
          </cell>
          <cell r="O234">
            <v>2580.02</v>
          </cell>
          <cell r="P234">
            <v>50940.25</v>
          </cell>
          <cell r="Q234">
            <v>50940.25</v>
          </cell>
        </row>
        <row r="235">
          <cell r="A235" t="str">
            <v>F56310E</v>
          </cell>
          <cell r="B235" t="str">
            <v>OVERHEAD LINE EXPENSES</v>
          </cell>
          <cell r="C235">
            <v>0</v>
          </cell>
          <cell r="D235">
            <v>29015.95</v>
          </cell>
          <cell r="E235">
            <v>23658.799999999999</v>
          </cell>
          <cell r="F235">
            <v>41182.29</v>
          </cell>
          <cell r="G235">
            <v>33717.5</v>
          </cell>
          <cell r="H235">
            <v>37326.870000000003</v>
          </cell>
          <cell r="I235">
            <v>37617.339999999997</v>
          </cell>
          <cell r="J235">
            <v>33630.239999999998</v>
          </cell>
          <cell r="K235">
            <v>10970.08</v>
          </cell>
          <cell r="L235">
            <v>62593.78</v>
          </cell>
          <cell r="M235">
            <v>49898.35</v>
          </cell>
          <cell r="N235">
            <v>33772</v>
          </cell>
          <cell r="O235">
            <v>27042.5</v>
          </cell>
          <cell r="P235">
            <v>420425.69999999995</v>
          </cell>
          <cell r="Q235">
            <v>420425.69999999995</v>
          </cell>
        </row>
        <row r="236">
          <cell r="A236" t="str">
            <v>F56320E</v>
          </cell>
          <cell r="B236" t="str">
            <v>OVERHEAD LINE EXPENSES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61.44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61.44</v>
          </cell>
          <cell r="Q236">
            <v>61.44</v>
          </cell>
        </row>
        <row r="237">
          <cell r="A237" t="str">
            <v>F56400E</v>
          </cell>
          <cell r="B237" t="str">
            <v>UNDERGROUND LINE EXPENSES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99.06</v>
          </cell>
          <cell r="J237">
            <v>0</v>
          </cell>
          <cell r="K237">
            <v>798.59</v>
          </cell>
          <cell r="L237">
            <v>33.840000000000003</v>
          </cell>
          <cell r="M237">
            <v>0</v>
          </cell>
          <cell r="N237">
            <v>0</v>
          </cell>
          <cell r="O237">
            <v>22.69</v>
          </cell>
          <cell r="P237">
            <v>954.18000000000018</v>
          </cell>
          <cell r="Q237">
            <v>954.18000000000018</v>
          </cell>
        </row>
        <row r="238">
          <cell r="A238" t="str">
            <v>F56500E</v>
          </cell>
          <cell r="B238" t="str">
            <v>TRANSMISSION OF ELECTRICITY BY OTHERS</v>
          </cell>
          <cell r="C238">
            <v>0</v>
          </cell>
          <cell r="D238">
            <v>534341.64</v>
          </cell>
          <cell r="E238">
            <v>613787.19999999995</v>
          </cell>
          <cell r="F238">
            <v>607105.82999999996</v>
          </cell>
          <cell r="G238">
            <v>597783.82999999996</v>
          </cell>
          <cell r="H238">
            <v>568134.52</v>
          </cell>
          <cell r="I238">
            <v>570664.82999999996</v>
          </cell>
          <cell r="J238">
            <v>596204.09</v>
          </cell>
          <cell r="K238">
            <v>596676.44999999995</v>
          </cell>
          <cell r="L238">
            <v>542799.68000000005</v>
          </cell>
          <cell r="M238">
            <v>513665.26</v>
          </cell>
          <cell r="N238">
            <v>514302.83</v>
          </cell>
          <cell r="O238">
            <v>514172.46</v>
          </cell>
          <cell r="P238">
            <v>6769638.6199999992</v>
          </cell>
          <cell r="Q238">
            <v>6769638.6199999992</v>
          </cell>
        </row>
        <row r="239">
          <cell r="A239" t="str">
            <v>F56600E</v>
          </cell>
          <cell r="B239" t="str">
            <v>MISCELLANEOUS TRANSMISSION EXPENSES</v>
          </cell>
          <cell r="C239">
            <v>0</v>
          </cell>
          <cell r="D239">
            <v>3987272.91</v>
          </cell>
          <cell r="E239">
            <v>5246668.07</v>
          </cell>
          <cell r="F239">
            <v>7384421.4400000004</v>
          </cell>
          <cell r="G239">
            <v>5638178.1699999999</v>
          </cell>
          <cell r="H239">
            <v>4785391.4400000004</v>
          </cell>
          <cell r="I239">
            <v>4089071.75</v>
          </cell>
          <cell r="J239">
            <v>2226701.77</v>
          </cell>
          <cell r="K239">
            <v>-12747419.279999999</v>
          </cell>
          <cell r="L239">
            <v>3145175.92</v>
          </cell>
          <cell r="M239">
            <v>5871980.9699999997</v>
          </cell>
          <cell r="N239">
            <v>5775577.3300000001</v>
          </cell>
          <cell r="O239">
            <v>5000102.97</v>
          </cell>
          <cell r="P239">
            <v>40403123.460000001</v>
          </cell>
          <cell r="Q239">
            <v>40403123.460000001</v>
          </cell>
        </row>
        <row r="240">
          <cell r="A240" t="str">
            <v>F56620E</v>
          </cell>
          <cell r="B240" t="str">
            <v>MISCELLANEOUS TRANSMISSION EXPENSES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37.71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37.71</v>
          </cell>
          <cell r="Q240">
            <v>37.71</v>
          </cell>
        </row>
        <row r="241">
          <cell r="A241" t="str">
            <v>F56700E</v>
          </cell>
          <cell r="B241" t="str">
            <v>RENTS</v>
          </cell>
          <cell r="C241">
            <v>0</v>
          </cell>
          <cell r="D241">
            <v>464.93</v>
          </cell>
          <cell r="E241">
            <v>413170.93</v>
          </cell>
          <cell r="F241">
            <v>38823.019999999997</v>
          </cell>
          <cell r="G241">
            <v>838.06</v>
          </cell>
          <cell r="H241">
            <v>19252.84</v>
          </cell>
          <cell r="I241">
            <v>332.54</v>
          </cell>
          <cell r="J241">
            <v>405967.5</v>
          </cell>
          <cell r="K241">
            <v>14040</v>
          </cell>
          <cell r="L241">
            <v>2940.4</v>
          </cell>
          <cell r="M241">
            <v>29962.37</v>
          </cell>
          <cell r="N241">
            <v>29908.5</v>
          </cell>
          <cell r="O241">
            <v>1058.8800000000001</v>
          </cell>
          <cell r="P241">
            <v>956759.97000000009</v>
          </cell>
          <cell r="Q241">
            <v>956759.97000000009</v>
          </cell>
        </row>
        <row r="242">
          <cell r="A242" t="str">
            <v>F56800E</v>
          </cell>
          <cell r="B242" t="str">
            <v>MAINTENANCE SUPERVISION AND ENGINEERING</v>
          </cell>
          <cell r="C242">
            <v>0</v>
          </cell>
          <cell r="D242">
            <v>0</v>
          </cell>
          <cell r="E242">
            <v>336.45</v>
          </cell>
          <cell r="F242">
            <v>1636.55</v>
          </cell>
          <cell r="G242">
            <v>-206.33</v>
          </cell>
          <cell r="H242">
            <v>29165.88</v>
          </cell>
          <cell r="I242">
            <v>3362.58</v>
          </cell>
          <cell r="J242">
            <v>753.93</v>
          </cell>
          <cell r="K242">
            <v>7536.92</v>
          </cell>
          <cell r="L242">
            <v>2208.85</v>
          </cell>
          <cell r="M242">
            <v>6627.7</v>
          </cell>
          <cell r="N242">
            <v>5383.95</v>
          </cell>
          <cell r="O242">
            <v>5659.49</v>
          </cell>
          <cell r="P242">
            <v>62465.969999999994</v>
          </cell>
          <cell r="Q242">
            <v>62465.969999999994</v>
          </cell>
        </row>
        <row r="243">
          <cell r="A243" t="str">
            <v>F56810E</v>
          </cell>
          <cell r="B243" t="str">
            <v>MAINTENANCE SUPERVISION AND ENGINEERING</v>
          </cell>
          <cell r="C243">
            <v>0</v>
          </cell>
          <cell r="D243">
            <v>12732.21</v>
          </cell>
          <cell r="E243">
            <v>16178.26</v>
          </cell>
          <cell r="F243">
            <v>11486.74</v>
          </cell>
          <cell r="G243">
            <v>12551.45</v>
          </cell>
          <cell r="H243">
            <v>15628.37</v>
          </cell>
          <cell r="I243">
            <v>14363.96</v>
          </cell>
          <cell r="J243">
            <v>17620.03</v>
          </cell>
          <cell r="K243">
            <v>27908.57</v>
          </cell>
          <cell r="L243">
            <v>23806.34</v>
          </cell>
          <cell r="M243">
            <v>25201.34</v>
          </cell>
          <cell r="N243">
            <v>20983.33</v>
          </cell>
          <cell r="O243">
            <v>22948.12</v>
          </cell>
          <cell r="P243">
            <v>221408.71999999997</v>
          </cell>
          <cell r="Q243">
            <v>221408.71999999997</v>
          </cell>
        </row>
        <row r="244">
          <cell r="A244" t="str">
            <v>F56820E</v>
          </cell>
          <cell r="B244" t="str">
            <v>MAINTENANCE SUPERVISION AND ENGINEERING</v>
          </cell>
          <cell r="C244">
            <v>0</v>
          </cell>
          <cell r="D244">
            <v>10.69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10.69</v>
          </cell>
          <cell r="Q244">
            <v>10.69</v>
          </cell>
        </row>
        <row r="245">
          <cell r="A245" t="str">
            <v>F56900E</v>
          </cell>
          <cell r="B245" t="str">
            <v>MAINTENANCE OF STRUCTURES</v>
          </cell>
          <cell r="C245">
            <v>0</v>
          </cell>
          <cell r="D245">
            <v>116.9</v>
          </cell>
          <cell r="E245">
            <v>1186.9100000000001</v>
          </cell>
          <cell r="F245">
            <v>-421.43</v>
          </cell>
          <cell r="G245">
            <v>546.6</v>
          </cell>
          <cell r="H245">
            <v>2</v>
          </cell>
          <cell r="I245">
            <v>0</v>
          </cell>
          <cell r="J245">
            <v>108.99</v>
          </cell>
          <cell r="K245">
            <v>52</v>
          </cell>
          <cell r="L245">
            <v>36.1</v>
          </cell>
          <cell r="M245">
            <v>0</v>
          </cell>
          <cell r="N245">
            <v>61.6</v>
          </cell>
          <cell r="O245">
            <v>0</v>
          </cell>
          <cell r="P245">
            <v>1689.6699999999998</v>
          </cell>
          <cell r="Q245">
            <v>1689.6699999999998</v>
          </cell>
        </row>
        <row r="246">
          <cell r="A246" t="str">
            <v>F57000E</v>
          </cell>
          <cell r="B246" t="str">
            <v>MAINTENANCE OF STATION EQUIPMENT</v>
          </cell>
          <cell r="C246">
            <v>0</v>
          </cell>
          <cell r="D246">
            <v>21009.200000000001</v>
          </cell>
          <cell r="E246">
            <v>37025.11</v>
          </cell>
          <cell r="F246">
            <v>32553.54</v>
          </cell>
          <cell r="G246">
            <v>20978.11</v>
          </cell>
          <cell r="H246">
            <v>38978.44</v>
          </cell>
          <cell r="I246">
            <v>23285.54</v>
          </cell>
          <cell r="J246">
            <v>33578.68</v>
          </cell>
          <cell r="K246">
            <v>34636.629999999997</v>
          </cell>
          <cell r="L246">
            <v>43022.97</v>
          </cell>
          <cell r="M246">
            <v>2755.38</v>
          </cell>
          <cell r="N246">
            <v>83902.66</v>
          </cell>
          <cell r="O246">
            <v>38668.43</v>
          </cell>
          <cell r="P246">
            <v>410394.69</v>
          </cell>
          <cell r="Q246">
            <v>410394.69</v>
          </cell>
        </row>
        <row r="247">
          <cell r="A247" t="str">
            <v>F57010E</v>
          </cell>
          <cell r="B247" t="str">
            <v>MAINTENANCE OF STATION EQUIPMENT</v>
          </cell>
          <cell r="C247">
            <v>0</v>
          </cell>
          <cell r="D247">
            <v>89927.43</v>
          </cell>
          <cell r="E247">
            <v>105925.56</v>
          </cell>
          <cell r="F247">
            <v>77006.61</v>
          </cell>
          <cell r="G247">
            <v>67983</v>
          </cell>
          <cell r="H247">
            <v>133490.32</v>
          </cell>
          <cell r="I247">
            <v>81734.22</v>
          </cell>
          <cell r="J247">
            <v>100997.53</v>
          </cell>
          <cell r="K247">
            <v>147219.07</v>
          </cell>
          <cell r="L247">
            <v>184353.99</v>
          </cell>
          <cell r="M247">
            <v>172692.91</v>
          </cell>
          <cell r="N247">
            <v>94312.71</v>
          </cell>
          <cell r="O247">
            <v>89056.38</v>
          </cell>
          <cell r="P247">
            <v>1344699.73</v>
          </cell>
          <cell r="Q247">
            <v>1344699.73</v>
          </cell>
        </row>
        <row r="248">
          <cell r="A248" t="str">
            <v>F57020E</v>
          </cell>
          <cell r="B248" t="str">
            <v>MAINTENANCE OF STATION EQUIPMENT</v>
          </cell>
          <cell r="C248">
            <v>0</v>
          </cell>
          <cell r="D248">
            <v>5977.51</v>
          </cell>
          <cell r="E248">
            <v>13787.4</v>
          </cell>
          <cell r="F248">
            <v>14766.79</v>
          </cell>
          <cell r="G248">
            <v>13827.62</v>
          </cell>
          <cell r="H248">
            <v>19092.7</v>
          </cell>
          <cell r="I248">
            <v>17927.88</v>
          </cell>
          <cell r="J248">
            <v>6646.68</v>
          </cell>
          <cell r="K248">
            <v>20327.16</v>
          </cell>
          <cell r="L248">
            <v>15751.79</v>
          </cell>
          <cell r="M248">
            <v>15645.19</v>
          </cell>
          <cell r="N248">
            <v>13452.31</v>
          </cell>
          <cell r="O248">
            <v>13215.03</v>
          </cell>
          <cell r="P248">
            <v>170418.06000000003</v>
          </cell>
          <cell r="Q248">
            <v>170418.06000000003</v>
          </cell>
        </row>
        <row r="249">
          <cell r="A249" t="str">
            <v>F57050E</v>
          </cell>
          <cell r="B249" t="str">
            <v>MAINTENANCE OF STATION EQUIPMENT</v>
          </cell>
          <cell r="C249">
            <v>0</v>
          </cell>
          <cell r="D249">
            <v>793.93</v>
          </cell>
          <cell r="E249">
            <v>0</v>
          </cell>
          <cell r="F249">
            <v>423</v>
          </cell>
          <cell r="G249">
            <v>0</v>
          </cell>
          <cell r="H249">
            <v>0</v>
          </cell>
          <cell r="I249">
            <v>0</v>
          </cell>
          <cell r="J249">
            <v>518.16</v>
          </cell>
          <cell r="K249">
            <v>0</v>
          </cell>
          <cell r="L249">
            <v>1445.97</v>
          </cell>
          <cell r="M249">
            <v>0</v>
          </cell>
          <cell r="N249">
            <v>698.48</v>
          </cell>
          <cell r="O249">
            <v>0</v>
          </cell>
          <cell r="P249">
            <v>3879.5399999999995</v>
          </cell>
          <cell r="Q249">
            <v>3879.5399999999995</v>
          </cell>
        </row>
        <row r="250">
          <cell r="A250" t="str">
            <v>F57060E</v>
          </cell>
          <cell r="B250" t="str">
            <v>MAINTENANCE OF STATION EQUIPMENT</v>
          </cell>
          <cell r="C250">
            <v>0</v>
          </cell>
          <cell r="D250">
            <v>2767.48</v>
          </cell>
          <cell r="E250">
            <v>1750.38</v>
          </cell>
          <cell r="F250">
            <v>958.92</v>
          </cell>
          <cell r="G250">
            <v>19364.43</v>
          </cell>
          <cell r="H250">
            <v>15481.42</v>
          </cell>
          <cell r="I250">
            <v>217.21</v>
          </cell>
          <cell r="J250">
            <v>744.1</v>
          </cell>
          <cell r="K250">
            <v>0</v>
          </cell>
          <cell r="L250">
            <v>534.09</v>
          </cell>
          <cell r="M250">
            <v>2508.1</v>
          </cell>
          <cell r="N250">
            <v>16202.82</v>
          </cell>
          <cell r="O250">
            <v>890.25</v>
          </cell>
          <cell r="P250">
            <v>61419.19999999999</v>
          </cell>
          <cell r="Q250">
            <v>61419.19999999999</v>
          </cell>
        </row>
        <row r="251">
          <cell r="A251" t="str">
            <v>F57070E</v>
          </cell>
          <cell r="B251" t="str">
            <v>MAINTENANCE OF STATION EQUIPMENT</v>
          </cell>
          <cell r="C251">
            <v>0</v>
          </cell>
          <cell r="D251">
            <v>12195.11</v>
          </cell>
          <cell r="E251">
            <v>1480.04</v>
          </cell>
          <cell r="F251">
            <v>4057.61</v>
          </cell>
          <cell r="G251">
            <v>256.85000000000002</v>
          </cell>
          <cell r="H251">
            <v>-87.87</v>
          </cell>
          <cell r="I251">
            <v>197.25</v>
          </cell>
          <cell r="J251">
            <v>1548.9</v>
          </cell>
          <cell r="K251">
            <v>484.91</v>
          </cell>
          <cell r="L251">
            <v>630.49</v>
          </cell>
          <cell r="M251">
            <v>37618.589999999997</v>
          </cell>
          <cell r="N251">
            <v>2197.79</v>
          </cell>
          <cell r="O251">
            <v>337</v>
          </cell>
          <cell r="P251">
            <v>60916.670000000006</v>
          </cell>
          <cell r="Q251">
            <v>60916.670000000006</v>
          </cell>
        </row>
        <row r="252">
          <cell r="A252" t="str">
            <v>F57100E</v>
          </cell>
          <cell r="B252" t="str">
            <v>MAINTENANCE OF OVERHEAD LINES</v>
          </cell>
          <cell r="C252">
            <v>0</v>
          </cell>
          <cell r="D252">
            <v>60032.84</v>
          </cell>
          <cell r="E252">
            <v>81153.509999999995</v>
          </cell>
          <cell r="F252">
            <v>36747.760000000002</v>
          </cell>
          <cell r="G252">
            <v>92064.37</v>
          </cell>
          <cell r="H252">
            <v>139132.15</v>
          </cell>
          <cell r="I252">
            <v>195714.43</v>
          </cell>
          <cell r="J252">
            <v>95298.74</v>
          </cell>
          <cell r="K252">
            <v>160235.23000000001</v>
          </cell>
          <cell r="L252">
            <v>141800.74</v>
          </cell>
          <cell r="M252">
            <v>90432.4</v>
          </cell>
          <cell r="N252">
            <v>96086.79</v>
          </cell>
          <cell r="O252">
            <v>93370.23</v>
          </cell>
          <cell r="P252">
            <v>1282069.19</v>
          </cell>
          <cell r="Q252">
            <v>1282069.19</v>
          </cell>
        </row>
        <row r="253">
          <cell r="A253" t="str">
            <v>F57110E</v>
          </cell>
          <cell r="B253" t="str">
            <v>MAINTENANCE OF OVERHEAD LINES</v>
          </cell>
          <cell r="C253">
            <v>0</v>
          </cell>
          <cell r="D253">
            <v>16755.96</v>
          </cell>
          <cell r="E253">
            <v>18191.599999999999</v>
          </cell>
          <cell r="F253">
            <v>10707.46</v>
          </cell>
          <cell r="G253">
            <v>27363.41</v>
          </cell>
          <cell r="H253">
            <v>28982.54</v>
          </cell>
          <cell r="I253">
            <v>15938.15</v>
          </cell>
          <cell r="J253">
            <v>9474.93</v>
          </cell>
          <cell r="K253">
            <v>30247.64</v>
          </cell>
          <cell r="L253">
            <v>10242.61</v>
          </cell>
          <cell r="M253">
            <v>69658.89</v>
          </cell>
          <cell r="N253">
            <v>18936.22</v>
          </cell>
          <cell r="O253">
            <v>13294.9</v>
          </cell>
          <cell r="P253">
            <v>269794.31</v>
          </cell>
          <cell r="Q253">
            <v>269794.31</v>
          </cell>
        </row>
        <row r="254">
          <cell r="A254" t="str">
            <v>F57120E</v>
          </cell>
          <cell r="B254" t="str">
            <v>MAINTENANCE OF OVERHEAD LINES</v>
          </cell>
          <cell r="C254">
            <v>0</v>
          </cell>
          <cell r="D254">
            <v>-90945.78</v>
          </cell>
          <cell r="E254">
            <v>4651.58</v>
          </cell>
          <cell r="F254">
            <v>13454.45</v>
          </cell>
          <cell r="G254">
            <v>6268.36</v>
          </cell>
          <cell r="H254">
            <v>5966.78</v>
          </cell>
          <cell r="I254">
            <v>41630.79</v>
          </cell>
          <cell r="J254">
            <v>36041.29</v>
          </cell>
          <cell r="K254">
            <v>73977.2</v>
          </cell>
          <cell r="L254">
            <v>53049.8</v>
          </cell>
          <cell r="M254">
            <v>35815.39</v>
          </cell>
          <cell r="N254">
            <v>29773.55</v>
          </cell>
          <cell r="O254">
            <v>133821.43</v>
          </cell>
          <cell r="P254">
            <v>343504.83999999997</v>
          </cell>
          <cell r="Q254">
            <v>343504.83999999997</v>
          </cell>
        </row>
        <row r="255">
          <cell r="A255" t="str">
            <v>F57130E</v>
          </cell>
          <cell r="B255" t="str">
            <v>MAINTENANCE OF OVERHEAD LINES</v>
          </cell>
          <cell r="C255">
            <v>0</v>
          </cell>
          <cell r="D255">
            <v>59307.71</v>
          </cell>
          <cell r="E255">
            <v>92509.15</v>
          </cell>
          <cell r="F255">
            <v>57476.959999999999</v>
          </cell>
          <cell r="G255">
            <v>77705.740000000005</v>
          </cell>
          <cell r="H255">
            <v>91521.96</v>
          </cell>
          <cell r="I255">
            <v>75285.509999999995</v>
          </cell>
          <cell r="J255">
            <v>74035.320000000007</v>
          </cell>
          <cell r="K255">
            <v>108251.46</v>
          </cell>
          <cell r="L255">
            <v>78622.5</v>
          </cell>
          <cell r="M255">
            <v>108044.03</v>
          </cell>
          <cell r="N255">
            <v>76364.56</v>
          </cell>
          <cell r="O255">
            <v>78780.350000000006</v>
          </cell>
          <cell r="P255">
            <v>977905.25000000012</v>
          </cell>
          <cell r="Q255">
            <v>977905.25000000012</v>
          </cell>
        </row>
        <row r="256">
          <cell r="A256" t="str">
            <v>F57170E</v>
          </cell>
          <cell r="B256" t="str">
            <v>MAINTENANCE OF OVERHEAD LINES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2975</v>
          </cell>
          <cell r="K256">
            <v>0</v>
          </cell>
          <cell r="L256">
            <v>-1700</v>
          </cell>
          <cell r="M256">
            <v>1072.3399999999999</v>
          </cell>
          <cell r="N256">
            <v>0</v>
          </cell>
          <cell r="O256">
            <v>2604.33</v>
          </cell>
          <cell r="P256">
            <v>4951.67</v>
          </cell>
          <cell r="Q256">
            <v>4951.67</v>
          </cell>
        </row>
        <row r="257">
          <cell r="A257" t="str">
            <v>F57180E</v>
          </cell>
          <cell r="B257" t="str">
            <v>MAINTENANCE OF OVERHEAD LINES</v>
          </cell>
          <cell r="C257">
            <v>0</v>
          </cell>
          <cell r="D257">
            <v>10978.44</v>
          </cell>
          <cell r="E257">
            <v>9543</v>
          </cell>
          <cell r="F257">
            <v>5461.93</v>
          </cell>
          <cell r="G257">
            <v>1494.91</v>
          </cell>
          <cell r="H257">
            <v>11881.71</v>
          </cell>
          <cell r="I257">
            <v>6658.92</v>
          </cell>
          <cell r="J257">
            <v>4641.46</v>
          </cell>
          <cell r="K257">
            <v>3329.05</v>
          </cell>
          <cell r="L257">
            <v>692.55</v>
          </cell>
          <cell r="M257">
            <v>0</v>
          </cell>
          <cell r="N257">
            <v>155.46</v>
          </cell>
          <cell r="O257">
            <v>0</v>
          </cell>
          <cell r="P257">
            <v>54837.430000000008</v>
          </cell>
          <cell r="Q257">
            <v>54837.430000000008</v>
          </cell>
        </row>
        <row r="258">
          <cell r="A258" t="str">
            <v>F57190E</v>
          </cell>
          <cell r="B258" t="str">
            <v>MAINTENANCE OF OVERHEAD LINES</v>
          </cell>
          <cell r="C258">
            <v>0</v>
          </cell>
          <cell r="D258">
            <v>62.95</v>
          </cell>
          <cell r="E258">
            <v>859.14</v>
          </cell>
          <cell r="F258">
            <v>0</v>
          </cell>
          <cell r="G258">
            <v>0</v>
          </cell>
          <cell r="H258">
            <v>0</v>
          </cell>
          <cell r="I258">
            <v>59.6</v>
          </cell>
          <cell r="J258">
            <v>0</v>
          </cell>
          <cell r="K258">
            <v>299.7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1281.3900000000001</v>
          </cell>
          <cell r="Q258">
            <v>1281.3900000000001</v>
          </cell>
        </row>
        <row r="259">
          <cell r="A259" t="str">
            <v>F57200E</v>
          </cell>
          <cell r="B259" t="str">
            <v>MAINTENANCE OF UNDERGROUND LINES</v>
          </cell>
          <cell r="C259">
            <v>0</v>
          </cell>
          <cell r="D259">
            <v>10394.799999999999</v>
          </cell>
          <cell r="E259">
            <v>340.91</v>
          </cell>
          <cell r="F259">
            <v>538.72</v>
          </cell>
          <cell r="G259">
            <v>732.35</v>
          </cell>
          <cell r="H259">
            <v>618.21</v>
          </cell>
          <cell r="I259">
            <v>745.55</v>
          </cell>
          <cell r="J259">
            <v>401.78</v>
          </cell>
          <cell r="K259">
            <v>454.01</v>
          </cell>
          <cell r="L259">
            <v>1321.79</v>
          </cell>
          <cell r="M259">
            <v>972.75</v>
          </cell>
          <cell r="N259">
            <v>434.25</v>
          </cell>
          <cell r="O259">
            <v>14243.05</v>
          </cell>
          <cell r="P259">
            <v>31198.17</v>
          </cell>
          <cell r="Q259">
            <v>31198.17</v>
          </cell>
        </row>
        <row r="260">
          <cell r="A260" t="str">
            <v>F57300E</v>
          </cell>
          <cell r="B260" t="str">
            <v>MAINTENANCE OF MISCELLANEOUS TRANSMISSI</v>
          </cell>
          <cell r="C260">
            <v>0</v>
          </cell>
          <cell r="D260">
            <v>-15.18</v>
          </cell>
          <cell r="E260">
            <v>87.28</v>
          </cell>
          <cell r="F260">
            <v>1254.01</v>
          </cell>
          <cell r="G260">
            <v>831.19</v>
          </cell>
          <cell r="H260">
            <v>2704.82</v>
          </cell>
          <cell r="I260">
            <v>246.38</v>
          </cell>
          <cell r="J260">
            <v>857.19</v>
          </cell>
          <cell r="K260">
            <v>182.63</v>
          </cell>
          <cell r="L260">
            <v>3492.94</v>
          </cell>
          <cell r="M260">
            <v>828</v>
          </cell>
          <cell r="N260">
            <v>353.59</v>
          </cell>
          <cell r="O260">
            <v>2823.22</v>
          </cell>
          <cell r="P260">
            <v>13646.07</v>
          </cell>
          <cell r="Q260">
            <v>13646.07</v>
          </cell>
        </row>
        <row r="261">
          <cell r="A261" t="str">
            <v>F58000E</v>
          </cell>
          <cell r="B261" t="str">
            <v>OPERATION SUPERVISION AND ENGINEERING</v>
          </cell>
          <cell r="C261">
            <v>0</v>
          </cell>
          <cell r="D261">
            <v>425078.05</v>
          </cell>
          <cell r="E261">
            <v>524648.75</v>
          </cell>
          <cell r="F261">
            <v>418279.32</v>
          </cell>
          <cell r="G261">
            <v>337827.76</v>
          </cell>
          <cell r="H261">
            <v>651301.11</v>
          </cell>
          <cell r="I261">
            <v>327631.18</v>
          </cell>
          <cell r="J261">
            <v>330113.12</v>
          </cell>
          <cell r="K261">
            <v>575709.14</v>
          </cell>
          <cell r="L261">
            <v>404921.39</v>
          </cell>
          <cell r="M261">
            <v>621841.82999999996</v>
          </cell>
          <cell r="N261">
            <v>462601.25</v>
          </cell>
          <cell r="O261">
            <v>486107.21</v>
          </cell>
          <cell r="P261">
            <v>5566060.1100000003</v>
          </cell>
          <cell r="Q261">
            <v>5566060.1100000003</v>
          </cell>
        </row>
        <row r="262">
          <cell r="A262" t="str">
            <v>F58010E</v>
          </cell>
          <cell r="B262" t="str">
            <v>OPERATION SUPERVISION AND ENGINEERING</v>
          </cell>
          <cell r="C262">
            <v>0</v>
          </cell>
          <cell r="D262">
            <v>75051.78</v>
          </cell>
          <cell r="E262">
            <v>76830.53</v>
          </cell>
          <cell r="F262">
            <v>81029.38</v>
          </cell>
          <cell r="G262">
            <v>70925.070000000007</v>
          </cell>
          <cell r="H262">
            <v>119025</v>
          </cell>
          <cell r="I262">
            <v>190137.19</v>
          </cell>
          <cell r="J262">
            <v>91852.49</v>
          </cell>
          <cell r="K262">
            <v>135477.35</v>
          </cell>
          <cell r="L262">
            <v>110811.6</v>
          </cell>
          <cell r="M262">
            <v>170947.45</v>
          </cell>
          <cell r="N262">
            <v>129360.14</v>
          </cell>
          <cell r="O262">
            <v>211338.26</v>
          </cell>
          <cell r="P262">
            <v>1462786.2399999998</v>
          </cell>
          <cell r="Q262">
            <v>1462786.2399999998</v>
          </cell>
        </row>
        <row r="263">
          <cell r="A263" t="str">
            <v>F58020E</v>
          </cell>
          <cell r="B263" t="str">
            <v>OPERATION SUPERVISION AND ENGINEERING</v>
          </cell>
          <cell r="C263">
            <v>0</v>
          </cell>
          <cell r="D263">
            <v>66694.16</v>
          </cell>
          <cell r="E263">
            <v>70742.06</v>
          </cell>
          <cell r="F263">
            <v>69163.240000000005</v>
          </cell>
          <cell r="G263">
            <v>75106.59</v>
          </cell>
          <cell r="H263">
            <v>78454.990000000005</v>
          </cell>
          <cell r="I263">
            <v>94353.58</v>
          </cell>
          <cell r="J263">
            <v>101914.04</v>
          </cell>
          <cell r="K263">
            <v>92881.42</v>
          </cell>
          <cell r="L263">
            <v>75889.36</v>
          </cell>
          <cell r="M263">
            <v>103634.97</v>
          </cell>
          <cell r="N263">
            <v>12348.85</v>
          </cell>
          <cell r="O263">
            <v>82297.259999999995</v>
          </cell>
          <cell r="P263">
            <v>923480.52</v>
          </cell>
          <cell r="Q263">
            <v>923480.52</v>
          </cell>
        </row>
        <row r="264">
          <cell r="A264" t="str">
            <v>F58040E</v>
          </cell>
          <cell r="B264" t="str">
            <v>OPERATION SUPERVISION AND ENGINEERING</v>
          </cell>
          <cell r="C264">
            <v>0</v>
          </cell>
          <cell r="D264">
            <v>2283.83</v>
          </cell>
          <cell r="E264">
            <v>2185.4699999999998</v>
          </cell>
          <cell r="F264">
            <v>2248.4899999999998</v>
          </cell>
          <cell r="G264">
            <v>2290.4499999999998</v>
          </cell>
          <cell r="H264">
            <v>1916.02</v>
          </cell>
          <cell r="I264">
            <v>1920.19</v>
          </cell>
          <cell r="J264">
            <v>1486.88</v>
          </cell>
          <cell r="K264">
            <v>2499.6799999999998</v>
          </cell>
          <cell r="L264">
            <v>2196.75</v>
          </cell>
          <cell r="M264">
            <v>2400.02</v>
          </cell>
          <cell r="N264">
            <v>2306.5500000000002</v>
          </cell>
          <cell r="O264">
            <v>1938.66</v>
          </cell>
          <cell r="P264">
            <v>25672.989999999998</v>
          </cell>
          <cell r="Q264">
            <v>25672.989999999998</v>
          </cell>
        </row>
        <row r="265">
          <cell r="A265" t="str">
            <v>F58100E</v>
          </cell>
          <cell r="B265" t="str">
            <v>LOAD DISPATCHING</v>
          </cell>
          <cell r="C265">
            <v>0</v>
          </cell>
          <cell r="D265">
            <v>88673.7</v>
          </cell>
          <cell r="E265">
            <v>109851.6</v>
          </cell>
          <cell r="F265">
            <v>94299.11</v>
          </cell>
          <cell r="G265">
            <v>103617.43</v>
          </cell>
          <cell r="H265">
            <v>111466.69</v>
          </cell>
          <cell r="I265">
            <v>67809.31</v>
          </cell>
          <cell r="J265">
            <v>72288.490000000005</v>
          </cell>
          <cell r="K265">
            <v>96982.13</v>
          </cell>
          <cell r="L265">
            <v>74462.960000000006</v>
          </cell>
          <cell r="M265">
            <v>100875.91</v>
          </cell>
          <cell r="N265">
            <v>81325.899999999994</v>
          </cell>
          <cell r="O265">
            <v>81578.67</v>
          </cell>
          <cell r="P265">
            <v>1083231.8999999999</v>
          </cell>
          <cell r="Q265">
            <v>1083231.8999999999</v>
          </cell>
        </row>
        <row r="266">
          <cell r="A266" t="str">
            <v>F58200E</v>
          </cell>
          <cell r="B266" t="str">
            <v>STATION EXPENSES</v>
          </cell>
          <cell r="C266">
            <v>0</v>
          </cell>
          <cell r="D266">
            <v>95096.4</v>
          </cell>
          <cell r="E266">
            <v>59837.24</v>
          </cell>
          <cell r="F266">
            <v>64211.72</v>
          </cell>
          <cell r="G266">
            <v>59330.93</v>
          </cell>
          <cell r="H266">
            <v>91869.95</v>
          </cell>
          <cell r="I266">
            <v>92156.31</v>
          </cell>
          <cell r="J266">
            <v>134971.84</v>
          </cell>
          <cell r="K266">
            <v>77004.509999999995</v>
          </cell>
          <cell r="L266">
            <v>74882.009999999995</v>
          </cell>
          <cell r="M266">
            <v>57993.89</v>
          </cell>
          <cell r="N266">
            <v>56409.54</v>
          </cell>
          <cell r="O266">
            <v>72013.39</v>
          </cell>
          <cell r="P266">
            <v>935777.7300000001</v>
          </cell>
          <cell r="Q266">
            <v>935777.7300000001</v>
          </cell>
        </row>
        <row r="267">
          <cell r="A267" t="str">
            <v>F58210E</v>
          </cell>
          <cell r="B267" t="str">
            <v>STATION EXPENSES</v>
          </cell>
          <cell r="C267">
            <v>0</v>
          </cell>
          <cell r="D267">
            <v>71836.91</v>
          </cell>
          <cell r="E267">
            <v>82969.539999999994</v>
          </cell>
          <cell r="F267">
            <v>82503.72</v>
          </cell>
          <cell r="G267">
            <v>78765.39</v>
          </cell>
          <cell r="H267">
            <v>87618.57</v>
          </cell>
          <cell r="I267">
            <v>76139.929999999993</v>
          </cell>
          <cell r="J267">
            <v>69282.320000000007</v>
          </cell>
          <cell r="K267">
            <v>84345.18</v>
          </cell>
          <cell r="L267">
            <v>78079.95</v>
          </cell>
          <cell r="M267">
            <v>96098.45</v>
          </cell>
          <cell r="N267">
            <v>73436.78</v>
          </cell>
          <cell r="O267">
            <v>79705.960000000006</v>
          </cell>
          <cell r="P267">
            <v>960782.7</v>
          </cell>
          <cell r="Q267">
            <v>960782.7</v>
          </cell>
        </row>
        <row r="268">
          <cell r="A268" t="str">
            <v>F58220E</v>
          </cell>
          <cell r="B268" t="str">
            <v>STATION EXPENSES</v>
          </cell>
          <cell r="C268">
            <v>0</v>
          </cell>
          <cell r="D268">
            <v>61.64</v>
          </cell>
          <cell r="E268">
            <v>48.78</v>
          </cell>
          <cell r="F268">
            <v>104.02</v>
          </cell>
          <cell r="G268">
            <v>1584.98</v>
          </cell>
          <cell r="H268">
            <v>260.41000000000003</v>
          </cell>
          <cell r="I268">
            <v>1860.85</v>
          </cell>
          <cell r="J268">
            <v>183.49</v>
          </cell>
          <cell r="K268">
            <v>383.14</v>
          </cell>
          <cell r="L268">
            <v>209.68</v>
          </cell>
          <cell r="M268">
            <v>0</v>
          </cell>
          <cell r="N268">
            <v>652.16</v>
          </cell>
          <cell r="O268">
            <v>677.5</v>
          </cell>
          <cell r="P268">
            <v>6026.6500000000005</v>
          </cell>
          <cell r="Q268">
            <v>6026.6500000000005</v>
          </cell>
        </row>
        <row r="269">
          <cell r="A269" t="str">
            <v>F58230E</v>
          </cell>
          <cell r="B269" t="str">
            <v>STATION EXPENSES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185.95</v>
          </cell>
          <cell r="P269">
            <v>185.95</v>
          </cell>
          <cell r="Q269">
            <v>185.95</v>
          </cell>
        </row>
        <row r="270">
          <cell r="A270" t="str">
            <v>F58240E</v>
          </cell>
          <cell r="B270" t="str">
            <v>STATION EXPENSES</v>
          </cell>
          <cell r="C270">
            <v>0</v>
          </cell>
          <cell r="D270">
            <v>0</v>
          </cell>
          <cell r="E270">
            <v>70.69</v>
          </cell>
          <cell r="F270">
            <v>0</v>
          </cell>
          <cell r="G270">
            <v>0</v>
          </cell>
          <cell r="H270">
            <v>145.65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18.54</v>
          </cell>
          <cell r="N270">
            <v>0</v>
          </cell>
          <cell r="O270">
            <v>12.2</v>
          </cell>
          <cell r="P270">
            <v>247.07999999999998</v>
          </cell>
          <cell r="Q270">
            <v>247.07999999999998</v>
          </cell>
        </row>
        <row r="271">
          <cell r="A271" t="str">
            <v>F58250E</v>
          </cell>
          <cell r="B271" t="str">
            <v>STATION EXPENSES</v>
          </cell>
          <cell r="C271">
            <v>0</v>
          </cell>
          <cell r="D271">
            <v>857.97</v>
          </cell>
          <cell r="E271">
            <v>1160.8900000000001</v>
          </cell>
          <cell r="F271">
            <v>859.57</v>
          </cell>
          <cell r="G271">
            <v>1363.25</v>
          </cell>
          <cell r="H271">
            <v>2010.66</v>
          </cell>
          <cell r="I271">
            <v>1409.14</v>
          </cell>
          <cell r="J271">
            <v>1828.36</v>
          </cell>
          <cell r="K271">
            <v>2377.67</v>
          </cell>
          <cell r="L271">
            <v>1271.8900000000001</v>
          </cell>
          <cell r="M271">
            <v>1620.4</v>
          </cell>
          <cell r="N271">
            <v>1337.11</v>
          </cell>
          <cell r="O271">
            <v>1270.6199999999999</v>
          </cell>
          <cell r="P271">
            <v>17367.53</v>
          </cell>
          <cell r="Q271">
            <v>17367.53</v>
          </cell>
        </row>
        <row r="272">
          <cell r="A272" t="str">
            <v>F58270E</v>
          </cell>
          <cell r="B272" t="str">
            <v>STATION EXPENSES</v>
          </cell>
          <cell r="C272">
            <v>0</v>
          </cell>
          <cell r="D272">
            <v>52224.58</v>
          </cell>
          <cell r="E272">
            <v>120819.94</v>
          </cell>
          <cell r="F272">
            <v>331671.76</v>
          </cell>
          <cell r="G272">
            <v>-210714.1</v>
          </cell>
          <cell r="H272">
            <v>100313.66</v>
          </cell>
          <cell r="I272">
            <v>111444.61</v>
          </cell>
          <cell r="J272">
            <v>55414.91</v>
          </cell>
          <cell r="K272">
            <v>122616.19</v>
          </cell>
          <cell r="L272">
            <v>99323.54</v>
          </cell>
          <cell r="M272">
            <v>91606.720000000001</v>
          </cell>
          <cell r="N272">
            <v>150819.35</v>
          </cell>
          <cell r="O272">
            <v>156858.64000000001</v>
          </cell>
          <cell r="P272">
            <v>1182399.8</v>
          </cell>
          <cell r="Q272">
            <v>1182399.8</v>
          </cell>
        </row>
        <row r="273">
          <cell r="A273" t="str">
            <v>F58300E</v>
          </cell>
          <cell r="B273" t="str">
            <v>OVERHEAD LINE EXPENSES</v>
          </cell>
          <cell r="C273">
            <v>0</v>
          </cell>
          <cell r="D273">
            <v>50312.72</v>
          </cell>
          <cell r="E273">
            <v>79107.02</v>
          </cell>
          <cell r="F273">
            <v>82626.84</v>
          </cell>
          <cell r="G273">
            <v>83290.7</v>
          </cell>
          <cell r="H273">
            <v>92342.73</v>
          </cell>
          <cell r="I273">
            <v>54342.41</v>
          </cell>
          <cell r="J273">
            <v>67107.289999999994</v>
          </cell>
          <cell r="K273">
            <v>99768.15</v>
          </cell>
          <cell r="L273">
            <v>205557.41</v>
          </cell>
          <cell r="M273">
            <v>94833.75</v>
          </cell>
          <cell r="N273">
            <v>87656.18</v>
          </cell>
          <cell r="O273">
            <v>72992.990000000005</v>
          </cell>
          <cell r="P273">
            <v>1069938.19</v>
          </cell>
          <cell r="Q273">
            <v>1069938.19</v>
          </cell>
        </row>
        <row r="274">
          <cell r="A274" t="str">
            <v>F58310E</v>
          </cell>
          <cell r="B274" t="str">
            <v>OVERHEAD LINE EXPENSES</v>
          </cell>
          <cell r="C274">
            <v>0</v>
          </cell>
          <cell r="D274">
            <v>54782.94</v>
          </cell>
          <cell r="E274">
            <v>56742.39</v>
          </cell>
          <cell r="F274">
            <v>51935.6</v>
          </cell>
          <cell r="G274">
            <v>64768.85</v>
          </cell>
          <cell r="H274">
            <v>94098.76</v>
          </cell>
          <cell r="I274">
            <v>61770.720000000001</v>
          </cell>
          <cell r="J274">
            <v>66118.53</v>
          </cell>
          <cell r="K274">
            <v>128950.78</v>
          </cell>
          <cell r="L274">
            <v>86415.01</v>
          </cell>
          <cell r="M274">
            <v>85731.82</v>
          </cell>
          <cell r="N274">
            <v>63409.24</v>
          </cell>
          <cell r="O274">
            <v>60822.17</v>
          </cell>
          <cell r="P274">
            <v>875546.81000000017</v>
          </cell>
          <cell r="Q274">
            <v>875546.81000000017</v>
          </cell>
        </row>
        <row r="275">
          <cell r="A275" t="str">
            <v>F58330E</v>
          </cell>
          <cell r="B275" t="str">
            <v>OVERHEAD LINE EXPENSES</v>
          </cell>
          <cell r="C275">
            <v>0</v>
          </cell>
          <cell r="D275">
            <v>-49168.34</v>
          </cell>
          <cell r="E275">
            <v>3433.14</v>
          </cell>
          <cell r="F275">
            <v>1088.18</v>
          </cell>
          <cell r="G275">
            <v>-103478.65</v>
          </cell>
          <cell r="H275">
            <v>-49307.34</v>
          </cell>
          <cell r="I275">
            <v>-39712.11</v>
          </cell>
          <cell r="J275">
            <v>-14109.6</v>
          </cell>
          <cell r="K275">
            <v>-29106.77</v>
          </cell>
          <cell r="L275">
            <v>-43630.21</v>
          </cell>
          <cell r="M275">
            <v>-118619.68</v>
          </cell>
          <cell r="N275">
            <v>-44700.24</v>
          </cell>
          <cell r="O275">
            <v>-32147.84</v>
          </cell>
          <cell r="P275">
            <v>-519459.46</v>
          </cell>
          <cell r="Q275">
            <v>-519459.46</v>
          </cell>
        </row>
        <row r="276">
          <cell r="A276" t="str">
            <v>F58350E</v>
          </cell>
          <cell r="B276" t="str">
            <v>OVERHEAD LINE EXPENSES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121.28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121.28</v>
          </cell>
          <cell r="Q276">
            <v>121.28</v>
          </cell>
        </row>
        <row r="277">
          <cell r="A277" t="str">
            <v>F58360E</v>
          </cell>
          <cell r="B277" t="str">
            <v>OVERHEAD LINE EXPENSES</v>
          </cell>
          <cell r="C277">
            <v>0</v>
          </cell>
          <cell r="D277">
            <v>1194.45</v>
          </cell>
          <cell r="E277">
            <v>1844.15</v>
          </cell>
          <cell r="F277">
            <v>1145.23</v>
          </cell>
          <cell r="G277">
            <v>1584.05</v>
          </cell>
          <cell r="H277">
            <v>2191.79</v>
          </cell>
          <cell r="I277">
            <v>1531.24</v>
          </cell>
          <cell r="J277">
            <v>1750.4</v>
          </cell>
          <cell r="K277">
            <v>1847.82</v>
          </cell>
          <cell r="L277">
            <v>1329.05</v>
          </cell>
          <cell r="M277">
            <v>1568.46</v>
          </cell>
          <cell r="N277">
            <v>1397.54</v>
          </cell>
          <cell r="O277">
            <v>1406.11</v>
          </cell>
          <cell r="P277">
            <v>18790.29</v>
          </cell>
          <cell r="Q277">
            <v>18790.29</v>
          </cell>
        </row>
        <row r="278">
          <cell r="A278" t="str">
            <v>F58400E</v>
          </cell>
          <cell r="B278" t="str">
            <v>UNDERGROUND LINE EXPENSES</v>
          </cell>
          <cell r="C278">
            <v>0</v>
          </cell>
          <cell r="D278">
            <v>95119.64</v>
          </cell>
          <cell r="E278">
            <v>168872.9</v>
          </cell>
          <cell r="F278">
            <v>165791.89000000001</v>
          </cell>
          <cell r="G278">
            <v>188786.4</v>
          </cell>
          <cell r="H278">
            <v>183608.97</v>
          </cell>
          <cell r="I278">
            <v>209003.36</v>
          </cell>
          <cell r="J278">
            <v>182978.48</v>
          </cell>
          <cell r="K278">
            <v>249805.93</v>
          </cell>
          <cell r="L278">
            <v>195526.54</v>
          </cell>
          <cell r="M278">
            <v>240974.3</v>
          </cell>
          <cell r="N278">
            <v>172871.66</v>
          </cell>
          <cell r="O278">
            <v>229760.19</v>
          </cell>
          <cell r="P278">
            <v>2283100.2599999998</v>
          </cell>
          <cell r="Q278">
            <v>2283100.2599999998</v>
          </cell>
        </row>
        <row r="279">
          <cell r="A279" t="str">
            <v>F58410E</v>
          </cell>
          <cell r="B279" t="str">
            <v>UNDERGROUND LINE EXPENSES</v>
          </cell>
          <cell r="C279">
            <v>0</v>
          </cell>
          <cell r="D279">
            <v>52867.360000000001</v>
          </cell>
          <cell r="E279">
            <v>30563.69</v>
          </cell>
          <cell r="F279">
            <v>35137.96</v>
          </cell>
          <cell r="G279">
            <v>31035.1</v>
          </cell>
          <cell r="H279">
            <v>31829.82</v>
          </cell>
          <cell r="I279">
            <v>28630.16</v>
          </cell>
          <cell r="J279">
            <v>27845.71</v>
          </cell>
          <cell r="K279">
            <v>88739.14</v>
          </cell>
          <cell r="L279">
            <v>60282.07</v>
          </cell>
          <cell r="M279">
            <v>43980.82</v>
          </cell>
          <cell r="N279">
            <v>39388.959999999999</v>
          </cell>
          <cell r="O279">
            <v>36306.85</v>
          </cell>
          <cell r="P279">
            <v>506607.64</v>
          </cell>
          <cell r="Q279">
            <v>506607.64</v>
          </cell>
        </row>
        <row r="280">
          <cell r="A280" t="str">
            <v>F58420E</v>
          </cell>
          <cell r="B280" t="str">
            <v>UNDERGROUND LINE EXPENSES</v>
          </cell>
          <cell r="C280">
            <v>0</v>
          </cell>
          <cell r="D280">
            <v>-47402.2</v>
          </cell>
          <cell r="E280">
            <v>5569.11</v>
          </cell>
          <cell r="F280">
            <v>5737.6</v>
          </cell>
          <cell r="G280">
            <v>-253402.61</v>
          </cell>
          <cell r="H280">
            <v>-89973.16</v>
          </cell>
          <cell r="I280">
            <v>-94184.91</v>
          </cell>
          <cell r="J280">
            <v>-112253.49</v>
          </cell>
          <cell r="K280">
            <v>-101907.49</v>
          </cell>
          <cell r="L280">
            <v>-161692.23000000001</v>
          </cell>
          <cell r="M280">
            <v>-109910.56</v>
          </cell>
          <cell r="N280">
            <v>-130460.77</v>
          </cell>
          <cell r="O280">
            <v>-108942.67</v>
          </cell>
          <cell r="P280">
            <v>-1198823.3799999999</v>
          </cell>
          <cell r="Q280">
            <v>-1198823.3799999999</v>
          </cell>
        </row>
        <row r="281">
          <cell r="A281" t="str">
            <v>F58430E</v>
          </cell>
          <cell r="B281" t="str">
            <v>UNDERGROUND LINE EXPENSES</v>
          </cell>
          <cell r="C281">
            <v>0</v>
          </cell>
          <cell r="D281">
            <v>0</v>
          </cell>
          <cell r="E281">
            <v>0</v>
          </cell>
          <cell r="F281">
            <v>2793.76</v>
          </cell>
          <cell r="G281">
            <v>6432.76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9226.52</v>
          </cell>
          <cell r="Q281">
            <v>9226.52</v>
          </cell>
        </row>
        <row r="282">
          <cell r="A282" t="str">
            <v>F58440E</v>
          </cell>
          <cell r="B282" t="str">
            <v>UNDERGROUND LINE EXPENSES</v>
          </cell>
          <cell r="C282">
            <v>0</v>
          </cell>
          <cell r="D282">
            <v>0</v>
          </cell>
          <cell r="E282">
            <v>91.26</v>
          </cell>
          <cell r="F282">
            <v>339.95</v>
          </cell>
          <cell r="G282">
            <v>0</v>
          </cell>
          <cell r="H282">
            <v>0</v>
          </cell>
          <cell r="I282">
            <v>0</v>
          </cell>
          <cell r="J282">
            <v>13.88</v>
          </cell>
          <cell r="K282">
            <v>400.24</v>
          </cell>
          <cell r="L282">
            <v>265.89999999999998</v>
          </cell>
          <cell r="M282">
            <v>49.85</v>
          </cell>
          <cell r="N282">
            <v>339.12</v>
          </cell>
          <cell r="O282">
            <v>0</v>
          </cell>
          <cell r="P282">
            <v>1500.1999999999998</v>
          </cell>
          <cell r="Q282">
            <v>1500.1999999999998</v>
          </cell>
        </row>
        <row r="283">
          <cell r="A283" t="str">
            <v>F58450E</v>
          </cell>
          <cell r="B283" t="str">
            <v>UNDERGROUND LINE EXPENSES</v>
          </cell>
          <cell r="C283">
            <v>0</v>
          </cell>
          <cell r="D283">
            <v>1052.4100000000001</v>
          </cell>
          <cell r="E283">
            <v>1079.76</v>
          </cell>
          <cell r="F283">
            <v>922.86</v>
          </cell>
          <cell r="G283">
            <v>2065.39</v>
          </cell>
          <cell r="H283">
            <v>2752.96</v>
          </cell>
          <cell r="I283">
            <v>1641.46</v>
          </cell>
          <cell r="J283">
            <v>2125.6</v>
          </cell>
          <cell r="K283">
            <v>2472.77</v>
          </cell>
          <cell r="L283">
            <v>1977.18</v>
          </cell>
          <cell r="M283">
            <v>2205.35</v>
          </cell>
          <cell r="N283">
            <v>1944.44</v>
          </cell>
          <cell r="O283">
            <v>1870.03</v>
          </cell>
          <cell r="P283">
            <v>22110.21</v>
          </cell>
          <cell r="Q283">
            <v>22110.21</v>
          </cell>
        </row>
        <row r="284">
          <cell r="A284" t="str">
            <v>F58460E</v>
          </cell>
          <cell r="B284" t="str">
            <v>UNDERGROUND LINE EXPENSES</v>
          </cell>
          <cell r="C284">
            <v>0</v>
          </cell>
          <cell r="D284">
            <v>112432.41</v>
          </cell>
          <cell r="E284">
            <v>108309.04</v>
          </cell>
          <cell r="F284">
            <v>99164.01</v>
          </cell>
          <cell r="G284">
            <v>121338.79</v>
          </cell>
          <cell r="H284">
            <v>158119.32</v>
          </cell>
          <cell r="I284">
            <v>78621.64</v>
          </cell>
          <cell r="J284">
            <v>103770.52</v>
          </cell>
          <cell r="K284">
            <v>111105.24</v>
          </cell>
          <cell r="L284">
            <v>89171.23</v>
          </cell>
          <cell r="M284">
            <v>106199.4</v>
          </cell>
          <cell r="N284">
            <v>104879.24</v>
          </cell>
          <cell r="O284">
            <v>136460.37</v>
          </cell>
          <cell r="P284">
            <v>1329571.21</v>
          </cell>
          <cell r="Q284">
            <v>1329571.21</v>
          </cell>
        </row>
        <row r="285">
          <cell r="A285" t="str">
            <v>F58500E</v>
          </cell>
          <cell r="B285" t="str">
            <v>STREET LIGHTING AND SIGNAL SYSTEM EXPEN</v>
          </cell>
          <cell r="C285">
            <v>0</v>
          </cell>
          <cell r="D285">
            <v>1781.63</v>
          </cell>
          <cell r="E285">
            <v>1629.27</v>
          </cell>
          <cell r="F285">
            <v>4975.9799999999996</v>
          </cell>
          <cell r="G285">
            <v>1146.33</v>
          </cell>
          <cell r="H285">
            <v>9179.33</v>
          </cell>
          <cell r="I285">
            <v>7093.09</v>
          </cell>
          <cell r="J285">
            <v>2840.51</v>
          </cell>
          <cell r="K285">
            <v>3107.22</v>
          </cell>
          <cell r="L285">
            <v>3521.74</v>
          </cell>
          <cell r="M285">
            <v>2661.32</v>
          </cell>
          <cell r="N285">
            <v>2012.48</v>
          </cell>
          <cell r="O285">
            <v>7974.58</v>
          </cell>
          <cell r="P285">
            <v>47923.48</v>
          </cell>
          <cell r="Q285">
            <v>47923.48</v>
          </cell>
        </row>
        <row r="286">
          <cell r="A286" t="str">
            <v>F58510E</v>
          </cell>
          <cell r="B286" t="str">
            <v>STREET LIGHTING AND SIGNAL SYSTEM EXPEN</v>
          </cell>
          <cell r="C286">
            <v>0</v>
          </cell>
          <cell r="D286">
            <v>37957.25</v>
          </cell>
          <cell r="E286">
            <v>50815.74</v>
          </cell>
          <cell r="F286">
            <v>32533.37</v>
          </cell>
          <cell r="G286">
            <v>54690.43</v>
          </cell>
          <cell r="H286">
            <v>37250.92</v>
          </cell>
          <cell r="I286">
            <v>37292.28</v>
          </cell>
          <cell r="J286">
            <v>25378.17</v>
          </cell>
          <cell r="K286">
            <v>35733.81</v>
          </cell>
          <cell r="L286">
            <v>27612.959999999999</v>
          </cell>
          <cell r="M286">
            <v>37369.699999999997</v>
          </cell>
          <cell r="N286">
            <v>21962.52</v>
          </cell>
          <cell r="O286">
            <v>48317.919999999998</v>
          </cell>
          <cell r="P286">
            <v>446915.07</v>
          </cell>
          <cell r="Q286">
            <v>446915.07</v>
          </cell>
        </row>
        <row r="287">
          <cell r="A287" t="str">
            <v>F58540E</v>
          </cell>
          <cell r="B287" t="str">
            <v>STREET LIGHTING AND SIGNAL SYSTEM EXPEN</v>
          </cell>
          <cell r="C287">
            <v>0</v>
          </cell>
          <cell r="D287">
            <v>1347.64</v>
          </cell>
          <cell r="E287">
            <v>897.78</v>
          </cell>
          <cell r="F287">
            <v>882.9</v>
          </cell>
          <cell r="G287">
            <v>2200.11</v>
          </cell>
          <cell r="H287">
            <v>1230.79</v>
          </cell>
          <cell r="I287">
            <v>3550.23</v>
          </cell>
          <cell r="J287">
            <v>3255.52</v>
          </cell>
          <cell r="K287">
            <v>3474.83</v>
          </cell>
          <cell r="L287">
            <v>2986.65</v>
          </cell>
          <cell r="M287">
            <v>3088.01</v>
          </cell>
          <cell r="N287">
            <v>3578.03</v>
          </cell>
          <cell r="O287">
            <v>5075.95</v>
          </cell>
          <cell r="P287">
            <v>31568.440000000006</v>
          </cell>
          <cell r="Q287">
            <v>31568.440000000006</v>
          </cell>
        </row>
        <row r="288">
          <cell r="A288" t="str">
            <v>F58560E</v>
          </cell>
          <cell r="B288" t="str">
            <v>STREET LIGHTING AND SIGNAL SYSTEM EXPEN</v>
          </cell>
          <cell r="C288">
            <v>0</v>
          </cell>
          <cell r="D288">
            <v>-2486.7399999999998</v>
          </cell>
          <cell r="E288">
            <v>111.06</v>
          </cell>
          <cell r="F288">
            <v>2099.21</v>
          </cell>
          <cell r="G288">
            <v>-2087.9</v>
          </cell>
          <cell r="H288">
            <v>-2279.91</v>
          </cell>
          <cell r="I288">
            <v>-1361.73</v>
          </cell>
          <cell r="J288">
            <v>-2.59</v>
          </cell>
          <cell r="K288">
            <v>1218.1500000000001</v>
          </cell>
          <cell r="L288">
            <v>-603.34</v>
          </cell>
          <cell r="M288">
            <v>649.03</v>
          </cell>
          <cell r="N288">
            <v>73.31</v>
          </cell>
          <cell r="O288">
            <v>2416.41</v>
          </cell>
          <cell r="P288">
            <v>-2255.0400000000009</v>
          </cell>
          <cell r="Q288">
            <v>-2255.0400000000009</v>
          </cell>
        </row>
        <row r="289">
          <cell r="A289" t="str">
            <v>F58600E</v>
          </cell>
          <cell r="B289" t="str">
            <v>METER EXPENSES</v>
          </cell>
          <cell r="C289">
            <v>0</v>
          </cell>
          <cell r="D289">
            <v>75714.28</v>
          </cell>
          <cell r="E289">
            <v>80086.41</v>
          </cell>
          <cell r="F289">
            <v>56783.05</v>
          </cell>
          <cell r="G289">
            <v>51546.080000000002</v>
          </cell>
          <cell r="H289">
            <v>-5314.35</v>
          </cell>
          <cell r="I289">
            <v>77348.27</v>
          </cell>
          <cell r="J289">
            <v>66865.649999999994</v>
          </cell>
          <cell r="K289">
            <v>92083.87</v>
          </cell>
          <cell r="L289">
            <v>82873.210000000006</v>
          </cell>
          <cell r="M289">
            <v>176628.87</v>
          </cell>
          <cell r="N289">
            <v>91952.2</v>
          </cell>
          <cell r="O289">
            <v>136621.79</v>
          </cell>
          <cell r="P289">
            <v>983189.33</v>
          </cell>
          <cell r="Q289">
            <v>983189.33</v>
          </cell>
        </row>
        <row r="290">
          <cell r="A290" t="str">
            <v>F58610E</v>
          </cell>
          <cell r="B290" t="str">
            <v>METER EXPENSES</v>
          </cell>
          <cell r="C290">
            <v>0</v>
          </cell>
          <cell r="D290">
            <v>22246.720000000001</v>
          </cell>
          <cell r="E290">
            <v>22658.9</v>
          </cell>
          <cell r="F290">
            <v>21854.83</v>
          </cell>
          <cell r="G290">
            <v>22125.84</v>
          </cell>
          <cell r="H290">
            <v>22216.36</v>
          </cell>
          <cell r="I290">
            <v>17207.04</v>
          </cell>
          <cell r="J290">
            <v>16435.47</v>
          </cell>
          <cell r="K290">
            <v>23591.09</v>
          </cell>
          <cell r="L290">
            <v>19746.349999999999</v>
          </cell>
          <cell r="M290">
            <v>44212.26</v>
          </cell>
          <cell r="N290">
            <v>19055.52</v>
          </cell>
          <cell r="O290">
            <v>20743.04</v>
          </cell>
          <cell r="P290">
            <v>272093.42</v>
          </cell>
          <cell r="Q290">
            <v>272093.42</v>
          </cell>
        </row>
        <row r="291">
          <cell r="A291" t="str">
            <v>F58620E</v>
          </cell>
          <cell r="B291" t="str">
            <v>METER EXPENSES</v>
          </cell>
          <cell r="C291">
            <v>0</v>
          </cell>
          <cell r="D291">
            <v>20237.080000000002</v>
          </cell>
          <cell r="E291">
            <v>29948.92</v>
          </cell>
          <cell r="F291">
            <v>21784.5</v>
          </cell>
          <cell r="G291">
            <v>20756.02</v>
          </cell>
          <cell r="H291">
            <v>25206.22</v>
          </cell>
          <cell r="I291">
            <v>35926.54</v>
          </cell>
          <cell r="J291">
            <v>18986.59</v>
          </cell>
          <cell r="K291">
            <v>26514.5</v>
          </cell>
          <cell r="L291">
            <v>16700.09</v>
          </cell>
          <cell r="M291">
            <v>22680.49</v>
          </cell>
          <cell r="N291">
            <v>14824.16</v>
          </cell>
          <cell r="O291">
            <v>15563.57</v>
          </cell>
          <cell r="P291">
            <v>269128.68</v>
          </cell>
          <cell r="Q291">
            <v>269128.68</v>
          </cell>
        </row>
        <row r="292">
          <cell r="A292" t="str">
            <v>F58630E</v>
          </cell>
          <cell r="B292" t="str">
            <v>METER EXPENSES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120.03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120.03</v>
          </cell>
          <cell r="Q292">
            <v>120.03</v>
          </cell>
        </row>
        <row r="293">
          <cell r="A293" t="str">
            <v>F58640E</v>
          </cell>
          <cell r="B293" t="str">
            <v>METER EXPENSES</v>
          </cell>
          <cell r="C293">
            <v>0</v>
          </cell>
          <cell r="D293">
            <v>136254.04</v>
          </cell>
          <cell r="E293">
            <v>157556.69</v>
          </cell>
          <cell r="F293">
            <v>137963.98000000001</v>
          </cell>
          <cell r="G293">
            <v>135680.13</v>
          </cell>
          <cell r="H293">
            <v>162895.84</v>
          </cell>
          <cell r="I293">
            <v>134276</v>
          </cell>
          <cell r="J293">
            <v>134319.97</v>
          </cell>
          <cell r="K293">
            <v>168055.21</v>
          </cell>
          <cell r="L293">
            <v>149656.78</v>
          </cell>
          <cell r="M293">
            <v>154893.56</v>
          </cell>
          <cell r="N293">
            <v>108586.23</v>
          </cell>
          <cell r="O293">
            <v>140662.19</v>
          </cell>
          <cell r="P293">
            <v>1720800.6199999999</v>
          </cell>
          <cell r="Q293">
            <v>1720800.6199999999</v>
          </cell>
        </row>
        <row r="294">
          <cell r="A294" t="str">
            <v>F58650E</v>
          </cell>
          <cell r="B294" t="str">
            <v>METER EXPENSES</v>
          </cell>
          <cell r="C294">
            <v>0</v>
          </cell>
          <cell r="D294">
            <v>38.6</v>
          </cell>
          <cell r="E294">
            <v>147.84</v>
          </cell>
          <cell r="F294">
            <v>0</v>
          </cell>
          <cell r="G294">
            <v>37.25</v>
          </cell>
          <cell r="H294">
            <v>36.42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260.11</v>
          </cell>
          <cell r="Q294">
            <v>260.11</v>
          </cell>
        </row>
        <row r="295">
          <cell r="A295" t="str">
            <v>F58700E</v>
          </cell>
          <cell r="B295" t="str">
            <v>CUSTOMER INSTALLATIONS EXPENSES</v>
          </cell>
          <cell r="C295">
            <v>0</v>
          </cell>
          <cell r="D295">
            <v>59347.1</v>
          </cell>
          <cell r="E295">
            <v>67282.84</v>
          </cell>
          <cell r="F295">
            <v>45391.87</v>
          </cell>
          <cell r="G295">
            <v>48734.66</v>
          </cell>
          <cell r="H295">
            <v>61802.080000000002</v>
          </cell>
          <cell r="I295">
            <v>47956.14</v>
          </cell>
          <cell r="J295">
            <v>44446.080000000002</v>
          </cell>
          <cell r="K295">
            <v>54122.93</v>
          </cell>
          <cell r="L295">
            <v>52031.09</v>
          </cell>
          <cell r="M295">
            <v>64031.71</v>
          </cell>
          <cell r="N295">
            <v>52339.73</v>
          </cell>
          <cell r="O295">
            <v>49573.98</v>
          </cell>
          <cell r="P295">
            <v>647060.21</v>
          </cell>
          <cell r="Q295">
            <v>647060.21</v>
          </cell>
        </row>
        <row r="296">
          <cell r="A296" t="str">
            <v>F58710E</v>
          </cell>
          <cell r="B296" t="str">
            <v>CUSTOMER INSTALLATIONS EXPENSES</v>
          </cell>
          <cell r="C296">
            <v>0</v>
          </cell>
          <cell r="D296">
            <v>1068.78</v>
          </cell>
          <cell r="E296">
            <v>4934.5600000000004</v>
          </cell>
          <cell r="F296">
            <v>2618.4499999999998</v>
          </cell>
          <cell r="G296">
            <v>1863.54</v>
          </cell>
          <cell r="H296">
            <v>864.8</v>
          </cell>
          <cell r="I296">
            <v>1243.76</v>
          </cell>
          <cell r="J296">
            <v>638.47</v>
          </cell>
          <cell r="K296">
            <v>1086.47</v>
          </cell>
          <cell r="L296">
            <v>1343.01</v>
          </cell>
          <cell r="M296">
            <v>1807.99</v>
          </cell>
          <cell r="N296">
            <v>1877.53</v>
          </cell>
          <cell r="O296">
            <v>1570.04</v>
          </cell>
          <cell r="P296">
            <v>20917.400000000001</v>
          </cell>
          <cell r="Q296">
            <v>20917.400000000001</v>
          </cell>
        </row>
        <row r="297">
          <cell r="A297" t="str">
            <v>F58720E</v>
          </cell>
          <cell r="B297" t="str">
            <v>CUSTOMER INSTALLATIONS EXPENSES</v>
          </cell>
          <cell r="C297">
            <v>0</v>
          </cell>
          <cell r="D297">
            <v>129516.22</v>
          </cell>
          <cell r="E297">
            <v>136263.57</v>
          </cell>
          <cell r="F297">
            <v>126415.32</v>
          </cell>
          <cell r="G297">
            <v>116799.69</v>
          </cell>
          <cell r="H297">
            <v>135284.68</v>
          </cell>
          <cell r="I297">
            <v>111689.01</v>
          </cell>
          <cell r="J297">
            <v>110996.5</v>
          </cell>
          <cell r="K297">
            <v>143107.89000000001</v>
          </cell>
          <cell r="L297">
            <v>119419.26</v>
          </cell>
          <cell r="M297">
            <v>152195.96</v>
          </cell>
          <cell r="N297">
            <v>134627.98000000001</v>
          </cell>
          <cell r="O297">
            <v>137070.64000000001</v>
          </cell>
          <cell r="P297">
            <v>1553386.7199999997</v>
          </cell>
          <cell r="Q297">
            <v>1553386.7199999997</v>
          </cell>
        </row>
        <row r="298">
          <cell r="A298" t="str">
            <v>F58740E</v>
          </cell>
          <cell r="B298" t="str">
            <v>CUSTOMER INSTALLATIONS EXPENSES</v>
          </cell>
          <cell r="C298">
            <v>0</v>
          </cell>
          <cell r="D298">
            <v>18836.740000000002</v>
          </cell>
          <cell r="E298">
            <v>75938</v>
          </cell>
          <cell r="F298">
            <v>26081.56</v>
          </cell>
          <cell r="G298">
            <v>9233.18</v>
          </cell>
          <cell r="H298">
            <v>20739.560000000001</v>
          </cell>
          <cell r="I298">
            <v>14820.48</v>
          </cell>
          <cell r="J298">
            <v>7830.25</v>
          </cell>
          <cell r="K298">
            <v>4628.12</v>
          </cell>
          <cell r="L298">
            <v>10612.48</v>
          </cell>
          <cell r="M298">
            <v>6959.77</v>
          </cell>
          <cell r="N298">
            <v>13178.91</v>
          </cell>
          <cell r="O298">
            <v>13047.48</v>
          </cell>
          <cell r="P298">
            <v>221906.53000000003</v>
          </cell>
          <cell r="Q298">
            <v>221906.53000000003</v>
          </cell>
        </row>
        <row r="299">
          <cell r="A299" t="str">
            <v>F58800E</v>
          </cell>
          <cell r="B299" t="str">
            <v>MISCELLANEOUS EXPENSES</v>
          </cell>
          <cell r="C299">
            <v>0</v>
          </cell>
          <cell r="D299">
            <v>68374.2</v>
          </cell>
          <cell r="E299">
            <v>483807</v>
          </cell>
          <cell r="F299">
            <v>250293.6</v>
          </cell>
          <cell r="G299">
            <v>256177.32</v>
          </cell>
          <cell r="H299">
            <v>139406.71</v>
          </cell>
          <cell r="I299">
            <v>77604.929999999993</v>
          </cell>
          <cell r="J299">
            <v>92327.07</v>
          </cell>
          <cell r="K299">
            <v>145954.28</v>
          </cell>
          <cell r="L299">
            <v>93003.28</v>
          </cell>
          <cell r="M299">
            <v>124625.34</v>
          </cell>
          <cell r="N299">
            <v>134629.29999999999</v>
          </cell>
          <cell r="O299">
            <v>98218.15</v>
          </cell>
          <cell r="P299">
            <v>1964421.18</v>
          </cell>
          <cell r="Q299">
            <v>1964421.18</v>
          </cell>
        </row>
        <row r="300">
          <cell r="A300" t="str">
            <v>F58810E</v>
          </cell>
          <cell r="B300" t="str">
            <v>MISCELLANEOUS EXPENSES</v>
          </cell>
          <cell r="C300">
            <v>0</v>
          </cell>
          <cell r="D300">
            <v>70757.02</v>
          </cell>
          <cell r="E300">
            <v>86671.98</v>
          </cell>
          <cell r="F300">
            <v>71729.39</v>
          </cell>
          <cell r="G300">
            <v>76915.360000000001</v>
          </cell>
          <cell r="H300">
            <v>78194.69</v>
          </cell>
          <cell r="I300">
            <v>63273.26</v>
          </cell>
          <cell r="J300">
            <v>66670.7</v>
          </cell>
          <cell r="K300">
            <v>93132.55</v>
          </cell>
          <cell r="L300">
            <v>67484.09</v>
          </cell>
          <cell r="M300">
            <v>87459.63</v>
          </cell>
          <cell r="N300">
            <v>67859.759999999995</v>
          </cell>
          <cell r="O300">
            <v>79577.31</v>
          </cell>
          <cell r="P300">
            <v>909725.74</v>
          </cell>
          <cell r="Q300">
            <v>909725.74</v>
          </cell>
        </row>
        <row r="301">
          <cell r="A301" t="str">
            <v>F58840E</v>
          </cell>
          <cell r="B301" t="str">
            <v>MISCELLANEOUS EXPENSES</v>
          </cell>
          <cell r="C301">
            <v>0</v>
          </cell>
          <cell r="D301">
            <v>7725.55</v>
          </cell>
          <cell r="E301">
            <v>7981.82</v>
          </cell>
          <cell r="F301">
            <v>34853.72</v>
          </cell>
          <cell r="G301">
            <v>49036.97</v>
          </cell>
          <cell r="H301">
            <v>12566.59</v>
          </cell>
          <cell r="I301">
            <v>94363.16</v>
          </cell>
          <cell r="J301">
            <v>34893.300000000003</v>
          </cell>
          <cell r="K301">
            <v>40112.18</v>
          </cell>
          <cell r="L301">
            <v>23437.96</v>
          </cell>
          <cell r="M301">
            <v>71926.31</v>
          </cell>
          <cell r="N301">
            <v>13049.42</v>
          </cell>
          <cell r="O301">
            <v>29323.18</v>
          </cell>
          <cell r="P301">
            <v>419270.16</v>
          </cell>
          <cell r="Q301">
            <v>419270.16</v>
          </cell>
        </row>
        <row r="302">
          <cell r="A302" t="str">
            <v>F58900E</v>
          </cell>
          <cell r="B302" t="str">
            <v>RENTS</v>
          </cell>
          <cell r="C302">
            <v>0</v>
          </cell>
          <cell r="D302">
            <v>109</v>
          </cell>
          <cell r="E302">
            <v>1093.5899999999999</v>
          </cell>
          <cell r="F302">
            <v>5447.84</v>
          </cell>
          <cell r="G302">
            <v>3689.04</v>
          </cell>
          <cell r="H302">
            <v>763.5</v>
          </cell>
          <cell r="I302">
            <v>1075.33</v>
          </cell>
          <cell r="J302">
            <v>976.52</v>
          </cell>
          <cell r="K302">
            <v>12711.76</v>
          </cell>
          <cell r="L302">
            <v>1072.68</v>
          </cell>
          <cell r="M302">
            <v>14283.12</v>
          </cell>
          <cell r="N302">
            <v>38644.839999999997</v>
          </cell>
          <cell r="O302">
            <v>780.68</v>
          </cell>
          <cell r="P302">
            <v>80647.899999999994</v>
          </cell>
          <cell r="Q302">
            <v>80647.899999999994</v>
          </cell>
        </row>
        <row r="303">
          <cell r="A303" t="str">
            <v>F59000E</v>
          </cell>
          <cell r="B303" t="str">
            <v>MAINTENANCE SUPERVISION AND ENGINEERING</v>
          </cell>
          <cell r="C303">
            <v>0</v>
          </cell>
          <cell r="D303">
            <v>17958.04</v>
          </cell>
          <cell r="E303">
            <v>28947.200000000001</v>
          </cell>
          <cell r="F303">
            <v>31778.05</v>
          </cell>
          <cell r="G303">
            <v>25324.14</v>
          </cell>
          <cell r="H303">
            <v>29559.94</v>
          </cell>
          <cell r="I303">
            <v>16797.419999999998</v>
          </cell>
          <cell r="J303">
            <v>22825.81</v>
          </cell>
          <cell r="K303">
            <v>70984.45</v>
          </cell>
          <cell r="L303">
            <v>22280.22</v>
          </cell>
          <cell r="M303">
            <v>29265.02</v>
          </cell>
          <cell r="N303">
            <v>20549.240000000002</v>
          </cell>
          <cell r="O303">
            <v>24367.88</v>
          </cell>
          <cell r="P303">
            <v>340637.41000000003</v>
          </cell>
          <cell r="Q303">
            <v>340637.41000000003</v>
          </cell>
        </row>
        <row r="304">
          <cell r="A304" t="str">
            <v>F59010E</v>
          </cell>
          <cell r="B304" t="str">
            <v>MAINTENANCE SUPERVISION AND ENGINEERING</v>
          </cell>
          <cell r="C304">
            <v>0</v>
          </cell>
          <cell r="D304">
            <v>26454.54</v>
          </cell>
          <cell r="E304">
            <v>60198.51</v>
          </cell>
          <cell r="F304">
            <v>84662.52</v>
          </cell>
          <cell r="G304">
            <v>49194.6</v>
          </cell>
          <cell r="H304">
            <v>70426.19</v>
          </cell>
          <cell r="I304">
            <v>69887.240000000005</v>
          </cell>
          <cell r="J304">
            <v>27118.17</v>
          </cell>
          <cell r="K304">
            <v>6250.61</v>
          </cell>
          <cell r="L304">
            <v>-1606.62</v>
          </cell>
          <cell r="M304">
            <v>6369.63</v>
          </cell>
          <cell r="N304">
            <v>73550.539999999994</v>
          </cell>
          <cell r="O304">
            <v>97562.240000000005</v>
          </cell>
          <cell r="P304">
            <v>570068.16999999993</v>
          </cell>
          <cell r="Q304">
            <v>570068.16999999993</v>
          </cell>
        </row>
        <row r="305">
          <cell r="A305" t="str">
            <v>F59020E</v>
          </cell>
          <cell r="B305" t="str">
            <v>MAINTENANCE SUPERVISION AND ENGINEERING</v>
          </cell>
          <cell r="C305">
            <v>0</v>
          </cell>
          <cell r="D305">
            <v>2055.23</v>
          </cell>
          <cell r="E305">
            <v>978.37</v>
          </cell>
          <cell r="F305">
            <v>1223.31</v>
          </cell>
          <cell r="G305">
            <v>1561.8</v>
          </cell>
          <cell r="H305">
            <v>2367.14</v>
          </cell>
          <cell r="I305">
            <v>1527.1</v>
          </cell>
          <cell r="J305">
            <v>-6272.59</v>
          </cell>
          <cell r="K305">
            <v>31.87</v>
          </cell>
          <cell r="L305">
            <v>12528.96</v>
          </cell>
          <cell r="M305">
            <v>60.62</v>
          </cell>
          <cell r="N305">
            <v>0</v>
          </cell>
          <cell r="O305">
            <v>10149.98</v>
          </cell>
          <cell r="P305">
            <v>26211.79</v>
          </cell>
          <cell r="Q305">
            <v>26211.79</v>
          </cell>
        </row>
        <row r="306">
          <cell r="A306" t="str">
            <v>F59100E</v>
          </cell>
          <cell r="B306" t="str">
            <v>MAINTENANCE OF STRUCTURES</v>
          </cell>
          <cell r="C306">
            <v>0</v>
          </cell>
          <cell r="D306">
            <v>4764.6000000000004</v>
          </cell>
          <cell r="E306">
            <v>3781.19</v>
          </cell>
          <cell r="F306">
            <v>1720.56</v>
          </cell>
          <cell r="G306">
            <v>7494.43</v>
          </cell>
          <cell r="H306">
            <v>3507.03</v>
          </cell>
          <cell r="I306">
            <v>3315.72</v>
          </cell>
          <cell r="J306">
            <v>3306.35</v>
          </cell>
          <cell r="K306">
            <v>3298.22</v>
          </cell>
          <cell r="L306">
            <v>2558.79</v>
          </cell>
          <cell r="M306">
            <v>1644.96</v>
          </cell>
          <cell r="N306">
            <v>3918.24</v>
          </cell>
          <cell r="O306">
            <v>6774.06</v>
          </cell>
          <cell r="P306">
            <v>46084.149999999994</v>
          </cell>
          <cell r="Q306">
            <v>46084.149999999994</v>
          </cell>
        </row>
        <row r="307">
          <cell r="A307" t="str">
            <v>F59200E</v>
          </cell>
          <cell r="B307" t="str">
            <v>MAINTENANCE OF STATION EQUIPMENT</v>
          </cell>
          <cell r="C307">
            <v>0</v>
          </cell>
          <cell r="D307">
            <v>98265.57</v>
          </cell>
          <cell r="E307">
            <v>152954.20000000001</v>
          </cell>
          <cell r="F307">
            <v>191316.54</v>
          </cell>
          <cell r="G307">
            <v>112233.65</v>
          </cell>
          <cell r="H307">
            <v>160937.28</v>
          </cell>
          <cell r="I307">
            <v>-140840.06</v>
          </cell>
          <cell r="J307">
            <v>193323.32</v>
          </cell>
          <cell r="K307">
            <v>133237</v>
          </cell>
          <cell r="L307">
            <v>114352.96000000001</v>
          </cell>
          <cell r="M307">
            <v>145163.29999999999</v>
          </cell>
          <cell r="N307">
            <v>81616.83</v>
          </cell>
          <cell r="O307">
            <v>84247.38</v>
          </cell>
          <cell r="P307">
            <v>1326807.9700000002</v>
          </cell>
          <cell r="Q307">
            <v>1326807.9700000002</v>
          </cell>
        </row>
        <row r="308">
          <cell r="A308" t="str">
            <v>F59210E</v>
          </cell>
          <cell r="B308" t="str">
            <v>MAINTENANCE OF STATION EQUIPMENT</v>
          </cell>
          <cell r="C308">
            <v>0</v>
          </cell>
          <cell r="D308">
            <v>155217.99</v>
          </cell>
          <cell r="E308">
            <v>210648.58</v>
          </cell>
          <cell r="F308">
            <v>120701.98</v>
          </cell>
          <cell r="G308">
            <v>162524.38</v>
          </cell>
          <cell r="H308">
            <v>213209.61</v>
          </cell>
          <cell r="I308">
            <v>63238.03</v>
          </cell>
          <cell r="J308">
            <v>118595.81</v>
          </cell>
          <cell r="K308">
            <v>216218.99</v>
          </cell>
          <cell r="L308">
            <v>171083.77</v>
          </cell>
          <cell r="M308">
            <v>159675.65</v>
          </cell>
          <cell r="N308">
            <v>102486.46</v>
          </cell>
          <cell r="O308">
            <v>138150.12</v>
          </cell>
          <cell r="P308">
            <v>1831751.3699999996</v>
          </cell>
          <cell r="Q308">
            <v>1831751.3699999996</v>
          </cell>
        </row>
        <row r="309">
          <cell r="A309" t="str">
            <v>F59220E</v>
          </cell>
          <cell r="B309" t="str">
            <v>MAINTENANCE OF STATION EQUIPMENT</v>
          </cell>
          <cell r="C309">
            <v>0</v>
          </cell>
          <cell r="D309">
            <v>2960.68</v>
          </cell>
          <cell r="E309">
            <v>8013.13</v>
          </cell>
          <cell r="F309">
            <v>7429.5</v>
          </cell>
          <cell r="G309">
            <v>6182.08</v>
          </cell>
          <cell r="H309">
            <v>6139.36</v>
          </cell>
          <cell r="I309">
            <v>6226.86</v>
          </cell>
          <cell r="J309">
            <v>2363.61</v>
          </cell>
          <cell r="K309">
            <v>9010.7800000000007</v>
          </cell>
          <cell r="L309">
            <v>9941.27</v>
          </cell>
          <cell r="M309">
            <v>8169.92</v>
          </cell>
          <cell r="N309">
            <v>9864.65</v>
          </cell>
          <cell r="O309">
            <v>6319.55</v>
          </cell>
          <cell r="P309">
            <v>82621.39</v>
          </cell>
          <cell r="Q309">
            <v>82621.39</v>
          </cell>
        </row>
        <row r="310">
          <cell r="A310" t="str">
            <v>F59300E</v>
          </cell>
          <cell r="B310" t="str">
            <v>MAINTENANCE OF OVERHEAD LINES</v>
          </cell>
          <cell r="C310">
            <v>0</v>
          </cell>
          <cell r="D310">
            <v>573066.9</v>
          </cell>
          <cell r="E310">
            <v>-44466.879999999997</v>
          </cell>
          <cell r="F310">
            <v>320850.36</v>
          </cell>
          <cell r="G310">
            <v>252583.02</v>
          </cell>
          <cell r="H310">
            <v>-53096.17</v>
          </cell>
          <cell r="I310">
            <v>224237.11</v>
          </cell>
          <cell r="J310">
            <v>108475.89</v>
          </cell>
          <cell r="K310">
            <v>458561.76</v>
          </cell>
          <cell r="L310">
            <v>266003.5</v>
          </cell>
          <cell r="M310">
            <v>383585.9</v>
          </cell>
          <cell r="N310">
            <v>369844.6</v>
          </cell>
          <cell r="O310">
            <v>285379.17</v>
          </cell>
          <cell r="P310">
            <v>3145025.1599999997</v>
          </cell>
          <cell r="Q310">
            <v>3145025.1599999997</v>
          </cell>
        </row>
        <row r="311">
          <cell r="A311" t="str">
            <v>F59310E</v>
          </cell>
          <cell r="B311" t="str">
            <v>MAINTENANCE OF OVERHEAD LINES</v>
          </cell>
          <cell r="C311">
            <v>0</v>
          </cell>
          <cell r="D311">
            <v>73486.490000000005</v>
          </cell>
          <cell r="E311">
            <v>78309.94</v>
          </cell>
          <cell r="F311">
            <v>75067.14</v>
          </cell>
          <cell r="G311">
            <v>57542.92</v>
          </cell>
          <cell r="H311">
            <v>62531.37</v>
          </cell>
          <cell r="I311">
            <v>14720.36</v>
          </cell>
          <cell r="J311">
            <v>70146.429999999993</v>
          </cell>
          <cell r="K311">
            <v>63151.56</v>
          </cell>
          <cell r="L311">
            <v>58487.46</v>
          </cell>
          <cell r="M311">
            <v>59225.18</v>
          </cell>
          <cell r="N311">
            <v>55556.83</v>
          </cell>
          <cell r="O311">
            <v>73613.100000000006</v>
          </cell>
          <cell r="P311">
            <v>741838.77999999991</v>
          </cell>
          <cell r="Q311">
            <v>741838.77999999991</v>
          </cell>
        </row>
        <row r="312">
          <cell r="A312" t="str">
            <v>F59320E</v>
          </cell>
          <cell r="B312" t="str">
            <v>MAINTENANCE OF OVERHEAD LINES</v>
          </cell>
          <cell r="C312">
            <v>0</v>
          </cell>
          <cell r="D312">
            <v>-1244758.81</v>
          </cell>
          <cell r="E312">
            <v>479631.46</v>
          </cell>
          <cell r="F312">
            <v>1067275.58</v>
          </cell>
          <cell r="G312">
            <v>886858.92</v>
          </cell>
          <cell r="H312">
            <v>1893277.89</v>
          </cell>
          <cell r="I312">
            <v>986681.71</v>
          </cell>
          <cell r="J312">
            <v>876185.1</v>
          </cell>
          <cell r="K312">
            <v>1315576.55</v>
          </cell>
          <cell r="L312">
            <v>968219.76</v>
          </cell>
          <cell r="M312">
            <v>1254115.75</v>
          </cell>
          <cell r="N312">
            <v>1776562.87</v>
          </cell>
          <cell r="O312">
            <v>3233127.64</v>
          </cell>
          <cell r="P312">
            <v>13492754.420000002</v>
          </cell>
          <cell r="Q312">
            <v>13492754.420000002</v>
          </cell>
        </row>
        <row r="313">
          <cell r="A313" t="str">
            <v>F59340E</v>
          </cell>
          <cell r="B313" t="str">
            <v>MAINTENANCE OF OVERHEAD LINES</v>
          </cell>
          <cell r="C313">
            <v>0</v>
          </cell>
          <cell r="D313">
            <v>806.91</v>
          </cell>
          <cell r="E313">
            <v>0</v>
          </cell>
          <cell r="F313">
            <v>342.51</v>
          </cell>
          <cell r="G313">
            <v>463.75</v>
          </cell>
          <cell r="H313">
            <v>0</v>
          </cell>
          <cell r="I313">
            <v>210.41</v>
          </cell>
          <cell r="J313">
            <v>0</v>
          </cell>
          <cell r="K313">
            <v>250.4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2073.98</v>
          </cell>
          <cell r="Q313">
            <v>2073.98</v>
          </cell>
        </row>
        <row r="314">
          <cell r="A314" t="str">
            <v>F59350E</v>
          </cell>
          <cell r="B314" t="str">
            <v>MAINTENANCE OF OVERHEAD LINES</v>
          </cell>
          <cell r="C314">
            <v>0</v>
          </cell>
          <cell r="D314">
            <v>4435.74</v>
          </cell>
          <cell r="E314">
            <v>4616.88</v>
          </cell>
          <cell r="F314">
            <v>5883.98</v>
          </cell>
          <cell r="G314">
            <v>3074.02</v>
          </cell>
          <cell r="H314">
            <v>2588.6</v>
          </cell>
          <cell r="I314">
            <v>742.62</v>
          </cell>
          <cell r="J314">
            <v>2950.05</v>
          </cell>
          <cell r="K314">
            <v>3164.4</v>
          </cell>
          <cell r="L314">
            <v>6338.67</v>
          </cell>
          <cell r="M314">
            <v>2060.79</v>
          </cell>
          <cell r="N314">
            <v>2493.9899999999998</v>
          </cell>
          <cell r="O314">
            <v>3057.98</v>
          </cell>
          <cell r="P314">
            <v>41407.72</v>
          </cell>
          <cell r="Q314">
            <v>41407.72</v>
          </cell>
        </row>
        <row r="315">
          <cell r="A315" t="str">
            <v>F59370E</v>
          </cell>
          <cell r="B315" t="str">
            <v>MAINTENANCE OF OVERHEAD LINES</v>
          </cell>
          <cell r="C315">
            <v>0</v>
          </cell>
          <cell r="D315">
            <v>-1625.11</v>
          </cell>
          <cell r="E315">
            <v>-173.09</v>
          </cell>
          <cell r="F315">
            <v>-166.36</v>
          </cell>
          <cell r="G315">
            <v>0</v>
          </cell>
          <cell r="H315">
            <v>-266.60000000000002</v>
          </cell>
          <cell r="I315">
            <v>0</v>
          </cell>
          <cell r="J315">
            <v>0</v>
          </cell>
          <cell r="K315">
            <v>-887.7</v>
          </cell>
          <cell r="L315">
            <v>0</v>
          </cell>
          <cell r="M315">
            <v>0</v>
          </cell>
          <cell r="N315">
            <v>-1570.75</v>
          </cell>
          <cell r="O315">
            <v>140.19</v>
          </cell>
          <cell r="P315">
            <v>-4549.42</v>
          </cell>
          <cell r="Q315">
            <v>-4549.42</v>
          </cell>
        </row>
        <row r="316">
          <cell r="A316" t="str">
            <v>F59390E</v>
          </cell>
          <cell r="B316" t="str">
            <v>MAINTENANCE OF OVERHEAD LINES</v>
          </cell>
          <cell r="C316">
            <v>0</v>
          </cell>
          <cell r="D316">
            <v>174207</v>
          </cell>
          <cell r="E316">
            <v>157418.07</v>
          </cell>
          <cell r="F316">
            <v>169868.93</v>
          </cell>
          <cell r="G316">
            <v>138794.97</v>
          </cell>
          <cell r="H316">
            <v>172289.73</v>
          </cell>
          <cell r="I316">
            <v>145119.31</v>
          </cell>
          <cell r="J316">
            <v>150595.81</v>
          </cell>
          <cell r="K316">
            <v>176273.35</v>
          </cell>
          <cell r="L316">
            <v>152743.95000000001</v>
          </cell>
          <cell r="M316">
            <v>195253.09</v>
          </cell>
          <cell r="N316">
            <v>133348.99</v>
          </cell>
          <cell r="O316">
            <v>171189.85</v>
          </cell>
          <cell r="P316">
            <v>1937103.0500000003</v>
          </cell>
          <cell r="Q316">
            <v>1937103.0500000003</v>
          </cell>
        </row>
        <row r="317">
          <cell r="A317" t="str">
            <v>F59400E</v>
          </cell>
          <cell r="B317" t="str">
            <v>MAINTENANCE OF UNDERGROUND LINES</v>
          </cell>
          <cell r="C317">
            <v>0</v>
          </cell>
          <cell r="D317">
            <v>334459.34999999998</v>
          </cell>
          <cell r="E317">
            <v>142708.9</v>
          </cell>
          <cell r="F317">
            <v>160599.09</v>
          </cell>
          <cell r="G317">
            <v>164357.09</v>
          </cell>
          <cell r="H317">
            <v>62130.52</v>
          </cell>
          <cell r="I317">
            <v>108266.6</v>
          </cell>
          <cell r="J317">
            <v>248154.34</v>
          </cell>
          <cell r="K317">
            <v>276251.33</v>
          </cell>
          <cell r="L317">
            <v>143033.29999999999</v>
          </cell>
          <cell r="M317">
            <v>406466.64</v>
          </cell>
          <cell r="N317">
            <v>263425.02</v>
          </cell>
          <cell r="O317">
            <v>302479.71000000002</v>
          </cell>
          <cell r="P317">
            <v>2612331.89</v>
          </cell>
          <cell r="Q317">
            <v>2612331.89</v>
          </cell>
        </row>
        <row r="318">
          <cell r="A318" t="str">
            <v>F59410E</v>
          </cell>
          <cell r="B318" t="str">
            <v>MAINTENANCE OF UNDERGROUND LINES</v>
          </cell>
          <cell r="C318">
            <v>0</v>
          </cell>
          <cell r="D318">
            <v>50518.78</v>
          </cell>
          <cell r="E318">
            <v>58928.77</v>
          </cell>
          <cell r="F318">
            <v>61196.2</v>
          </cell>
          <cell r="G318">
            <v>86016.52</v>
          </cell>
          <cell r="H318">
            <v>75958.25</v>
          </cell>
          <cell r="I318">
            <v>87369.97</v>
          </cell>
          <cell r="J318">
            <v>72211.86</v>
          </cell>
          <cell r="K318">
            <v>14293.55</v>
          </cell>
          <cell r="L318">
            <v>62057.78</v>
          </cell>
          <cell r="M318">
            <v>97029.04</v>
          </cell>
          <cell r="N318">
            <v>86476.36</v>
          </cell>
          <cell r="O318">
            <v>88841.2</v>
          </cell>
          <cell r="P318">
            <v>840898.27999999991</v>
          </cell>
          <cell r="Q318">
            <v>840898.27999999991</v>
          </cell>
        </row>
        <row r="319">
          <cell r="A319" t="str">
            <v>F59420E</v>
          </cell>
          <cell r="B319" t="str">
            <v>MAINTENANCE OF UNDERGROUND LINES</v>
          </cell>
          <cell r="C319">
            <v>0</v>
          </cell>
          <cell r="D319">
            <v>48.61</v>
          </cell>
          <cell r="E319">
            <v>434.77</v>
          </cell>
          <cell r="F319">
            <v>0</v>
          </cell>
          <cell r="G319">
            <v>0</v>
          </cell>
          <cell r="H319">
            <v>105.07</v>
          </cell>
          <cell r="I319">
            <v>0</v>
          </cell>
          <cell r="J319">
            <v>10.72</v>
          </cell>
          <cell r="K319">
            <v>0</v>
          </cell>
          <cell r="L319">
            <v>711.85</v>
          </cell>
          <cell r="M319">
            <v>374.65</v>
          </cell>
          <cell r="N319">
            <v>432.97</v>
          </cell>
          <cell r="O319">
            <v>0</v>
          </cell>
          <cell r="P319">
            <v>2118.6400000000003</v>
          </cell>
          <cell r="Q319">
            <v>2118.6400000000003</v>
          </cell>
        </row>
        <row r="320">
          <cell r="A320" t="str">
            <v>F59450E</v>
          </cell>
          <cell r="B320" t="str">
            <v>MAINTENANCE OF UNDERGROUND LINES</v>
          </cell>
          <cell r="C320">
            <v>0</v>
          </cell>
          <cell r="D320">
            <v>-100.38</v>
          </cell>
          <cell r="E320">
            <v>-386.35</v>
          </cell>
          <cell r="F320">
            <v>429.13</v>
          </cell>
          <cell r="G320">
            <v>-1520.12</v>
          </cell>
          <cell r="H320">
            <v>1351.64</v>
          </cell>
          <cell r="I320">
            <v>4192.87</v>
          </cell>
          <cell r="J320">
            <v>2558.85</v>
          </cell>
          <cell r="K320">
            <v>1211.67</v>
          </cell>
          <cell r="L320">
            <v>-2202.91</v>
          </cell>
          <cell r="M320">
            <v>2137.44</v>
          </cell>
          <cell r="N320">
            <v>365.61</v>
          </cell>
          <cell r="O320">
            <v>0</v>
          </cell>
          <cell r="P320">
            <v>8037.45</v>
          </cell>
          <cell r="Q320">
            <v>8037.45</v>
          </cell>
        </row>
        <row r="321">
          <cell r="A321" t="str">
            <v>F59460E</v>
          </cell>
          <cell r="B321" t="str">
            <v>MAINTENANCE OF UNDERGROUND LINES</v>
          </cell>
          <cell r="C321">
            <v>0</v>
          </cell>
          <cell r="D321">
            <v>159691.85999999999</v>
          </cell>
          <cell r="E321">
            <v>185032.95</v>
          </cell>
          <cell r="F321">
            <v>165677.37</v>
          </cell>
          <cell r="G321">
            <v>179681.18</v>
          </cell>
          <cell r="H321">
            <v>241307.36</v>
          </cell>
          <cell r="I321">
            <v>186708.93</v>
          </cell>
          <cell r="J321">
            <v>157168.56</v>
          </cell>
          <cell r="K321">
            <v>186844.23</v>
          </cell>
          <cell r="L321">
            <v>193472.01</v>
          </cell>
          <cell r="M321">
            <v>228647.58</v>
          </cell>
          <cell r="N321">
            <v>199374.49</v>
          </cell>
          <cell r="O321">
            <v>262697.74</v>
          </cell>
          <cell r="P321">
            <v>2346304.2599999998</v>
          </cell>
          <cell r="Q321">
            <v>2346304.2599999998</v>
          </cell>
        </row>
        <row r="322">
          <cell r="A322" t="str">
            <v>F59500E</v>
          </cell>
          <cell r="B322" t="str">
            <v>MAINTENANCE OF LINE TRANSFORMERS</v>
          </cell>
          <cell r="C322">
            <v>0</v>
          </cell>
          <cell r="D322">
            <v>5024.42</v>
          </cell>
          <cell r="E322">
            <v>9539.57</v>
          </cell>
          <cell r="F322">
            <v>5471.38</v>
          </cell>
          <cell r="G322">
            <v>4822.79</v>
          </cell>
          <cell r="H322">
            <v>11929.32</v>
          </cell>
          <cell r="I322">
            <v>9430.31</v>
          </cell>
          <cell r="J322">
            <v>2394.73</v>
          </cell>
          <cell r="K322">
            <v>20594.419999999998</v>
          </cell>
          <cell r="L322">
            <v>8605.39</v>
          </cell>
          <cell r="M322">
            <v>3428.3</v>
          </cell>
          <cell r="N322">
            <v>5693.19</v>
          </cell>
          <cell r="O322">
            <v>13304.06</v>
          </cell>
          <cell r="P322">
            <v>100237.88</v>
          </cell>
          <cell r="Q322">
            <v>100237.88</v>
          </cell>
        </row>
        <row r="323">
          <cell r="A323" t="str">
            <v>F59510E</v>
          </cell>
          <cell r="B323" t="str">
            <v>MAINTENANCE OF LINE TRANSFORMERS</v>
          </cell>
          <cell r="C323">
            <v>0</v>
          </cell>
          <cell r="D323">
            <v>6766.48</v>
          </cell>
          <cell r="E323">
            <v>1537.94</v>
          </cell>
          <cell r="F323">
            <v>4030.89</v>
          </cell>
          <cell r="G323">
            <v>5651.4</v>
          </cell>
          <cell r="H323">
            <v>12328.81</v>
          </cell>
          <cell r="I323">
            <v>6675.46</v>
          </cell>
          <cell r="J323">
            <v>8874.59</v>
          </cell>
          <cell r="K323">
            <v>7803.27</v>
          </cell>
          <cell r="L323">
            <v>11537.92</v>
          </cell>
          <cell r="M323">
            <v>8662.2800000000007</v>
          </cell>
          <cell r="N323">
            <v>3144.14</v>
          </cell>
          <cell r="O323">
            <v>4680.2700000000004</v>
          </cell>
          <cell r="P323">
            <v>81693.45</v>
          </cell>
          <cell r="Q323">
            <v>81693.45</v>
          </cell>
        </row>
        <row r="324">
          <cell r="A324" t="str">
            <v>F59520E</v>
          </cell>
          <cell r="B324" t="str">
            <v>MAINTENANCE OF LINE TRANSFORMERS</v>
          </cell>
          <cell r="C324">
            <v>0</v>
          </cell>
          <cell r="D324">
            <v>3223.94</v>
          </cell>
          <cell r="E324">
            <v>2983.77</v>
          </cell>
          <cell r="F324">
            <v>3662.7</v>
          </cell>
          <cell r="G324">
            <v>2085.9499999999998</v>
          </cell>
          <cell r="H324">
            <v>4414.68</v>
          </cell>
          <cell r="I324">
            <v>6236.83</v>
          </cell>
          <cell r="J324">
            <v>4665.4399999999996</v>
          </cell>
          <cell r="K324">
            <v>6534.64</v>
          </cell>
          <cell r="L324">
            <v>1430.33</v>
          </cell>
          <cell r="M324">
            <v>3164.39</v>
          </cell>
          <cell r="N324">
            <v>2591.06</v>
          </cell>
          <cell r="O324">
            <v>3675.72</v>
          </cell>
          <cell r="P324">
            <v>44669.450000000004</v>
          </cell>
          <cell r="Q324">
            <v>44669.450000000004</v>
          </cell>
        </row>
        <row r="325">
          <cell r="A325" t="str">
            <v>F59550E</v>
          </cell>
          <cell r="B325" t="str">
            <v>MAINTENANCE OF LINE TRANSFORMERS</v>
          </cell>
          <cell r="C325">
            <v>0</v>
          </cell>
          <cell r="D325">
            <v>3539.21</v>
          </cell>
          <cell r="E325">
            <v>4921.4399999999996</v>
          </cell>
          <cell r="F325">
            <v>7523.87</v>
          </cell>
          <cell r="G325">
            <v>16141.9</v>
          </cell>
          <cell r="H325">
            <v>6754.97</v>
          </cell>
          <cell r="I325">
            <v>3613.04</v>
          </cell>
          <cell r="J325">
            <v>6253.35</v>
          </cell>
          <cell r="K325">
            <v>8449.3799999999992</v>
          </cell>
          <cell r="L325">
            <v>3088.85</v>
          </cell>
          <cell r="M325">
            <v>6387.58</v>
          </cell>
          <cell r="N325">
            <v>13464.91</v>
          </cell>
          <cell r="O325">
            <v>6383.93</v>
          </cell>
          <cell r="P325">
            <v>86522.43</v>
          </cell>
          <cell r="Q325">
            <v>86522.43</v>
          </cell>
        </row>
        <row r="326">
          <cell r="A326" t="str">
            <v>F59600E</v>
          </cell>
          <cell r="B326" t="str">
            <v>MAINTENANCE OF STREET LIGHTING AND SIGN</v>
          </cell>
          <cell r="C326">
            <v>0</v>
          </cell>
          <cell r="D326">
            <v>4303.17</v>
          </cell>
          <cell r="E326">
            <v>5109.3999999999996</v>
          </cell>
          <cell r="F326">
            <v>5592.4</v>
          </cell>
          <cell r="G326">
            <v>4536.62</v>
          </cell>
          <cell r="H326">
            <v>3661.75</v>
          </cell>
          <cell r="I326">
            <v>3983.58</v>
          </cell>
          <cell r="J326">
            <v>2490.38</v>
          </cell>
          <cell r="K326">
            <v>5105.7700000000004</v>
          </cell>
          <cell r="L326">
            <v>5246.23</v>
          </cell>
          <cell r="M326">
            <v>2695.94</v>
          </cell>
          <cell r="N326">
            <v>3046.29</v>
          </cell>
          <cell r="O326">
            <v>6561.16</v>
          </cell>
          <cell r="P326">
            <v>52332.69</v>
          </cell>
          <cell r="Q326">
            <v>52332.69</v>
          </cell>
        </row>
        <row r="327">
          <cell r="A327" t="str">
            <v>F59700E</v>
          </cell>
          <cell r="B327" t="str">
            <v>MAINTENANCE OF METERS</v>
          </cell>
          <cell r="C327">
            <v>0</v>
          </cell>
          <cell r="D327">
            <v>43284.639999999999</v>
          </cell>
          <cell r="E327">
            <v>38882.19</v>
          </cell>
          <cell r="F327">
            <v>43048.38</v>
          </cell>
          <cell r="G327">
            <v>28876.2</v>
          </cell>
          <cell r="H327">
            <v>72441.22</v>
          </cell>
          <cell r="I327">
            <v>46160.17</v>
          </cell>
          <cell r="J327">
            <v>29466.03</v>
          </cell>
          <cell r="K327">
            <v>44738.98</v>
          </cell>
          <cell r="L327">
            <v>47133.21</v>
          </cell>
          <cell r="M327">
            <v>63817.41</v>
          </cell>
          <cell r="N327">
            <v>44477.04</v>
          </cell>
          <cell r="O327">
            <v>54107.68</v>
          </cell>
          <cell r="P327">
            <v>556433.14999999991</v>
          </cell>
          <cell r="Q327">
            <v>556433.14999999991</v>
          </cell>
        </row>
        <row r="328">
          <cell r="A328" t="str">
            <v>F59800E</v>
          </cell>
          <cell r="B328" t="str">
            <v>MAINTENANCE OF MISCELLANEOUS DISTRIBUTI</v>
          </cell>
          <cell r="C328">
            <v>0</v>
          </cell>
          <cell r="D328">
            <v>42986.6</v>
          </cell>
          <cell r="E328">
            <v>60515.12</v>
          </cell>
          <cell r="F328">
            <v>57531.16</v>
          </cell>
          <cell r="G328">
            <v>63905.14</v>
          </cell>
          <cell r="H328">
            <v>80296.460000000006</v>
          </cell>
          <cell r="I328">
            <v>60718.35</v>
          </cell>
          <cell r="J328">
            <v>40551.730000000003</v>
          </cell>
          <cell r="K328">
            <v>95678.36</v>
          </cell>
          <cell r="L328">
            <v>56722.94</v>
          </cell>
          <cell r="M328">
            <v>71501.52</v>
          </cell>
          <cell r="N328">
            <v>16848.78</v>
          </cell>
          <cell r="O328">
            <v>78239.34</v>
          </cell>
          <cell r="P328">
            <v>725495.5</v>
          </cell>
          <cell r="Q328">
            <v>725495.5</v>
          </cell>
        </row>
        <row r="329">
          <cell r="A329" t="str">
            <v>F80300G</v>
          </cell>
          <cell r="B329" t="str">
            <v>NATURAL GAS TRANSMISSION LINE PURCHASES</v>
          </cell>
          <cell r="C329">
            <v>0</v>
          </cell>
          <cell r="D329">
            <v>10376053.890000001</v>
          </cell>
          <cell r="E329">
            <v>17679830.370000001</v>
          </cell>
          <cell r="F329">
            <v>19193469.440000001</v>
          </cell>
          <cell r="G329">
            <v>22347135.829999998</v>
          </cell>
          <cell r="H329">
            <v>15592051.529999999</v>
          </cell>
          <cell r="I329">
            <v>17462140.98</v>
          </cell>
          <cell r="J329">
            <v>24983434.789999999</v>
          </cell>
          <cell r="K329">
            <v>10834816.42</v>
          </cell>
          <cell r="L329">
            <v>16649940.42</v>
          </cell>
          <cell r="M329">
            <v>26370530.399999999</v>
          </cell>
          <cell r="N329">
            <v>24963205.719999999</v>
          </cell>
          <cell r="O329">
            <v>69472122.349999994</v>
          </cell>
          <cell r="P329">
            <v>275924732.13999999</v>
          </cell>
          <cell r="Q329">
            <v>275924732.13999999</v>
          </cell>
        </row>
        <row r="330">
          <cell r="A330" t="str">
            <v>F80410G</v>
          </cell>
          <cell r="B330" t="str">
            <v>LNG PURCHASES</v>
          </cell>
          <cell r="C330">
            <v>0</v>
          </cell>
          <cell r="D330">
            <v>13760.99</v>
          </cell>
          <cell r="E330">
            <v>8177.84</v>
          </cell>
          <cell r="F330">
            <v>8245.06</v>
          </cell>
          <cell r="G330">
            <v>3989.63</v>
          </cell>
          <cell r="H330">
            <v>2805.35</v>
          </cell>
          <cell r="I330">
            <v>2752.15</v>
          </cell>
          <cell r="J330">
            <v>2997.3</v>
          </cell>
          <cell r="K330">
            <v>-316.18</v>
          </cell>
          <cell r="L330">
            <v>2897.32</v>
          </cell>
          <cell r="M330">
            <v>3282.51</v>
          </cell>
          <cell r="N330">
            <v>13221.9</v>
          </cell>
          <cell r="O330">
            <v>14426.85</v>
          </cell>
          <cell r="P330">
            <v>76240.72</v>
          </cell>
          <cell r="Q330">
            <v>76240.72</v>
          </cell>
        </row>
        <row r="331">
          <cell r="A331" t="str">
            <v>F80720G</v>
          </cell>
          <cell r="B331" t="str">
            <v>OPERATION OF PURCH GAS MEASURING STATIO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57.53</v>
          </cell>
          <cell r="P331">
            <v>57.53</v>
          </cell>
          <cell r="Q331">
            <v>57.53</v>
          </cell>
        </row>
        <row r="332">
          <cell r="A332" t="str">
            <v>F80740G</v>
          </cell>
          <cell r="B332" t="str">
            <v>PURCHASED GAS CALCULATIONS EXPENSE</v>
          </cell>
          <cell r="C332">
            <v>0</v>
          </cell>
          <cell r="D332">
            <v>1980.38</v>
          </cell>
          <cell r="E332">
            <v>2681.18</v>
          </cell>
          <cell r="F332">
            <v>2228.0500000000002</v>
          </cell>
          <cell r="G332">
            <v>2261.06</v>
          </cell>
          <cell r="H332">
            <v>2611.02</v>
          </cell>
          <cell r="I332">
            <v>1937.31</v>
          </cell>
          <cell r="J332">
            <v>1986.03</v>
          </cell>
          <cell r="K332">
            <v>2299.6</v>
          </cell>
          <cell r="L332">
            <v>1486.91</v>
          </cell>
          <cell r="M332">
            <v>2356.1799999999998</v>
          </cell>
          <cell r="N332">
            <v>1912.13</v>
          </cell>
          <cell r="O332">
            <v>2552.59</v>
          </cell>
          <cell r="P332">
            <v>26292.440000000002</v>
          </cell>
          <cell r="Q332">
            <v>26292.440000000002</v>
          </cell>
        </row>
        <row r="333">
          <cell r="A333" t="str">
            <v>F80750G</v>
          </cell>
          <cell r="B333" t="str">
            <v>OTHER PURCHASED GAS EXPENSES</v>
          </cell>
          <cell r="C333">
            <v>0</v>
          </cell>
          <cell r="D333">
            <v>72810.83</v>
          </cell>
          <cell r="E333">
            <v>90500.94</v>
          </cell>
          <cell r="F333">
            <v>86318.24</v>
          </cell>
          <cell r="G333">
            <v>96498.02</v>
          </cell>
          <cell r="H333">
            <v>116775.34</v>
          </cell>
          <cell r="I333">
            <v>115740.86</v>
          </cell>
          <cell r="J333">
            <v>46332.31</v>
          </cell>
          <cell r="K333">
            <v>113944.37</v>
          </cell>
          <cell r="L333">
            <v>101041.47</v>
          </cell>
          <cell r="M333">
            <v>103274.71</v>
          </cell>
          <cell r="N333">
            <v>119318.71</v>
          </cell>
          <cell r="O333">
            <v>81024.38</v>
          </cell>
          <cell r="P333">
            <v>1143580.1800000002</v>
          </cell>
          <cell r="Q333">
            <v>1143580.1800000002</v>
          </cell>
        </row>
        <row r="334">
          <cell r="A334" t="str">
            <v>F80810G</v>
          </cell>
          <cell r="B334" t="str">
            <v>GAS WITHDRAWN FROM STORAGE-DEBIT</v>
          </cell>
          <cell r="C334">
            <v>0</v>
          </cell>
          <cell r="D334">
            <v>13833.31</v>
          </cell>
          <cell r="E334">
            <v>9987.2099999999991</v>
          </cell>
          <cell r="F334">
            <v>8552.51</v>
          </cell>
          <cell r="G334">
            <v>2727.37</v>
          </cell>
          <cell r="H334">
            <v>3095.66</v>
          </cell>
          <cell r="I334">
            <v>2340.67</v>
          </cell>
          <cell r="J334">
            <v>2241</v>
          </cell>
          <cell r="K334">
            <v>1688.39</v>
          </cell>
          <cell r="L334">
            <v>1975.02</v>
          </cell>
          <cell r="M334">
            <v>3404.09</v>
          </cell>
          <cell r="N334">
            <v>15146.29</v>
          </cell>
          <cell r="O334">
            <v>10515.97</v>
          </cell>
          <cell r="P334">
            <v>75507.489999999991</v>
          </cell>
          <cell r="Q334">
            <v>75507.489999999991</v>
          </cell>
        </row>
        <row r="335">
          <cell r="A335" t="str">
            <v>F80820G</v>
          </cell>
          <cell r="B335" t="str">
            <v>GAS DELIVERED TO STORAGE-CREDIT</v>
          </cell>
          <cell r="C335">
            <v>0</v>
          </cell>
          <cell r="D335">
            <v>-13417.8</v>
          </cell>
          <cell r="E335">
            <v>-8353.35</v>
          </cell>
          <cell r="F335">
            <v>-8170.01</v>
          </cell>
          <cell r="G335">
            <v>-3989.63</v>
          </cell>
          <cell r="H335">
            <v>-874.5</v>
          </cell>
          <cell r="I335">
            <v>-2752.15</v>
          </cell>
          <cell r="J335">
            <v>-2997.3</v>
          </cell>
          <cell r="K335">
            <v>0</v>
          </cell>
          <cell r="L335">
            <v>-2897.32</v>
          </cell>
          <cell r="M335">
            <v>-3107.93</v>
          </cell>
          <cell r="N335">
            <v>-13221.9</v>
          </cell>
          <cell r="O335">
            <v>-14427.23</v>
          </cell>
          <cell r="P335">
            <v>-74209.12000000001</v>
          </cell>
          <cell r="Q335">
            <v>-74209.12000000001</v>
          </cell>
        </row>
        <row r="336">
          <cell r="A336" t="str">
            <v>F81000G</v>
          </cell>
          <cell r="B336" t="str">
            <v>GAS USED FOR COMPRESSOR STATION FUEL-CR</v>
          </cell>
          <cell r="C336">
            <v>0</v>
          </cell>
          <cell r="D336">
            <v>-82108</v>
          </cell>
          <cell r="E336">
            <v>-79416</v>
          </cell>
          <cell r="F336">
            <v>-119988</v>
          </cell>
          <cell r="G336">
            <v>-94408</v>
          </cell>
          <cell r="H336">
            <v>-157929</v>
          </cell>
          <cell r="I336">
            <v>-108347</v>
          </cell>
          <cell r="J336">
            <v>-291090</v>
          </cell>
          <cell r="K336">
            <v>-121401</v>
          </cell>
          <cell r="L336">
            <v>-302552</v>
          </cell>
          <cell r="M336">
            <v>-251051</v>
          </cell>
          <cell r="N336">
            <v>-257272</v>
          </cell>
          <cell r="O336">
            <v>-955420</v>
          </cell>
          <cell r="P336">
            <v>-2820982</v>
          </cell>
          <cell r="Q336">
            <v>-2820982</v>
          </cell>
        </row>
        <row r="337">
          <cell r="A337" t="str">
            <v>F81200G</v>
          </cell>
          <cell r="B337" t="str">
            <v>GAS USED FOR OTHER UTILITY OPERATIONS-C</v>
          </cell>
          <cell r="C337">
            <v>0</v>
          </cell>
          <cell r="D337">
            <v>0</v>
          </cell>
          <cell r="E337">
            <v>-15889.42</v>
          </cell>
          <cell r="F337">
            <v>-8418.65</v>
          </cell>
          <cell r="G337">
            <v>0</v>
          </cell>
          <cell r="H337">
            <v>-18126.400000000001</v>
          </cell>
          <cell r="I337">
            <v>-10292.68</v>
          </cell>
          <cell r="J337">
            <v>-11871.2</v>
          </cell>
          <cell r="K337">
            <v>-17427.71</v>
          </cell>
          <cell r="L337">
            <v>-19749.71</v>
          </cell>
          <cell r="M337">
            <v>0</v>
          </cell>
          <cell r="N337">
            <v>0</v>
          </cell>
          <cell r="O337">
            <v>-59941.56</v>
          </cell>
          <cell r="P337">
            <v>-161717.32999999999</v>
          </cell>
          <cell r="Q337">
            <v>-161717.32999999999</v>
          </cell>
        </row>
        <row r="338">
          <cell r="A338" t="str">
            <v>F82000G</v>
          </cell>
          <cell r="B338" t="str">
            <v>MEASURING AND REGULATING STATION EXPENS</v>
          </cell>
          <cell r="C338">
            <v>0</v>
          </cell>
          <cell r="D338">
            <v>495.15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495.15</v>
          </cell>
          <cell r="Q338">
            <v>495.15</v>
          </cell>
        </row>
        <row r="339">
          <cell r="A339" t="str">
            <v>F82100C</v>
          </cell>
          <cell r="B339" t="str">
            <v>PURIFICATION EXPENSES</v>
          </cell>
          <cell r="C339">
            <v>0</v>
          </cell>
          <cell r="D339">
            <v>0</v>
          </cell>
          <cell r="E339">
            <v>16.16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16.16</v>
          </cell>
          <cell r="Q339">
            <v>16.16</v>
          </cell>
        </row>
        <row r="340">
          <cell r="A340" t="str">
            <v>F82300G</v>
          </cell>
          <cell r="B340" t="str">
            <v>GAS LOSSES</v>
          </cell>
          <cell r="C340">
            <v>0</v>
          </cell>
          <cell r="D340">
            <v>709.72</v>
          </cell>
          <cell r="E340">
            <v>-51.05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658.67000000000007</v>
          </cell>
          <cell r="Q340">
            <v>658.67000000000007</v>
          </cell>
        </row>
        <row r="341">
          <cell r="A341" t="str">
            <v>F83000G</v>
          </cell>
          <cell r="B341" t="str">
            <v>MAINTENANCE SUPERVISION AND ENGINEERING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500.95</v>
          </cell>
          <cell r="O341">
            <v>0</v>
          </cell>
          <cell r="P341">
            <v>500.95</v>
          </cell>
          <cell r="Q341">
            <v>500.95</v>
          </cell>
        </row>
        <row r="342">
          <cell r="A342" t="str">
            <v>F83100C</v>
          </cell>
          <cell r="B342" t="str">
            <v>MAINTENANCE OF STRUCTURES AND IMPROVEME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754.15</v>
          </cell>
          <cell r="N342">
            <v>182.7</v>
          </cell>
          <cell r="O342">
            <v>0</v>
          </cell>
          <cell r="P342">
            <v>936.84999999999991</v>
          </cell>
          <cell r="Q342">
            <v>936.84999999999991</v>
          </cell>
        </row>
        <row r="343">
          <cell r="A343" t="str">
            <v>F83100G</v>
          </cell>
          <cell r="B343" t="str">
            <v>MAINTENANCE OF STRUCTURES AND IMPROVEME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21093.58</v>
          </cell>
          <cell r="N343">
            <v>0</v>
          </cell>
          <cell r="O343">
            <v>0</v>
          </cell>
          <cell r="P343">
            <v>21093.58</v>
          </cell>
          <cell r="Q343">
            <v>21093.58</v>
          </cell>
        </row>
        <row r="344">
          <cell r="A344" t="str">
            <v>F83200G</v>
          </cell>
          <cell r="B344" t="str">
            <v>MAINTENANCE OF RESERVOIRS AND WELLS</v>
          </cell>
          <cell r="C344">
            <v>0</v>
          </cell>
          <cell r="D344">
            <v>0</v>
          </cell>
          <cell r="E344">
            <v>0</v>
          </cell>
          <cell r="F344">
            <v>2205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2205</v>
          </cell>
          <cell r="Q344">
            <v>2205</v>
          </cell>
        </row>
        <row r="345">
          <cell r="A345" t="str">
            <v>F83500G</v>
          </cell>
          <cell r="B345" t="str">
            <v>MAINTENANCE OF MEASURING AND REGULATING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3.68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3.68</v>
          </cell>
          <cell r="Q345">
            <v>3.68</v>
          </cell>
        </row>
        <row r="346">
          <cell r="A346" t="str">
            <v>F83700G</v>
          </cell>
          <cell r="B346" t="str">
            <v>MAINTENANCE OF OTHER EQUIPMENT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451.38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451.38</v>
          </cell>
          <cell r="Q346">
            <v>451.38</v>
          </cell>
        </row>
        <row r="347">
          <cell r="A347" t="str">
            <v>F84000G</v>
          </cell>
          <cell r="B347" t="str">
            <v>OPERATION SUPERVISION AND ENGINEERING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111.51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111.51</v>
          </cell>
          <cell r="Q347">
            <v>111.51</v>
          </cell>
        </row>
        <row r="348">
          <cell r="A348" t="str">
            <v>F84100G</v>
          </cell>
          <cell r="B348" t="str">
            <v>OPERATION LABOR AND EXPNESES</v>
          </cell>
          <cell r="C348">
            <v>0</v>
          </cell>
          <cell r="D348">
            <v>4351.1099999999997</v>
          </cell>
          <cell r="E348">
            <v>4453.5</v>
          </cell>
          <cell r="F348">
            <v>3873.95</v>
          </cell>
          <cell r="G348">
            <v>882.19</v>
          </cell>
          <cell r="H348">
            <v>992.19</v>
          </cell>
          <cell r="I348">
            <v>408.04</v>
          </cell>
          <cell r="J348">
            <v>2331.96</v>
          </cell>
          <cell r="K348">
            <v>2846.83</v>
          </cell>
          <cell r="L348">
            <v>950.59</v>
          </cell>
          <cell r="M348">
            <v>8205.36</v>
          </cell>
          <cell r="N348">
            <v>8458.9</v>
          </cell>
          <cell r="O348">
            <v>6695.36</v>
          </cell>
          <cell r="P348">
            <v>44449.98</v>
          </cell>
          <cell r="Q348">
            <v>44449.98</v>
          </cell>
        </row>
        <row r="349">
          <cell r="A349" t="str">
            <v>F84310G</v>
          </cell>
          <cell r="B349" t="str">
            <v>MAINTENANCE SUPERVISION AND ENGINEERING</v>
          </cell>
          <cell r="C349">
            <v>0</v>
          </cell>
          <cell r="D349">
            <v>169.77</v>
          </cell>
          <cell r="E349">
            <v>250.89</v>
          </cell>
          <cell r="F349">
            <v>234.4</v>
          </cell>
          <cell r="G349">
            <v>204.2</v>
          </cell>
          <cell r="H349">
            <v>248.2</v>
          </cell>
          <cell r="I349">
            <v>125.91</v>
          </cell>
          <cell r="J349">
            <v>178.73</v>
          </cell>
          <cell r="K349">
            <v>248.3</v>
          </cell>
          <cell r="L349">
            <v>191.8</v>
          </cell>
          <cell r="M349">
            <v>234</v>
          </cell>
          <cell r="N349">
            <v>100.94</v>
          </cell>
          <cell r="O349">
            <v>171.61</v>
          </cell>
          <cell r="P349">
            <v>2358.75</v>
          </cell>
          <cell r="Q349">
            <v>2358.75</v>
          </cell>
        </row>
        <row r="350">
          <cell r="A350" t="str">
            <v>F85000G</v>
          </cell>
          <cell r="B350" t="str">
            <v>OPERATION SUPERVISION AND ENGINEERING</v>
          </cell>
          <cell r="C350">
            <v>0</v>
          </cell>
          <cell r="D350">
            <v>6591.7</v>
          </cell>
          <cell r="E350">
            <v>5163.84</v>
          </cell>
          <cell r="F350">
            <v>7767.64</v>
          </cell>
          <cell r="G350">
            <v>7438.89</v>
          </cell>
          <cell r="H350">
            <v>6340.8</v>
          </cell>
          <cell r="I350">
            <v>3677.87</v>
          </cell>
          <cell r="J350">
            <v>4557.49</v>
          </cell>
          <cell r="K350">
            <v>11720.71</v>
          </cell>
          <cell r="L350">
            <v>8490.2000000000007</v>
          </cell>
          <cell r="M350">
            <v>9295.2800000000007</v>
          </cell>
          <cell r="N350">
            <v>8824.2099999999991</v>
          </cell>
          <cell r="O350">
            <v>6633.02</v>
          </cell>
          <cell r="P350">
            <v>86501.650000000009</v>
          </cell>
          <cell r="Q350">
            <v>86501.650000000009</v>
          </cell>
        </row>
        <row r="351">
          <cell r="A351" t="str">
            <v>F85010G</v>
          </cell>
          <cell r="B351" t="str">
            <v>OPERATION SUPERVISION AND ENGINEERING</v>
          </cell>
          <cell r="C351">
            <v>0</v>
          </cell>
          <cell r="D351">
            <v>36987.629999999997</v>
          </cell>
          <cell r="E351">
            <v>42280.08</v>
          </cell>
          <cell r="F351">
            <v>31319.43</v>
          </cell>
          <cell r="G351">
            <v>33620.589999999997</v>
          </cell>
          <cell r="H351">
            <v>41125.79</v>
          </cell>
          <cell r="I351">
            <v>31130.25</v>
          </cell>
          <cell r="J351">
            <v>30063.37</v>
          </cell>
          <cell r="K351">
            <v>37862.42</v>
          </cell>
          <cell r="L351">
            <v>40796.01</v>
          </cell>
          <cell r="M351">
            <v>61859.6</v>
          </cell>
          <cell r="N351">
            <v>33029.949999999997</v>
          </cell>
          <cell r="O351">
            <v>55124.9</v>
          </cell>
          <cell r="P351">
            <v>475200.02</v>
          </cell>
          <cell r="Q351">
            <v>475200.02</v>
          </cell>
        </row>
        <row r="352">
          <cell r="A352" t="str">
            <v>F85020G</v>
          </cell>
          <cell r="B352" t="str">
            <v>OPERATION SUPERVISIO</v>
          </cell>
          <cell r="C352">
            <v>0</v>
          </cell>
          <cell r="D352">
            <v>8713.08</v>
          </cell>
          <cell r="E352">
            <v>13586.76</v>
          </cell>
          <cell r="F352">
            <v>10082.790000000001</v>
          </cell>
          <cell r="G352">
            <v>11781.19</v>
          </cell>
          <cell r="H352">
            <v>14245.19</v>
          </cell>
          <cell r="I352">
            <v>10171.31</v>
          </cell>
          <cell r="J352">
            <v>9478.41</v>
          </cell>
          <cell r="K352">
            <v>13707.81</v>
          </cell>
          <cell r="L352">
            <v>11631.28</v>
          </cell>
          <cell r="M352">
            <v>14229.39</v>
          </cell>
          <cell r="N352">
            <v>11420.09</v>
          </cell>
          <cell r="O352">
            <v>11750.22</v>
          </cell>
          <cell r="P352">
            <v>140797.51999999999</v>
          </cell>
          <cell r="Q352">
            <v>140797.51999999999</v>
          </cell>
        </row>
        <row r="353">
          <cell r="A353" t="str">
            <v>F85100G</v>
          </cell>
          <cell r="B353" t="str">
            <v>SYSTEM CONTROL AND LOAD DISPATCHING</v>
          </cell>
          <cell r="C353">
            <v>0</v>
          </cell>
          <cell r="D353">
            <v>42223.9</v>
          </cell>
          <cell r="E353">
            <v>25854.48</v>
          </cell>
          <cell r="F353">
            <v>20857.82</v>
          </cell>
          <cell r="G353">
            <v>26980.04</v>
          </cell>
          <cell r="H353">
            <v>17278.419999999998</v>
          </cell>
          <cell r="I353">
            <v>26274.25</v>
          </cell>
          <cell r="J353">
            <v>0</v>
          </cell>
          <cell r="K353">
            <v>81542.460000000006</v>
          </cell>
          <cell r="L353">
            <v>33821.760000000002</v>
          </cell>
          <cell r="M353">
            <v>30423.54</v>
          </cell>
          <cell r="N353">
            <v>30373.439999999999</v>
          </cell>
          <cell r="O353">
            <v>36056.71</v>
          </cell>
          <cell r="P353">
            <v>371686.82000000007</v>
          </cell>
          <cell r="Q353">
            <v>371686.82000000007</v>
          </cell>
        </row>
        <row r="354">
          <cell r="A354" t="str">
            <v>F85300G</v>
          </cell>
          <cell r="B354" t="str">
            <v>COMPRESSOR STATION LABOR AND EXPENSES</v>
          </cell>
          <cell r="C354">
            <v>0</v>
          </cell>
          <cell r="D354">
            <v>33843.599999999999</v>
          </cell>
          <cell r="E354">
            <v>19332.02</v>
          </cell>
          <cell r="F354">
            <v>21173.17</v>
          </cell>
          <cell r="G354">
            <v>6082.68</v>
          </cell>
          <cell r="H354">
            <v>27105.01</v>
          </cell>
          <cell r="I354">
            <v>12377.4</v>
          </cell>
          <cell r="J354">
            <v>10692.99</v>
          </cell>
          <cell r="K354">
            <v>12172.72</v>
          </cell>
          <cell r="L354">
            <v>10315.06</v>
          </cell>
          <cell r="M354">
            <v>14566.24</v>
          </cell>
          <cell r="N354">
            <v>14248.19</v>
          </cell>
          <cell r="O354">
            <v>16568.89</v>
          </cell>
          <cell r="P354">
            <v>198477.96999999997</v>
          </cell>
          <cell r="Q354">
            <v>198477.96999999997</v>
          </cell>
        </row>
        <row r="355">
          <cell r="A355" t="str">
            <v>F85310G</v>
          </cell>
          <cell r="B355" t="str">
            <v>COMPRESSOR STATION LABOR AND EXPENSES</v>
          </cell>
          <cell r="C355">
            <v>0</v>
          </cell>
          <cell r="D355">
            <v>41661.31</v>
          </cell>
          <cell r="E355">
            <v>54468.08</v>
          </cell>
          <cell r="F355">
            <v>43928.84</v>
          </cell>
          <cell r="G355">
            <v>45627.64</v>
          </cell>
          <cell r="H355">
            <v>51865.18</v>
          </cell>
          <cell r="I355">
            <v>43175.68</v>
          </cell>
          <cell r="J355">
            <v>42930.33</v>
          </cell>
          <cell r="K355">
            <v>66089.39</v>
          </cell>
          <cell r="L355">
            <v>66664.41</v>
          </cell>
          <cell r="M355">
            <v>62238.39</v>
          </cell>
          <cell r="N355">
            <v>77207.02</v>
          </cell>
          <cell r="O355">
            <v>54810.31</v>
          </cell>
          <cell r="P355">
            <v>650666.58000000007</v>
          </cell>
          <cell r="Q355">
            <v>650666.58000000007</v>
          </cell>
        </row>
        <row r="356">
          <cell r="A356" t="str">
            <v>F85320G</v>
          </cell>
          <cell r="B356" t="str">
            <v>COMPRESSOR STATION LABOR AND EXPENSES</v>
          </cell>
          <cell r="C356">
            <v>0</v>
          </cell>
          <cell r="D356">
            <v>2519.1999999999998</v>
          </cell>
          <cell r="E356">
            <v>3826.14</v>
          </cell>
          <cell r="F356">
            <v>2638.51</v>
          </cell>
          <cell r="G356">
            <v>3240.92</v>
          </cell>
          <cell r="H356">
            <v>3744.67</v>
          </cell>
          <cell r="I356">
            <v>4750.83</v>
          </cell>
          <cell r="J356">
            <v>10478.1</v>
          </cell>
          <cell r="K356">
            <v>30553.7</v>
          </cell>
          <cell r="L356">
            <v>10514.67</v>
          </cell>
          <cell r="M356">
            <v>11003.02</v>
          </cell>
          <cell r="N356">
            <v>8326.1299999999992</v>
          </cell>
          <cell r="O356">
            <v>9675.65</v>
          </cell>
          <cell r="P356">
            <v>101271.54000000001</v>
          </cell>
          <cell r="Q356">
            <v>101271.54000000001</v>
          </cell>
        </row>
        <row r="357">
          <cell r="A357" t="str">
            <v>F85400G</v>
          </cell>
          <cell r="B357" t="str">
            <v>GAS FOR COMPRESSOR STATION FUEL</v>
          </cell>
          <cell r="C357">
            <v>0</v>
          </cell>
          <cell r="D357">
            <v>82108</v>
          </cell>
          <cell r="E357">
            <v>79416</v>
          </cell>
          <cell r="F357">
            <v>119988</v>
          </cell>
          <cell r="G357">
            <v>94408</v>
          </cell>
          <cell r="H357">
            <v>157929</v>
          </cell>
          <cell r="I357">
            <v>108347</v>
          </cell>
          <cell r="J357">
            <v>291090</v>
          </cell>
          <cell r="K357">
            <v>121401</v>
          </cell>
          <cell r="L357">
            <v>302552</v>
          </cell>
          <cell r="M357">
            <v>251051</v>
          </cell>
          <cell r="N357">
            <v>257272</v>
          </cell>
          <cell r="O357">
            <v>955420</v>
          </cell>
          <cell r="P357">
            <v>2820982</v>
          </cell>
          <cell r="Q357">
            <v>2820982</v>
          </cell>
        </row>
        <row r="358">
          <cell r="A358" t="str">
            <v>F85510G</v>
          </cell>
          <cell r="B358" t="str">
            <v>OTHER FUEL AND POWER FOR COMPRESSOR STA</v>
          </cell>
          <cell r="C358">
            <v>0</v>
          </cell>
          <cell r="D358">
            <v>20899.099999999999</v>
          </cell>
          <cell r="E358">
            <v>0</v>
          </cell>
          <cell r="F358">
            <v>10113.75</v>
          </cell>
          <cell r="G358">
            <v>13521.7</v>
          </cell>
          <cell r="H358">
            <v>10539.31</v>
          </cell>
          <cell r="I358">
            <v>25445.26</v>
          </cell>
          <cell r="J358">
            <v>0</v>
          </cell>
          <cell r="K358">
            <v>38061.11</v>
          </cell>
          <cell r="L358">
            <v>20645.34</v>
          </cell>
          <cell r="M358">
            <v>16394.59</v>
          </cell>
          <cell r="N358">
            <v>14607.98</v>
          </cell>
          <cell r="O358">
            <v>0</v>
          </cell>
          <cell r="P358">
            <v>170228.14</v>
          </cell>
          <cell r="Q358">
            <v>170228.14</v>
          </cell>
        </row>
        <row r="359">
          <cell r="A359" t="str">
            <v>F85600G</v>
          </cell>
          <cell r="B359" t="str">
            <v>MAINS EXPENSES</v>
          </cell>
          <cell r="C359">
            <v>0</v>
          </cell>
          <cell r="D359">
            <v>8542.49</v>
          </cell>
          <cell r="E359">
            <v>8826.51</v>
          </cell>
          <cell r="F359">
            <v>8602.51</v>
          </cell>
          <cell r="G359">
            <v>7643.63</v>
          </cell>
          <cell r="H359">
            <v>11299.15</v>
          </cell>
          <cell r="I359">
            <v>8054.84</v>
          </cell>
          <cell r="J359">
            <v>8634.83</v>
          </cell>
          <cell r="K359">
            <v>10629.6</v>
          </cell>
          <cell r="L359">
            <v>5679.3</v>
          </cell>
          <cell r="M359">
            <v>7027.68</v>
          </cell>
          <cell r="N359">
            <v>4584.04</v>
          </cell>
          <cell r="O359">
            <v>6719.17</v>
          </cell>
          <cell r="P359">
            <v>96243.75</v>
          </cell>
          <cell r="Q359">
            <v>96243.75</v>
          </cell>
        </row>
        <row r="360">
          <cell r="A360" t="str">
            <v>F85610G</v>
          </cell>
          <cell r="B360" t="str">
            <v>MAINS EXPENSES</v>
          </cell>
          <cell r="C360">
            <v>0</v>
          </cell>
          <cell r="D360">
            <v>22984.59</v>
          </cell>
          <cell r="E360">
            <v>25746.23</v>
          </cell>
          <cell r="F360">
            <v>18098.14</v>
          </cell>
          <cell r="G360">
            <v>15741.87</v>
          </cell>
          <cell r="H360">
            <v>29097.77</v>
          </cell>
          <cell r="I360">
            <v>16213.86</v>
          </cell>
          <cell r="J360">
            <v>14589.49</v>
          </cell>
          <cell r="K360">
            <v>15392.49</v>
          </cell>
          <cell r="L360">
            <v>11195.19</v>
          </cell>
          <cell r="M360">
            <v>19555.78</v>
          </cell>
          <cell r="N360">
            <v>15360.81</v>
          </cell>
          <cell r="O360">
            <v>31054.720000000001</v>
          </cell>
          <cell r="P360">
            <v>235030.93999999997</v>
          </cell>
          <cell r="Q360">
            <v>235030.93999999997</v>
          </cell>
        </row>
        <row r="361">
          <cell r="A361" t="str">
            <v>F85620G</v>
          </cell>
          <cell r="B361" t="str">
            <v>TRANS PIPE OPER SJOAQ VLY&amp;WHLR RDGE</v>
          </cell>
          <cell r="C361">
            <v>0</v>
          </cell>
          <cell r="D361">
            <v>13941.23</v>
          </cell>
          <cell r="E361">
            <v>25404.47</v>
          </cell>
          <cell r="F361">
            <v>17463.75</v>
          </cell>
          <cell r="G361">
            <v>16968.45</v>
          </cell>
          <cell r="H361">
            <v>23458.52</v>
          </cell>
          <cell r="I361">
            <v>12625.55</v>
          </cell>
          <cell r="J361">
            <v>18847.669999999998</v>
          </cell>
          <cell r="K361">
            <v>21016.49</v>
          </cell>
          <cell r="L361">
            <v>16881.080000000002</v>
          </cell>
          <cell r="M361">
            <v>25335.25</v>
          </cell>
          <cell r="N361">
            <v>18706.87</v>
          </cell>
          <cell r="O361">
            <v>27932.02</v>
          </cell>
          <cell r="P361">
            <v>238581.35</v>
          </cell>
          <cell r="Q361">
            <v>238581.35</v>
          </cell>
        </row>
        <row r="362">
          <cell r="A362" t="str">
            <v>F85660G</v>
          </cell>
          <cell r="B362" t="str">
            <v>TRANS PIPE OPER ADELANTO SYSTEM</v>
          </cell>
          <cell r="C362">
            <v>0</v>
          </cell>
          <cell r="D362">
            <v>5199.49</v>
          </cell>
          <cell r="E362">
            <v>4241.68</v>
          </cell>
          <cell r="F362">
            <v>5604.8</v>
          </cell>
          <cell r="G362">
            <v>6483.75</v>
          </cell>
          <cell r="H362">
            <v>9953.82</v>
          </cell>
          <cell r="I362">
            <v>9667.7900000000009</v>
          </cell>
          <cell r="J362">
            <v>7261.53</v>
          </cell>
          <cell r="K362">
            <v>8107.92</v>
          </cell>
          <cell r="L362">
            <v>7463.23</v>
          </cell>
          <cell r="M362">
            <v>7308.33</v>
          </cell>
          <cell r="N362">
            <v>5753.49</v>
          </cell>
          <cell r="O362">
            <v>15364.01</v>
          </cell>
          <cell r="P362">
            <v>92409.84</v>
          </cell>
          <cell r="Q362">
            <v>92409.84</v>
          </cell>
        </row>
        <row r="363">
          <cell r="A363" t="str">
            <v>F85700G</v>
          </cell>
          <cell r="B363" t="str">
            <v>MEASURING AND REGULATING STATION EXPENS</v>
          </cell>
          <cell r="C363">
            <v>0</v>
          </cell>
          <cell r="D363">
            <v>5013.8</v>
          </cell>
          <cell r="E363">
            <v>13132.94</v>
          </cell>
          <cell r="F363">
            <v>14884.97</v>
          </cell>
          <cell r="G363">
            <v>13017.03</v>
          </cell>
          <cell r="H363">
            <v>20232.86</v>
          </cell>
          <cell r="I363">
            <v>10911.17</v>
          </cell>
          <cell r="J363">
            <v>9911.66</v>
          </cell>
          <cell r="K363">
            <v>14689.75</v>
          </cell>
          <cell r="L363">
            <v>17124.78</v>
          </cell>
          <cell r="M363">
            <v>19553.03</v>
          </cell>
          <cell r="N363">
            <v>15159.5</v>
          </cell>
          <cell r="O363">
            <v>16530.11</v>
          </cell>
          <cell r="P363">
            <v>170161.59999999998</v>
          </cell>
          <cell r="Q363">
            <v>170161.59999999998</v>
          </cell>
        </row>
        <row r="364">
          <cell r="A364" t="str">
            <v>F85900G</v>
          </cell>
          <cell r="B364" t="str">
            <v>OTHER EXPENSES</v>
          </cell>
          <cell r="C364">
            <v>0</v>
          </cell>
          <cell r="D364">
            <v>-421637.37</v>
          </cell>
          <cell r="E364">
            <v>469578.83</v>
          </cell>
          <cell r="F364">
            <v>28782.36</v>
          </cell>
          <cell r="G364">
            <v>33460.79</v>
          </cell>
          <cell r="H364">
            <v>526419.68000000005</v>
          </cell>
          <cell r="I364">
            <v>93204.2</v>
          </cell>
          <cell r="J364">
            <v>323494.25</v>
          </cell>
          <cell r="K364">
            <v>409989.22</v>
          </cell>
          <cell r="L364">
            <v>139401.39000000001</v>
          </cell>
          <cell r="M364">
            <v>50539.29</v>
          </cell>
          <cell r="N364">
            <v>738770.99</v>
          </cell>
          <cell r="O364">
            <v>676231.76</v>
          </cell>
          <cell r="P364">
            <v>3068235.3899999997</v>
          </cell>
          <cell r="Q364">
            <v>3068235.3899999997</v>
          </cell>
        </row>
        <row r="365">
          <cell r="A365" t="str">
            <v>F85910G</v>
          </cell>
          <cell r="B365" t="str">
            <v>OTHER EXPENSES</v>
          </cell>
          <cell r="C365">
            <v>0</v>
          </cell>
          <cell r="D365">
            <v>0</v>
          </cell>
          <cell r="E365">
            <v>249.38</v>
          </cell>
          <cell r="F365">
            <v>1314.47</v>
          </cell>
          <cell r="G365">
            <v>2619.1799999999998</v>
          </cell>
          <cell r="H365">
            <v>9884.07</v>
          </cell>
          <cell r="I365">
            <v>5420.79</v>
          </cell>
          <cell r="J365">
            <v>2734.33</v>
          </cell>
          <cell r="K365">
            <v>2402.6799999999998</v>
          </cell>
          <cell r="L365">
            <v>2008.15</v>
          </cell>
          <cell r="M365">
            <v>3127.29</v>
          </cell>
          <cell r="N365">
            <v>2149.12</v>
          </cell>
          <cell r="O365">
            <v>9763.43</v>
          </cell>
          <cell r="P365">
            <v>41672.89</v>
          </cell>
          <cell r="Q365">
            <v>41672.89</v>
          </cell>
        </row>
        <row r="366">
          <cell r="A366" t="str">
            <v>F85920G</v>
          </cell>
          <cell r="B366" t="str">
            <v>OTHER EXPENSES</v>
          </cell>
          <cell r="C366">
            <v>0</v>
          </cell>
          <cell r="D366">
            <v>801.7</v>
          </cell>
          <cell r="E366">
            <v>2537.9499999999998</v>
          </cell>
          <cell r="F366">
            <v>12042.57</v>
          </cell>
          <cell r="G366">
            <v>4335.5200000000004</v>
          </cell>
          <cell r="H366">
            <v>8890.9500000000007</v>
          </cell>
          <cell r="I366">
            <v>5061.91</v>
          </cell>
          <cell r="J366">
            <v>4339.3999999999996</v>
          </cell>
          <cell r="K366">
            <v>7291.49</v>
          </cell>
          <cell r="L366">
            <v>3555.45</v>
          </cell>
          <cell r="M366">
            <v>9714.4500000000007</v>
          </cell>
          <cell r="N366">
            <v>4606.72</v>
          </cell>
          <cell r="O366">
            <v>7797.64</v>
          </cell>
          <cell r="P366">
            <v>70975.75</v>
          </cell>
          <cell r="Q366">
            <v>70975.75</v>
          </cell>
        </row>
        <row r="367">
          <cell r="A367" t="str">
            <v>F85930G</v>
          </cell>
          <cell r="B367" t="str">
            <v>OTHER EXPENSES</v>
          </cell>
          <cell r="C367">
            <v>0</v>
          </cell>
          <cell r="D367">
            <v>26835.46</v>
          </cell>
          <cell r="E367">
            <v>16326.1</v>
          </cell>
          <cell r="F367">
            <v>17513.580000000002</v>
          </cell>
          <cell r="G367">
            <v>-4215.45</v>
          </cell>
          <cell r="H367">
            <v>8877.27</v>
          </cell>
          <cell r="I367">
            <v>6271.91</v>
          </cell>
          <cell r="J367">
            <v>6126.01</v>
          </cell>
          <cell r="K367">
            <v>9211.9599999999991</v>
          </cell>
          <cell r="L367">
            <v>6528.92</v>
          </cell>
          <cell r="M367">
            <v>8159.75</v>
          </cell>
          <cell r="N367">
            <v>3907.92</v>
          </cell>
          <cell r="O367">
            <v>7288.58</v>
          </cell>
          <cell r="P367">
            <v>112832.01</v>
          </cell>
          <cell r="Q367">
            <v>112832.01</v>
          </cell>
        </row>
        <row r="368">
          <cell r="A368" t="str">
            <v>F86000G</v>
          </cell>
          <cell r="B368" t="str">
            <v>RENTS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100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-42.53</v>
          </cell>
          <cell r="M368">
            <v>0</v>
          </cell>
          <cell r="N368">
            <v>145</v>
          </cell>
          <cell r="O368">
            <v>2</v>
          </cell>
          <cell r="P368">
            <v>204.47</v>
          </cell>
          <cell r="Q368">
            <v>204.47</v>
          </cell>
        </row>
        <row r="369">
          <cell r="A369" t="str">
            <v>F86100G</v>
          </cell>
          <cell r="B369" t="str">
            <v>MAINTENANCE SUPERVISION AND ENGINEERING</v>
          </cell>
          <cell r="C369">
            <v>0</v>
          </cell>
          <cell r="D369">
            <v>813.62</v>
          </cell>
          <cell r="E369">
            <v>323.39</v>
          </cell>
          <cell r="F369">
            <v>273.97000000000003</v>
          </cell>
          <cell r="G369">
            <v>313.51</v>
          </cell>
          <cell r="H369">
            <v>286.56</v>
          </cell>
          <cell r="I369">
            <v>289.18</v>
          </cell>
          <cell r="J369">
            <v>273.58</v>
          </cell>
          <cell r="K369">
            <v>339.73</v>
          </cell>
          <cell r="L369">
            <v>371.26</v>
          </cell>
          <cell r="M369">
            <v>265.95999999999998</v>
          </cell>
          <cell r="N369">
            <v>158.61000000000001</v>
          </cell>
          <cell r="O369">
            <v>0</v>
          </cell>
          <cell r="P369">
            <v>3709.3700000000003</v>
          </cell>
          <cell r="Q369">
            <v>3709.3700000000003</v>
          </cell>
        </row>
        <row r="370">
          <cell r="A370" t="str">
            <v>F86110G</v>
          </cell>
          <cell r="B370" t="str">
            <v>MAINTENANCE SUPERVISION AND ENGINEERING</v>
          </cell>
          <cell r="C370">
            <v>0</v>
          </cell>
          <cell r="D370">
            <v>5960.48</v>
          </cell>
          <cell r="E370">
            <v>8088.01</v>
          </cell>
          <cell r="F370">
            <v>6421.75</v>
          </cell>
          <cell r="G370">
            <v>7293.05</v>
          </cell>
          <cell r="H370">
            <v>8044.95</v>
          </cell>
          <cell r="I370">
            <v>5764.69</v>
          </cell>
          <cell r="J370">
            <v>5653</v>
          </cell>
          <cell r="K370">
            <v>8147.33</v>
          </cell>
          <cell r="L370">
            <v>6455.36</v>
          </cell>
          <cell r="M370">
            <v>10473.9</v>
          </cell>
          <cell r="N370">
            <v>7397.73</v>
          </cell>
          <cell r="O370">
            <v>9563.0400000000009</v>
          </cell>
          <cell r="P370">
            <v>89263.290000000008</v>
          </cell>
          <cell r="Q370">
            <v>89263.290000000008</v>
          </cell>
        </row>
        <row r="371">
          <cell r="A371" t="str">
            <v>F86120G</v>
          </cell>
          <cell r="B371" t="str">
            <v>MAINTENANCE SUPERVISION AND ENGINEERING</v>
          </cell>
          <cell r="C371">
            <v>0</v>
          </cell>
          <cell r="D371">
            <v>56.56</v>
          </cell>
          <cell r="E371">
            <v>83.63</v>
          </cell>
          <cell r="F371">
            <v>66.099999999999994</v>
          </cell>
          <cell r="G371">
            <v>68</v>
          </cell>
          <cell r="H371">
            <v>82.6</v>
          </cell>
          <cell r="I371">
            <v>41.89</v>
          </cell>
          <cell r="J371">
            <v>59.53</v>
          </cell>
          <cell r="K371">
            <v>82.7</v>
          </cell>
          <cell r="L371">
            <v>63.9</v>
          </cell>
          <cell r="M371">
            <v>77.900000000000006</v>
          </cell>
          <cell r="N371">
            <v>33.6</v>
          </cell>
          <cell r="O371">
            <v>57.16</v>
          </cell>
          <cell r="P371">
            <v>773.56999999999994</v>
          </cell>
          <cell r="Q371">
            <v>773.56999999999994</v>
          </cell>
        </row>
        <row r="372">
          <cell r="A372" t="str">
            <v>F86200G</v>
          </cell>
          <cell r="B372" t="str">
            <v>MAINTENANCE OF STRUCTURES AND IMPROVEME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349.69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349.69</v>
          </cell>
          <cell r="Q372">
            <v>349.69</v>
          </cell>
        </row>
        <row r="373">
          <cell r="A373" t="str">
            <v>F86300G</v>
          </cell>
          <cell r="B373" t="str">
            <v>MAINTENANCE OF MAINS</v>
          </cell>
          <cell r="C373">
            <v>0</v>
          </cell>
          <cell r="D373">
            <v>223.97</v>
          </cell>
          <cell r="E373">
            <v>264.13</v>
          </cell>
          <cell r="F373">
            <v>3641.03</v>
          </cell>
          <cell r="G373">
            <v>1784.65</v>
          </cell>
          <cell r="H373">
            <v>3948.87</v>
          </cell>
          <cell r="I373">
            <v>652.38</v>
          </cell>
          <cell r="J373">
            <v>686.1</v>
          </cell>
          <cell r="K373">
            <v>482.31</v>
          </cell>
          <cell r="L373">
            <v>1364.88</v>
          </cell>
          <cell r="M373">
            <v>858.12</v>
          </cell>
          <cell r="N373">
            <v>743.9</v>
          </cell>
          <cell r="O373">
            <v>7716.48</v>
          </cell>
          <cell r="P373">
            <v>22366.82</v>
          </cell>
          <cell r="Q373">
            <v>22366.82</v>
          </cell>
        </row>
        <row r="374">
          <cell r="A374" t="str">
            <v>F86310G</v>
          </cell>
          <cell r="B374" t="str">
            <v>MAINTENANCE OF MAINS</v>
          </cell>
          <cell r="C374">
            <v>0</v>
          </cell>
          <cell r="D374">
            <v>0</v>
          </cell>
          <cell r="E374">
            <v>0</v>
          </cell>
          <cell r="F374">
            <v>1508.17</v>
          </cell>
          <cell r="G374">
            <v>469.11</v>
          </cell>
          <cell r="H374">
            <v>1212.8399999999999</v>
          </cell>
          <cell r="I374">
            <v>7511.69</v>
          </cell>
          <cell r="J374">
            <v>4727.43</v>
          </cell>
          <cell r="K374">
            <v>11335.9</v>
          </cell>
          <cell r="L374">
            <v>10564.32</v>
          </cell>
          <cell r="M374">
            <v>9869.0400000000009</v>
          </cell>
          <cell r="N374">
            <v>6016.83</v>
          </cell>
          <cell r="O374">
            <v>7157.06</v>
          </cell>
          <cell r="P374">
            <v>60372.39</v>
          </cell>
          <cell r="Q374">
            <v>60372.39</v>
          </cell>
        </row>
        <row r="375">
          <cell r="A375" t="str">
            <v>F86400G</v>
          </cell>
          <cell r="B375" t="str">
            <v>MAINTENANCE OF COMPRESSOR STATION EQUIP</v>
          </cell>
          <cell r="C375">
            <v>0</v>
          </cell>
          <cell r="D375">
            <v>43028.86</v>
          </cell>
          <cell r="E375">
            <v>28774.79</v>
          </cell>
          <cell r="F375">
            <v>9068.44</v>
          </cell>
          <cell r="G375">
            <v>30799.02</v>
          </cell>
          <cell r="H375">
            <v>54567.63</v>
          </cell>
          <cell r="I375">
            <v>51419.01</v>
          </cell>
          <cell r="J375">
            <v>43161.22</v>
          </cell>
          <cell r="K375">
            <v>47828.89</v>
          </cell>
          <cell r="L375">
            <v>16497.68</v>
          </cell>
          <cell r="M375">
            <v>97373.65</v>
          </cell>
          <cell r="N375">
            <v>42628.57</v>
          </cell>
          <cell r="O375">
            <v>38824.080000000002</v>
          </cell>
          <cell r="P375">
            <v>503971.83999999997</v>
          </cell>
          <cell r="Q375">
            <v>503971.83999999997</v>
          </cell>
        </row>
        <row r="376">
          <cell r="A376" t="str">
            <v>F86410G</v>
          </cell>
          <cell r="B376" t="str">
            <v>MAINTENANCE OF COMPRESSOR STATION EQUIP</v>
          </cell>
          <cell r="C376">
            <v>0</v>
          </cell>
          <cell r="D376">
            <v>4856.6400000000003</v>
          </cell>
          <cell r="E376">
            <v>7850.54</v>
          </cell>
          <cell r="F376">
            <v>5864.85</v>
          </cell>
          <cell r="G376">
            <v>9821.6</v>
          </cell>
          <cell r="H376">
            <v>5457.13</v>
          </cell>
          <cell r="I376">
            <v>4983.29</v>
          </cell>
          <cell r="J376">
            <v>4851.96</v>
          </cell>
          <cell r="K376">
            <v>15834.86</v>
          </cell>
          <cell r="L376">
            <v>7700.62</v>
          </cell>
          <cell r="M376">
            <v>7055.93</v>
          </cell>
          <cell r="N376">
            <v>4793.1899999999996</v>
          </cell>
          <cell r="O376">
            <v>8859.9599999999991</v>
          </cell>
          <cell r="P376">
            <v>87930.569999999978</v>
          </cell>
          <cell r="Q376">
            <v>87930.569999999978</v>
          </cell>
        </row>
        <row r="377">
          <cell r="A377" t="str">
            <v>F86420G</v>
          </cell>
          <cell r="B377" t="str">
            <v>MAINTENANCE OF COMPRESSOR STATION EQUIP</v>
          </cell>
          <cell r="C377">
            <v>0</v>
          </cell>
          <cell r="D377">
            <v>1246.22</v>
          </cell>
          <cell r="E377">
            <v>1271.19</v>
          </cell>
          <cell r="F377">
            <v>1147.96</v>
          </cell>
          <cell r="G377">
            <v>1113.74</v>
          </cell>
          <cell r="H377">
            <v>1339.9</v>
          </cell>
          <cell r="I377">
            <v>1038.3900000000001</v>
          </cell>
          <cell r="J377">
            <v>1461.7</v>
          </cell>
          <cell r="K377">
            <v>996.94</v>
          </cell>
          <cell r="L377">
            <v>1646.25</v>
          </cell>
          <cell r="M377">
            <v>1290.98</v>
          </cell>
          <cell r="N377">
            <v>1560.34</v>
          </cell>
          <cell r="O377">
            <v>1359.95</v>
          </cell>
          <cell r="P377">
            <v>15473.560000000001</v>
          </cell>
          <cell r="Q377">
            <v>15473.560000000001</v>
          </cell>
        </row>
        <row r="378">
          <cell r="A378" t="str">
            <v>F86500G</v>
          </cell>
          <cell r="B378" t="str">
            <v>MAINTENANCE OF MEASURING AND REG. STATI</v>
          </cell>
          <cell r="C378">
            <v>0</v>
          </cell>
          <cell r="D378">
            <v>2640.98</v>
          </cell>
          <cell r="E378">
            <v>3099.52</v>
          </cell>
          <cell r="F378">
            <v>3638.61</v>
          </cell>
          <cell r="G378">
            <v>3929.79</v>
          </cell>
          <cell r="H378">
            <v>5405.96</v>
          </cell>
          <cell r="I378">
            <v>4171.43</v>
          </cell>
          <cell r="J378">
            <v>6483.09</v>
          </cell>
          <cell r="K378">
            <v>12937.15</v>
          </cell>
          <cell r="L378">
            <v>22598.71</v>
          </cell>
          <cell r="M378">
            <v>5865.99</v>
          </cell>
          <cell r="N378">
            <v>8894.36</v>
          </cell>
          <cell r="O378">
            <v>7701.42</v>
          </cell>
          <cell r="P378">
            <v>87367.01</v>
          </cell>
          <cell r="Q378">
            <v>87367.01</v>
          </cell>
        </row>
        <row r="379">
          <cell r="A379" t="str">
            <v>F87000G</v>
          </cell>
          <cell r="B379" t="str">
            <v>OPERATION SUPERVISION AND ENGINEERING</v>
          </cell>
          <cell r="C379">
            <v>0</v>
          </cell>
          <cell r="D379">
            <v>8282.02</v>
          </cell>
          <cell r="E379">
            <v>6524.64</v>
          </cell>
          <cell r="F379">
            <v>6777.67</v>
          </cell>
          <cell r="G379">
            <v>3671.66</v>
          </cell>
          <cell r="H379">
            <v>7230.4</v>
          </cell>
          <cell r="I379">
            <v>3765.81</v>
          </cell>
          <cell r="J379">
            <v>4124.29</v>
          </cell>
          <cell r="K379">
            <v>9039.85</v>
          </cell>
          <cell r="L379">
            <v>9122.7199999999993</v>
          </cell>
          <cell r="M379">
            <v>10354.549999999999</v>
          </cell>
          <cell r="N379">
            <v>12994.65</v>
          </cell>
          <cell r="O379">
            <v>10752.39</v>
          </cell>
          <cell r="P379">
            <v>92640.65</v>
          </cell>
          <cell r="Q379">
            <v>92640.65</v>
          </cell>
        </row>
        <row r="380">
          <cell r="A380" t="str">
            <v>F87010G</v>
          </cell>
          <cell r="B380" t="str">
            <v>OPERATION SUPERVISIO</v>
          </cell>
          <cell r="C380">
            <v>0</v>
          </cell>
          <cell r="D380">
            <v>121447.76</v>
          </cell>
          <cell r="E380">
            <v>171850.75</v>
          </cell>
          <cell r="F380">
            <v>130339.19</v>
          </cell>
          <cell r="G380">
            <v>121943.1</v>
          </cell>
          <cell r="H380">
            <v>182855.82</v>
          </cell>
          <cell r="I380">
            <v>125673.79</v>
          </cell>
          <cell r="J380">
            <v>124867.13</v>
          </cell>
          <cell r="K380">
            <v>164469.48000000001</v>
          </cell>
          <cell r="L380">
            <v>137070.91</v>
          </cell>
          <cell r="M380">
            <v>185432.28</v>
          </cell>
          <cell r="N380">
            <v>141540.71</v>
          </cell>
          <cell r="O380">
            <v>177175.08</v>
          </cell>
          <cell r="P380">
            <v>1784666.0000000002</v>
          </cell>
          <cell r="Q380">
            <v>1784666.0000000002</v>
          </cell>
        </row>
        <row r="381">
          <cell r="A381" t="str">
            <v>F87020G</v>
          </cell>
          <cell r="B381" t="str">
            <v>OPERATION SUPERVISIO</v>
          </cell>
          <cell r="C381">
            <v>0</v>
          </cell>
          <cell r="D381">
            <v>66772.2</v>
          </cell>
          <cell r="E381">
            <v>86392.45</v>
          </cell>
          <cell r="F381">
            <v>73463.75</v>
          </cell>
          <cell r="G381">
            <v>58506.44</v>
          </cell>
          <cell r="H381">
            <v>87249.62</v>
          </cell>
          <cell r="I381">
            <v>77658.34</v>
          </cell>
          <cell r="J381">
            <v>65002.44</v>
          </cell>
          <cell r="K381">
            <v>84409.88</v>
          </cell>
          <cell r="L381">
            <v>65732.63</v>
          </cell>
          <cell r="M381">
            <v>85689.25</v>
          </cell>
          <cell r="N381">
            <v>65044.32</v>
          </cell>
          <cell r="O381">
            <v>64775.63</v>
          </cell>
          <cell r="P381">
            <v>880696.94999999984</v>
          </cell>
          <cell r="Q381">
            <v>880696.94999999984</v>
          </cell>
        </row>
        <row r="382">
          <cell r="A382" t="str">
            <v>F87100G</v>
          </cell>
          <cell r="B382" t="str">
            <v>DISTRIBUTION LOAD DISPATCHING</v>
          </cell>
          <cell r="C382">
            <v>0</v>
          </cell>
          <cell r="D382">
            <v>1052.45</v>
          </cell>
          <cell r="E382">
            <v>816.09</v>
          </cell>
          <cell r="F382">
            <v>1343.68</v>
          </cell>
          <cell r="G382">
            <v>2245.1999999999998</v>
          </cell>
          <cell r="H382">
            <v>2978.34</v>
          </cell>
          <cell r="I382">
            <v>2108.9499999999998</v>
          </cell>
          <cell r="J382">
            <v>2807.33</v>
          </cell>
          <cell r="K382">
            <v>2320.11</v>
          </cell>
          <cell r="L382">
            <v>3932.68</v>
          </cell>
          <cell r="M382">
            <v>4971.3</v>
          </cell>
          <cell r="N382">
            <v>3614.73</v>
          </cell>
          <cell r="O382">
            <v>4815.88</v>
          </cell>
          <cell r="P382">
            <v>33006.74</v>
          </cell>
          <cell r="Q382">
            <v>33006.74</v>
          </cell>
        </row>
        <row r="383">
          <cell r="A383" t="str">
            <v>F87200C</v>
          </cell>
          <cell r="B383" t="str">
            <v>COMPRESSOR STATION LABOR AND EXPENSES</v>
          </cell>
          <cell r="C383">
            <v>0</v>
          </cell>
          <cell r="D383">
            <v>239.07</v>
          </cell>
          <cell r="E383">
            <v>0</v>
          </cell>
          <cell r="F383">
            <v>347.62</v>
          </cell>
          <cell r="G383">
            <v>749.47</v>
          </cell>
          <cell r="H383">
            <v>0</v>
          </cell>
          <cell r="I383">
            <v>562.87</v>
          </cell>
          <cell r="J383">
            <v>529.48</v>
          </cell>
          <cell r="K383">
            <v>1014.51</v>
          </cell>
          <cell r="L383">
            <v>674.51</v>
          </cell>
          <cell r="M383">
            <v>1584.71</v>
          </cell>
          <cell r="N383">
            <v>0</v>
          </cell>
          <cell r="O383">
            <v>1966.95</v>
          </cell>
          <cell r="P383">
            <v>7669.1900000000005</v>
          </cell>
          <cell r="Q383">
            <v>7669.1900000000005</v>
          </cell>
        </row>
        <row r="384">
          <cell r="A384" t="str">
            <v>F87300G</v>
          </cell>
          <cell r="B384" t="str">
            <v>COMPRESSOR STATION FUEL AND POWER</v>
          </cell>
          <cell r="C384">
            <v>0</v>
          </cell>
          <cell r="D384">
            <v>0</v>
          </cell>
          <cell r="E384">
            <v>809.96</v>
          </cell>
          <cell r="F384">
            <v>0</v>
          </cell>
          <cell r="G384">
            <v>0</v>
          </cell>
          <cell r="H384">
            <v>0</v>
          </cell>
          <cell r="I384">
            <v>71.61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881.57</v>
          </cell>
          <cell r="Q384">
            <v>881.57</v>
          </cell>
        </row>
        <row r="385">
          <cell r="A385" t="str">
            <v>F87400G</v>
          </cell>
          <cell r="B385" t="str">
            <v>MAINS AND SERVICES EXPENSES</v>
          </cell>
          <cell r="C385">
            <v>0</v>
          </cell>
          <cell r="D385">
            <v>38208.120000000003</v>
          </cell>
          <cell r="E385">
            <v>48623.21</v>
          </cell>
          <cell r="F385">
            <v>38392.81</v>
          </cell>
          <cell r="G385">
            <v>43922.71</v>
          </cell>
          <cell r="H385">
            <v>31574.720000000001</v>
          </cell>
          <cell r="I385">
            <v>45808.13</v>
          </cell>
          <cell r="J385">
            <v>34118.51</v>
          </cell>
          <cell r="K385">
            <v>70444.31</v>
          </cell>
          <cell r="L385">
            <v>57879.4</v>
          </cell>
          <cell r="M385">
            <v>70679.27</v>
          </cell>
          <cell r="N385">
            <v>35330.21</v>
          </cell>
          <cell r="O385">
            <v>62927.71</v>
          </cell>
          <cell r="P385">
            <v>577909.1100000001</v>
          </cell>
          <cell r="Q385">
            <v>577909.1100000001</v>
          </cell>
        </row>
        <row r="386">
          <cell r="A386" t="str">
            <v>F87410G</v>
          </cell>
          <cell r="B386" t="str">
            <v>MAINS AND SERVICES E</v>
          </cell>
          <cell r="C386">
            <v>0</v>
          </cell>
          <cell r="D386">
            <v>37412.06</v>
          </cell>
          <cell r="E386">
            <v>-22073.08</v>
          </cell>
          <cell r="F386">
            <v>-3338.33</v>
          </cell>
          <cell r="G386">
            <v>44463.83</v>
          </cell>
          <cell r="H386">
            <v>50699.67</v>
          </cell>
          <cell r="I386">
            <v>41132.1</v>
          </cell>
          <cell r="J386">
            <v>38948.21</v>
          </cell>
          <cell r="K386">
            <v>52508.639999999999</v>
          </cell>
          <cell r="L386">
            <v>39460.480000000003</v>
          </cell>
          <cell r="M386">
            <v>56100.86</v>
          </cell>
          <cell r="N386">
            <v>41874</v>
          </cell>
          <cell r="O386">
            <v>65329.599999999999</v>
          </cell>
          <cell r="P386">
            <v>442518.03999999992</v>
          </cell>
          <cell r="Q386">
            <v>442518.03999999992</v>
          </cell>
        </row>
        <row r="387">
          <cell r="A387" t="str">
            <v>F87430G</v>
          </cell>
          <cell r="B387" t="str">
            <v>MAINS AND SERVICES E</v>
          </cell>
          <cell r="C387">
            <v>0</v>
          </cell>
          <cell r="D387">
            <v>117854.86</v>
          </cell>
          <cell r="E387">
            <v>116102.04</v>
          </cell>
          <cell r="F387">
            <v>111189.09</v>
          </cell>
          <cell r="G387">
            <v>110913.05</v>
          </cell>
          <cell r="H387">
            <v>176145.24</v>
          </cell>
          <cell r="I387">
            <v>90001.29</v>
          </cell>
          <cell r="J387">
            <v>122615.92</v>
          </cell>
          <cell r="K387">
            <v>130003.03</v>
          </cell>
          <cell r="L387">
            <v>103200.56</v>
          </cell>
          <cell r="M387">
            <v>126095.43</v>
          </cell>
          <cell r="N387">
            <v>115149.24</v>
          </cell>
          <cell r="O387">
            <v>153886.35999999999</v>
          </cell>
          <cell r="P387">
            <v>1473156.1099999999</v>
          </cell>
          <cell r="Q387">
            <v>1473156.1099999999</v>
          </cell>
        </row>
        <row r="388">
          <cell r="A388" t="str">
            <v>F87440G</v>
          </cell>
          <cell r="B388" t="str">
            <v>MAINS AND SERVICES E</v>
          </cell>
          <cell r="C388">
            <v>0</v>
          </cell>
          <cell r="D388">
            <v>57447.76</v>
          </cell>
          <cell r="E388">
            <v>55223.7</v>
          </cell>
          <cell r="F388">
            <v>57889.13</v>
          </cell>
          <cell r="G388">
            <v>45041.14</v>
          </cell>
          <cell r="H388">
            <v>73973.850000000006</v>
          </cell>
          <cell r="I388">
            <v>50236.86</v>
          </cell>
          <cell r="J388">
            <v>32750.59</v>
          </cell>
          <cell r="K388">
            <v>-19814.04</v>
          </cell>
          <cell r="L388">
            <v>23811.48</v>
          </cell>
          <cell r="M388">
            <v>43953.599999999999</v>
          </cell>
          <cell r="N388">
            <v>21606.59</v>
          </cell>
          <cell r="O388">
            <v>52257.74</v>
          </cell>
          <cell r="P388">
            <v>494378.39999999997</v>
          </cell>
          <cell r="Q388">
            <v>494378.39999999997</v>
          </cell>
        </row>
        <row r="389">
          <cell r="A389" t="str">
            <v>F87450G</v>
          </cell>
          <cell r="B389" t="str">
            <v>MAINS AND SERVICES E</v>
          </cell>
          <cell r="C389">
            <v>0</v>
          </cell>
          <cell r="D389">
            <v>877.23</v>
          </cell>
          <cell r="E389">
            <v>1098.43</v>
          </cell>
          <cell r="F389">
            <v>810.82</v>
          </cell>
          <cell r="G389">
            <v>892.21</v>
          </cell>
          <cell r="H389">
            <v>1105.73</v>
          </cell>
          <cell r="I389">
            <v>877.73</v>
          </cell>
          <cell r="J389">
            <v>643.04999999999995</v>
          </cell>
          <cell r="K389">
            <v>1205.8900000000001</v>
          </cell>
          <cell r="L389">
            <v>6800.41</v>
          </cell>
          <cell r="M389">
            <v>1063.56</v>
          </cell>
          <cell r="N389">
            <v>6291.62</v>
          </cell>
          <cell r="O389">
            <v>2800.39</v>
          </cell>
          <cell r="P389">
            <v>24467.07</v>
          </cell>
          <cell r="Q389">
            <v>24467.07</v>
          </cell>
        </row>
        <row r="390">
          <cell r="A390" t="str">
            <v>F87500G</v>
          </cell>
          <cell r="B390" t="str">
            <v>MEASURING AND REGULATING STATION EXPENS</v>
          </cell>
          <cell r="C390">
            <v>0</v>
          </cell>
          <cell r="D390">
            <v>42752.37</v>
          </cell>
          <cell r="E390">
            <v>59255.71</v>
          </cell>
          <cell r="F390">
            <v>32386.91</v>
          </cell>
          <cell r="G390">
            <v>14230.94</v>
          </cell>
          <cell r="H390">
            <v>45362.31</v>
          </cell>
          <cell r="I390">
            <v>21411.11</v>
          </cell>
          <cell r="J390">
            <v>27487.56</v>
          </cell>
          <cell r="K390">
            <v>29003.39</v>
          </cell>
          <cell r="L390">
            <v>23460.639999999999</v>
          </cell>
          <cell r="M390">
            <v>34273.07</v>
          </cell>
          <cell r="N390">
            <v>27999.3</v>
          </cell>
          <cell r="O390">
            <v>52280.26</v>
          </cell>
          <cell r="P390">
            <v>409903.57</v>
          </cell>
          <cell r="Q390">
            <v>409903.57</v>
          </cell>
        </row>
        <row r="391">
          <cell r="A391" t="str">
            <v>F87800G</v>
          </cell>
          <cell r="B391" t="str">
            <v>METER AND HOUSE REGULATOR EXPENSES</v>
          </cell>
          <cell r="C391">
            <v>0</v>
          </cell>
          <cell r="D391">
            <v>34755.35</v>
          </cell>
          <cell r="E391">
            <v>55213.35</v>
          </cell>
          <cell r="F391">
            <v>35191.03</v>
          </cell>
          <cell r="G391">
            <v>48242.85</v>
          </cell>
          <cell r="H391">
            <v>36189.589999999997</v>
          </cell>
          <cell r="I391">
            <v>34674.06</v>
          </cell>
          <cell r="J391">
            <v>25381.81</v>
          </cell>
          <cell r="K391">
            <v>72398.720000000001</v>
          </cell>
          <cell r="L391">
            <v>60069.64</v>
          </cell>
          <cell r="M391">
            <v>77054.98</v>
          </cell>
          <cell r="N391">
            <v>70043.47</v>
          </cell>
          <cell r="O391">
            <v>55637.53</v>
          </cell>
          <cell r="P391">
            <v>604852.38</v>
          </cell>
          <cell r="Q391">
            <v>604852.38</v>
          </cell>
        </row>
        <row r="392">
          <cell r="A392" t="str">
            <v>F87810G</v>
          </cell>
          <cell r="B392" t="str">
            <v>METER AND HOUSE REGU</v>
          </cell>
          <cell r="C392">
            <v>0</v>
          </cell>
          <cell r="D392">
            <v>18845.38</v>
          </cell>
          <cell r="E392">
            <v>22427.4</v>
          </cell>
          <cell r="F392">
            <v>17254.080000000002</v>
          </cell>
          <cell r="G392">
            <v>20161.91</v>
          </cell>
          <cell r="H392">
            <v>18666.259999999998</v>
          </cell>
          <cell r="I392">
            <v>9191.48</v>
          </cell>
          <cell r="J392">
            <v>10763.72</v>
          </cell>
          <cell r="K392">
            <v>11359.21</v>
          </cell>
          <cell r="L392">
            <v>9222.6</v>
          </cell>
          <cell r="M392">
            <v>13380.99</v>
          </cell>
          <cell r="N392">
            <v>10783.16</v>
          </cell>
          <cell r="O392">
            <v>13407.12</v>
          </cell>
          <cell r="P392">
            <v>175463.31</v>
          </cell>
          <cell r="Q392">
            <v>175463.31</v>
          </cell>
        </row>
        <row r="393">
          <cell r="A393" t="str">
            <v>F87820G</v>
          </cell>
          <cell r="B393" t="str">
            <v>METER AND HOUSE REGU</v>
          </cell>
          <cell r="C393">
            <v>0</v>
          </cell>
          <cell r="D393">
            <v>123971.62</v>
          </cell>
          <cell r="E393">
            <v>155773.75</v>
          </cell>
          <cell r="F393">
            <v>128738.28</v>
          </cell>
          <cell r="G393">
            <v>126807.46</v>
          </cell>
          <cell r="H393">
            <v>154892.31</v>
          </cell>
          <cell r="I393">
            <v>126033.69</v>
          </cell>
          <cell r="J393">
            <v>125665.81</v>
          </cell>
          <cell r="K393">
            <v>157986.59</v>
          </cell>
          <cell r="L393">
            <v>138964.19</v>
          </cell>
          <cell r="M393">
            <v>134535.62</v>
          </cell>
          <cell r="N393">
            <v>91493.119999999995</v>
          </cell>
          <cell r="O393">
            <v>123662.94</v>
          </cell>
          <cell r="P393">
            <v>1588525.38</v>
          </cell>
          <cell r="Q393">
            <v>1588525.38</v>
          </cell>
        </row>
        <row r="394">
          <cell r="A394" t="str">
            <v>F87830G</v>
          </cell>
          <cell r="B394" t="str">
            <v>METER AND HOUSE REGU</v>
          </cell>
          <cell r="C394">
            <v>0</v>
          </cell>
          <cell r="D394">
            <v>1827.41</v>
          </cell>
          <cell r="E394">
            <v>2403.09</v>
          </cell>
          <cell r="F394">
            <v>1942.87</v>
          </cell>
          <cell r="G394">
            <v>1638.72</v>
          </cell>
          <cell r="H394">
            <v>1995.97</v>
          </cell>
          <cell r="I394">
            <v>1864.45</v>
          </cell>
          <cell r="J394">
            <v>1494.56</v>
          </cell>
          <cell r="K394">
            <v>1579.4</v>
          </cell>
          <cell r="L394">
            <v>1524.84</v>
          </cell>
          <cell r="M394">
            <v>2037.63</v>
          </cell>
          <cell r="N394">
            <v>3942.32</v>
          </cell>
          <cell r="O394">
            <v>6396.52</v>
          </cell>
          <cell r="P394">
            <v>28647.78</v>
          </cell>
          <cell r="Q394">
            <v>28647.78</v>
          </cell>
        </row>
        <row r="395">
          <cell r="A395" t="str">
            <v>F87840G</v>
          </cell>
          <cell r="B395" t="str">
            <v>METER AND HOUSE REGU</v>
          </cell>
          <cell r="C395">
            <v>0</v>
          </cell>
          <cell r="D395">
            <v>4111.8100000000004</v>
          </cell>
          <cell r="E395">
            <v>11234.71</v>
          </cell>
          <cell r="F395">
            <v>9863.01</v>
          </cell>
          <cell r="G395">
            <v>11515.66</v>
          </cell>
          <cell r="H395">
            <v>11502.81</v>
          </cell>
          <cell r="I395">
            <v>12642.83</v>
          </cell>
          <cell r="J395">
            <v>11802.6</v>
          </cell>
          <cell r="K395">
            <v>9204.75</v>
          </cell>
          <cell r="L395">
            <v>7973.57</v>
          </cell>
          <cell r="M395">
            <v>4288.16</v>
          </cell>
          <cell r="N395">
            <v>12498.38</v>
          </cell>
          <cell r="O395">
            <v>27006.73</v>
          </cell>
          <cell r="P395">
            <v>133645.02000000002</v>
          </cell>
          <cell r="Q395">
            <v>133645.02000000002</v>
          </cell>
        </row>
        <row r="396">
          <cell r="A396" t="str">
            <v>F87850G</v>
          </cell>
          <cell r="B396" t="str">
            <v>METER AND HOUSE REGU</v>
          </cell>
          <cell r="C396">
            <v>0</v>
          </cell>
          <cell r="D396">
            <v>2486.3000000000002</v>
          </cell>
          <cell r="E396">
            <v>2220.1799999999998</v>
          </cell>
          <cell r="F396">
            <v>1675.79</v>
          </cell>
          <cell r="G396">
            <v>1804.69</v>
          </cell>
          <cell r="H396">
            <v>2591.85</v>
          </cell>
          <cell r="I396">
            <v>1526.07</v>
          </cell>
          <cell r="J396">
            <v>1810.3</v>
          </cell>
          <cell r="K396">
            <v>2385.67</v>
          </cell>
          <cell r="L396">
            <v>1159.78</v>
          </cell>
          <cell r="M396">
            <v>3133.09</v>
          </cell>
          <cell r="N396">
            <v>1792.4</v>
          </cell>
          <cell r="O396">
            <v>4240.32</v>
          </cell>
          <cell r="P396">
            <v>26826.44</v>
          </cell>
          <cell r="Q396">
            <v>26826.44</v>
          </cell>
        </row>
        <row r="397">
          <cell r="A397" t="str">
            <v>F87860G</v>
          </cell>
          <cell r="B397" t="str">
            <v>METER AND HOUSE REGU</v>
          </cell>
          <cell r="C397">
            <v>0</v>
          </cell>
          <cell r="D397">
            <v>2294.67</v>
          </cell>
          <cell r="E397">
            <v>1477.26</v>
          </cell>
          <cell r="F397">
            <v>2204.65</v>
          </cell>
          <cell r="G397">
            <v>2217.35</v>
          </cell>
          <cell r="H397">
            <v>869.92</v>
          </cell>
          <cell r="I397">
            <v>94.19</v>
          </cell>
          <cell r="J397">
            <v>451.29</v>
          </cell>
          <cell r="K397">
            <v>835.96</v>
          </cell>
          <cell r="L397">
            <v>526.75</v>
          </cell>
          <cell r="M397">
            <v>448.39</v>
          </cell>
          <cell r="N397">
            <v>132.5</v>
          </cell>
          <cell r="O397">
            <v>510.37</v>
          </cell>
          <cell r="P397">
            <v>12063.300000000001</v>
          </cell>
          <cell r="Q397">
            <v>12063.300000000001</v>
          </cell>
        </row>
        <row r="398">
          <cell r="A398" t="str">
            <v>F87900G</v>
          </cell>
          <cell r="B398" t="str">
            <v>CUSTOMER INSTALLATIONS EXPENSES</v>
          </cell>
          <cell r="C398">
            <v>0</v>
          </cell>
          <cell r="D398">
            <v>196986.75</v>
          </cell>
          <cell r="E398">
            <v>229088.12</v>
          </cell>
          <cell r="F398">
            <v>191877.91</v>
          </cell>
          <cell r="G398">
            <v>168358.34</v>
          </cell>
          <cell r="H398">
            <v>231763.18</v>
          </cell>
          <cell r="I398">
            <v>170378.63</v>
          </cell>
          <cell r="J398">
            <v>172290.86</v>
          </cell>
          <cell r="K398">
            <v>210270.26</v>
          </cell>
          <cell r="L398">
            <v>211758.18</v>
          </cell>
          <cell r="M398">
            <v>277020.65999999997</v>
          </cell>
          <cell r="N398">
            <v>282277.5</v>
          </cell>
          <cell r="O398">
            <v>253434.23</v>
          </cell>
          <cell r="P398">
            <v>2595504.6199999996</v>
          </cell>
          <cell r="Q398">
            <v>2595504.6199999996</v>
          </cell>
        </row>
        <row r="399">
          <cell r="A399" t="str">
            <v>F87910G</v>
          </cell>
          <cell r="B399" t="str">
            <v>CUSTOMER INSTALLATIO</v>
          </cell>
          <cell r="C399">
            <v>0</v>
          </cell>
          <cell r="D399">
            <v>336400.6</v>
          </cell>
          <cell r="E399">
            <v>360010.84</v>
          </cell>
          <cell r="F399">
            <v>285089.99</v>
          </cell>
          <cell r="G399">
            <v>232896.65</v>
          </cell>
          <cell r="H399">
            <v>278610.90000000002</v>
          </cell>
          <cell r="I399">
            <v>175847.28</v>
          </cell>
          <cell r="J399">
            <v>223326.07</v>
          </cell>
          <cell r="K399">
            <v>320492.09000000003</v>
          </cell>
          <cell r="L399">
            <v>288129.89</v>
          </cell>
          <cell r="M399">
            <v>585481.68999999994</v>
          </cell>
          <cell r="N399">
            <v>679717.46</v>
          </cell>
          <cell r="O399">
            <v>513547.93</v>
          </cell>
          <cell r="P399">
            <v>4279551.3899999997</v>
          </cell>
          <cell r="Q399">
            <v>4279551.3899999997</v>
          </cell>
        </row>
        <row r="400">
          <cell r="A400" t="str">
            <v>F87920G</v>
          </cell>
          <cell r="B400" t="str">
            <v>CUSTOMER INSTALLATIO</v>
          </cell>
          <cell r="C400">
            <v>0</v>
          </cell>
          <cell r="D400">
            <v>7276.54</v>
          </cell>
          <cell r="E400">
            <v>11801.75</v>
          </cell>
          <cell r="F400">
            <v>7886.68</v>
          </cell>
          <cell r="G400">
            <v>24959.19</v>
          </cell>
          <cell r="H400">
            <v>44564.9</v>
          </cell>
          <cell r="I400">
            <v>33701.769999999997</v>
          </cell>
          <cell r="J400">
            <v>22894.959999999999</v>
          </cell>
          <cell r="K400">
            <v>24081.97</v>
          </cell>
          <cell r="L400">
            <v>23346.97</v>
          </cell>
          <cell r="M400">
            <v>15621.97</v>
          </cell>
          <cell r="N400">
            <v>3391.25</v>
          </cell>
          <cell r="O400">
            <v>4925.29</v>
          </cell>
          <cell r="P400">
            <v>224453.24</v>
          </cell>
          <cell r="Q400">
            <v>224453.24</v>
          </cell>
        </row>
        <row r="401">
          <cell r="A401" t="str">
            <v>F87950G</v>
          </cell>
          <cell r="B401" t="str">
            <v>CUSTOMER INSTALLATIO</v>
          </cell>
          <cell r="C401">
            <v>0</v>
          </cell>
          <cell r="D401">
            <v>33437.82</v>
          </cell>
          <cell r="E401">
            <v>22871.58</v>
          </cell>
          <cell r="F401">
            <v>5935.75</v>
          </cell>
          <cell r="G401">
            <v>2708.33</v>
          </cell>
          <cell r="H401">
            <v>1585.98</v>
          </cell>
          <cell r="I401">
            <v>755.83</v>
          </cell>
          <cell r="J401">
            <v>884.56</v>
          </cell>
          <cell r="K401">
            <v>2049.09</v>
          </cell>
          <cell r="L401">
            <v>25275.61</v>
          </cell>
          <cell r="M401">
            <v>222097.47</v>
          </cell>
          <cell r="N401">
            <v>280699.01</v>
          </cell>
          <cell r="O401">
            <v>76436.100000000006</v>
          </cell>
          <cell r="P401">
            <v>674737.13</v>
          </cell>
          <cell r="Q401">
            <v>674737.13</v>
          </cell>
        </row>
        <row r="402">
          <cell r="A402" t="str">
            <v>F88000G</v>
          </cell>
          <cell r="B402" t="str">
            <v>OTHER EXPENSES</v>
          </cell>
          <cell r="C402">
            <v>0</v>
          </cell>
          <cell r="D402">
            <v>110458.22</v>
          </cell>
          <cell r="E402">
            <v>212428.77</v>
          </cell>
          <cell r="F402">
            <v>167586.12</v>
          </cell>
          <cell r="G402">
            <v>176979.95</v>
          </cell>
          <cell r="H402">
            <v>270760.44</v>
          </cell>
          <cell r="I402">
            <v>140099.65</v>
          </cell>
          <cell r="J402">
            <v>152126.73000000001</v>
          </cell>
          <cell r="K402">
            <v>233789.79</v>
          </cell>
          <cell r="L402">
            <v>175784.5</v>
          </cell>
          <cell r="M402">
            <v>199829.58</v>
          </cell>
          <cell r="N402">
            <v>114916.74</v>
          </cell>
          <cell r="O402">
            <v>95642.34</v>
          </cell>
          <cell r="P402">
            <v>2050402.83</v>
          </cell>
          <cell r="Q402">
            <v>2050402.83</v>
          </cell>
        </row>
        <row r="403">
          <cell r="A403" t="str">
            <v>F88010G</v>
          </cell>
          <cell r="B403" t="str">
            <v>MTGS/TRAINING/ETC</v>
          </cell>
          <cell r="C403">
            <v>0</v>
          </cell>
          <cell r="D403">
            <v>30776.04</v>
          </cell>
          <cell r="E403">
            <v>39002.230000000003</v>
          </cell>
          <cell r="F403">
            <v>28883.27</v>
          </cell>
          <cell r="G403">
            <v>28857.49</v>
          </cell>
          <cell r="H403">
            <v>32859.42</v>
          </cell>
          <cell r="I403">
            <v>22043.43</v>
          </cell>
          <cell r="J403">
            <v>25656.37</v>
          </cell>
          <cell r="K403">
            <v>41904.75</v>
          </cell>
          <cell r="L403">
            <v>42291.77</v>
          </cell>
          <cell r="M403">
            <v>36808.99</v>
          </cell>
          <cell r="N403">
            <v>74747.289999999994</v>
          </cell>
          <cell r="O403">
            <v>76625.38</v>
          </cell>
          <cell r="P403">
            <v>480456.43</v>
          </cell>
          <cell r="Q403">
            <v>480456.43</v>
          </cell>
        </row>
        <row r="404">
          <cell r="A404" t="str">
            <v>F88030G</v>
          </cell>
          <cell r="B404" t="str">
            <v>DISPATH OFFICE</v>
          </cell>
          <cell r="C404">
            <v>0</v>
          </cell>
          <cell r="D404">
            <v>29108.35</v>
          </cell>
          <cell r="E404">
            <v>8978.58</v>
          </cell>
          <cell r="F404">
            <v>6913.21</v>
          </cell>
          <cell r="G404">
            <v>1959.81</v>
          </cell>
          <cell r="H404">
            <v>-197.27</v>
          </cell>
          <cell r="I404">
            <v>1695.39</v>
          </cell>
          <cell r="J404">
            <v>3395.43</v>
          </cell>
          <cell r="K404">
            <v>16253.95</v>
          </cell>
          <cell r="L404">
            <v>6642.87</v>
          </cell>
          <cell r="M404">
            <v>11262.58</v>
          </cell>
          <cell r="N404">
            <v>4401.9399999999996</v>
          </cell>
          <cell r="O404">
            <v>20876.580000000002</v>
          </cell>
          <cell r="P404">
            <v>111291.42</v>
          </cell>
          <cell r="Q404">
            <v>111291.42</v>
          </cell>
        </row>
        <row r="405">
          <cell r="A405" t="str">
            <v>F88040G</v>
          </cell>
          <cell r="B405" t="str">
            <v>TECH OFFICE/DOCS /MISC. OPER. EXP.</v>
          </cell>
          <cell r="C405">
            <v>0</v>
          </cell>
          <cell r="D405">
            <v>230.65</v>
          </cell>
          <cell r="E405">
            <v>687.08</v>
          </cell>
          <cell r="F405">
            <v>1185.07</v>
          </cell>
          <cell r="G405">
            <v>318.70999999999998</v>
          </cell>
          <cell r="H405">
            <v>242.99</v>
          </cell>
          <cell r="I405">
            <v>567.58000000000004</v>
          </cell>
          <cell r="J405">
            <v>177.29</v>
          </cell>
          <cell r="K405">
            <v>867.67</v>
          </cell>
          <cell r="L405">
            <v>0</v>
          </cell>
          <cell r="M405">
            <v>2309.2199999999998</v>
          </cell>
          <cell r="N405">
            <v>219.76</v>
          </cell>
          <cell r="O405">
            <v>243.5</v>
          </cell>
          <cell r="P405">
            <v>7049.52</v>
          </cell>
          <cell r="Q405">
            <v>7049.52</v>
          </cell>
        </row>
        <row r="406">
          <cell r="A406" t="str">
            <v>F88100G</v>
          </cell>
          <cell r="B406" t="str">
            <v>RENTS</v>
          </cell>
          <cell r="C406">
            <v>0</v>
          </cell>
          <cell r="D406">
            <v>243.18</v>
          </cell>
          <cell r="E406">
            <v>0</v>
          </cell>
          <cell r="F406">
            <v>1106</v>
          </cell>
          <cell r="G406">
            <v>400</v>
          </cell>
          <cell r="H406">
            <v>0</v>
          </cell>
          <cell r="I406">
            <v>0</v>
          </cell>
          <cell r="J406">
            <v>100</v>
          </cell>
          <cell r="K406">
            <v>0</v>
          </cell>
          <cell r="L406">
            <v>600</v>
          </cell>
          <cell r="M406">
            <v>1744</v>
          </cell>
          <cell r="N406">
            <v>10324</v>
          </cell>
          <cell r="O406">
            <v>0</v>
          </cell>
          <cell r="P406">
            <v>14517.18</v>
          </cell>
          <cell r="Q406">
            <v>14517.18</v>
          </cell>
        </row>
        <row r="407">
          <cell r="A407" t="str">
            <v>F88500G</v>
          </cell>
          <cell r="B407" t="str">
            <v>MAINTENANCE SUPERVISION AND ENGINEERING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1388.8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1388.8</v>
          </cell>
          <cell r="Q407">
            <v>1388.8</v>
          </cell>
        </row>
        <row r="408">
          <cell r="A408" t="str">
            <v>F88510G</v>
          </cell>
          <cell r="B408" t="str">
            <v>MAINT SUPERVISION AN</v>
          </cell>
          <cell r="C408">
            <v>0</v>
          </cell>
          <cell r="D408">
            <v>2709.99</v>
          </cell>
          <cell r="E408">
            <v>3238.41</v>
          </cell>
          <cell r="F408">
            <v>2438.2199999999998</v>
          </cell>
          <cell r="G408">
            <v>3307.98</v>
          </cell>
          <cell r="H408">
            <v>3389.48</v>
          </cell>
          <cell r="I408">
            <v>2773.4</v>
          </cell>
          <cell r="J408">
            <v>2117.66</v>
          </cell>
          <cell r="K408">
            <v>3179.78</v>
          </cell>
          <cell r="L408">
            <v>2688.36</v>
          </cell>
          <cell r="M408">
            <v>5474.65</v>
          </cell>
          <cell r="N408">
            <v>4462.38</v>
          </cell>
          <cell r="O408">
            <v>6063.31</v>
          </cell>
          <cell r="P408">
            <v>41843.619999999995</v>
          </cell>
          <cell r="Q408">
            <v>41843.619999999995</v>
          </cell>
        </row>
        <row r="409">
          <cell r="A409" t="str">
            <v>F88520G</v>
          </cell>
          <cell r="B409" t="str">
            <v>MAINT SUPERVISION AN</v>
          </cell>
          <cell r="C409">
            <v>0</v>
          </cell>
          <cell r="D409">
            <v>2414.4</v>
          </cell>
          <cell r="E409">
            <v>2979.8</v>
          </cell>
          <cell r="F409">
            <v>2340.58</v>
          </cell>
          <cell r="G409">
            <v>2658.03</v>
          </cell>
          <cell r="H409">
            <v>3612.7</v>
          </cell>
          <cell r="I409">
            <v>2385.14</v>
          </cell>
          <cell r="J409">
            <v>2358.41</v>
          </cell>
          <cell r="K409">
            <v>3118.89</v>
          </cell>
          <cell r="L409">
            <v>1767.24</v>
          </cell>
          <cell r="M409">
            <v>2481.5</v>
          </cell>
          <cell r="N409">
            <v>1860.84</v>
          </cell>
          <cell r="O409">
            <v>2137.41</v>
          </cell>
          <cell r="P409">
            <v>30114.940000000002</v>
          </cell>
          <cell r="Q409">
            <v>30114.940000000002</v>
          </cell>
        </row>
        <row r="410">
          <cell r="A410" t="str">
            <v>F88700G</v>
          </cell>
          <cell r="B410" t="str">
            <v>MAINTENANCE OF MAINS</v>
          </cell>
          <cell r="C410">
            <v>0</v>
          </cell>
          <cell r="D410">
            <v>26950.45</v>
          </cell>
          <cell r="E410">
            <v>20246.75</v>
          </cell>
          <cell r="F410">
            <v>5089.3100000000004</v>
          </cell>
          <cell r="G410">
            <v>15766.71</v>
          </cell>
          <cell r="H410">
            <v>4087.89</v>
          </cell>
          <cell r="I410">
            <v>16181.75</v>
          </cell>
          <cell r="J410">
            <v>1512.02</v>
          </cell>
          <cell r="K410">
            <v>60402.17</v>
          </cell>
          <cell r="L410">
            <v>27662.3</v>
          </cell>
          <cell r="M410">
            <v>25851.439999999999</v>
          </cell>
          <cell r="N410">
            <v>46352.85</v>
          </cell>
          <cell r="O410">
            <v>27203.5</v>
          </cell>
          <cell r="P410">
            <v>277307.14</v>
          </cell>
          <cell r="Q410">
            <v>277307.14</v>
          </cell>
        </row>
        <row r="411">
          <cell r="A411" t="str">
            <v>F88710G</v>
          </cell>
          <cell r="B411" t="str">
            <v>CPM IMPRESSED CURRENT</v>
          </cell>
          <cell r="C411">
            <v>0</v>
          </cell>
          <cell r="D411">
            <v>4628.66</v>
          </cell>
          <cell r="E411">
            <v>20684.54</v>
          </cell>
          <cell r="F411">
            <v>11110.09</v>
          </cell>
          <cell r="G411">
            <v>10988.26</v>
          </cell>
          <cell r="H411">
            <v>34752.14</v>
          </cell>
          <cell r="I411">
            <v>14217.87</v>
          </cell>
          <cell r="J411">
            <v>-2956.29</v>
          </cell>
          <cell r="K411">
            <v>11435.41</v>
          </cell>
          <cell r="L411">
            <v>14044.3</v>
          </cell>
          <cell r="M411">
            <v>40492.239999999998</v>
          </cell>
          <cell r="N411">
            <v>11603</v>
          </cell>
          <cell r="O411">
            <v>5488.58</v>
          </cell>
          <cell r="P411">
            <v>176488.8</v>
          </cell>
          <cell r="Q411">
            <v>176488.8</v>
          </cell>
        </row>
        <row r="412">
          <cell r="A412" t="str">
            <v>F88720G</v>
          </cell>
          <cell r="B412" t="str">
            <v>CPM MAGNESUIM</v>
          </cell>
          <cell r="C412">
            <v>0</v>
          </cell>
          <cell r="D412">
            <v>42578.37</v>
          </cell>
          <cell r="E412">
            <v>25732.16</v>
          </cell>
          <cell r="F412">
            <v>34960.21</v>
          </cell>
          <cell r="G412">
            <v>36486.65</v>
          </cell>
          <cell r="H412">
            <v>73176.91</v>
          </cell>
          <cell r="I412">
            <v>42887.87</v>
          </cell>
          <cell r="J412">
            <v>36998.32</v>
          </cell>
          <cell r="K412">
            <v>41018.31</v>
          </cell>
          <cell r="L412">
            <v>42597.84</v>
          </cell>
          <cell r="M412">
            <v>40718.519999999997</v>
          </cell>
          <cell r="N412">
            <v>41996.67</v>
          </cell>
          <cell r="O412">
            <v>20161.400000000001</v>
          </cell>
          <cell r="P412">
            <v>479313.23000000004</v>
          </cell>
          <cell r="Q412">
            <v>479313.23000000004</v>
          </cell>
        </row>
        <row r="413">
          <cell r="A413" t="str">
            <v>F88730G</v>
          </cell>
          <cell r="B413" t="str">
            <v>CPM 10% CP INSPECTION</v>
          </cell>
          <cell r="C413">
            <v>0</v>
          </cell>
          <cell r="D413">
            <v>43046.33</v>
          </cell>
          <cell r="E413">
            <v>-15869.89</v>
          </cell>
          <cell r="F413">
            <v>-1584.36</v>
          </cell>
          <cell r="G413">
            <v>70937.72</v>
          </cell>
          <cell r="H413">
            <v>64091.62</v>
          </cell>
          <cell r="I413">
            <v>51188.54</v>
          </cell>
          <cell r="J413">
            <v>51585.54</v>
          </cell>
          <cell r="K413">
            <v>58810.87</v>
          </cell>
          <cell r="L413">
            <v>55335</v>
          </cell>
          <cell r="M413">
            <v>74961.649999999994</v>
          </cell>
          <cell r="N413">
            <v>51371.75</v>
          </cell>
          <cell r="O413">
            <v>89498.2</v>
          </cell>
          <cell r="P413">
            <v>593372.97</v>
          </cell>
          <cell r="Q413">
            <v>593372.97</v>
          </cell>
        </row>
        <row r="414">
          <cell r="A414" t="str">
            <v>F88740G</v>
          </cell>
          <cell r="B414" t="str">
            <v>MAINT OF MAINS</v>
          </cell>
          <cell r="C414">
            <v>0</v>
          </cell>
          <cell r="D414">
            <v>1832.7</v>
          </cell>
          <cell r="E414">
            <v>1632.31</v>
          </cell>
          <cell r="F414">
            <v>6130.2</v>
          </cell>
          <cell r="G414">
            <v>15724.66</v>
          </cell>
          <cell r="H414">
            <v>18952.37</v>
          </cell>
          <cell r="I414">
            <v>18294.419999999998</v>
          </cell>
          <cell r="J414">
            <v>15559.86</v>
          </cell>
          <cell r="K414">
            <v>22154.19</v>
          </cell>
          <cell r="L414">
            <v>12090.08</v>
          </cell>
          <cell r="M414">
            <v>20663.64</v>
          </cell>
          <cell r="N414">
            <v>17380.38</v>
          </cell>
          <cell r="O414">
            <v>18929.810000000001</v>
          </cell>
          <cell r="P414">
            <v>169344.62</v>
          </cell>
          <cell r="Q414">
            <v>169344.62</v>
          </cell>
        </row>
        <row r="415">
          <cell r="A415" t="str">
            <v>F88900G</v>
          </cell>
          <cell r="B415" t="str">
            <v>MAINTENANCE OF MEAS. AND REG. STA. EQUI</v>
          </cell>
          <cell r="C415">
            <v>0</v>
          </cell>
          <cell r="D415">
            <v>1683.82</v>
          </cell>
          <cell r="E415">
            <v>1813.41</v>
          </cell>
          <cell r="F415">
            <v>2890.66</v>
          </cell>
          <cell r="G415">
            <v>1452.84</v>
          </cell>
          <cell r="H415">
            <v>3874.39</v>
          </cell>
          <cell r="I415">
            <v>6442.18</v>
          </cell>
          <cell r="J415">
            <v>3342.28</v>
          </cell>
          <cell r="K415">
            <v>3613.91</v>
          </cell>
          <cell r="L415">
            <v>1976.2</v>
          </cell>
          <cell r="M415">
            <v>2674.93</v>
          </cell>
          <cell r="N415">
            <v>3005.75</v>
          </cell>
          <cell r="O415">
            <v>3601.53</v>
          </cell>
          <cell r="P415">
            <v>36371.899999999994</v>
          </cell>
          <cell r="Q415">
            <v>36371.899999999994</v>
          </cell>
        </row>
        <row r="416">
          <cell r="A416" t="str">
            <v>F89200G</v>
          </cell>
          <cell r="B416" t="str">
            <v>MAINTENANCE OF SERVICES</v>
          </cell>
          <cell r="C416">
            <v>0</v>
          </cell>
          <cell r="D416">
            <v>38420.28</v>
          </cell>
          <cell r="E416">
            <v>32066.7</v>
          </cell>
          <cell r="F416">
            <v>28964.11</v>
          </cell>
          <cell r="G416">
            <v>21762.75</v>
          </cell>
          <cell r="H416">
            <v>94809.78</v>
          </cell>
          <cell r="I416">
            <v>18405.400000000001</v>
          </cell>
          <cell r="J416">
            <v>42431.26</v>
          </cell>
          <cell r="K416">
            <v>30100.02</v>
          </cell>
          <cell r="L416">
            <v>31198.51</v>
          </cell>
          <cell r="M416">
            <v>50364.93</v>
          </cell>
          <cell r="N416">
            <v>27400.11</v>
          </cell>
          <cell r="O416">
            <v>20103.490000000002</v>
          </cell>
          <cell r="P416">
            <v>436027.33999999997</v>
          </cell>
          <cell r="Q416">
            <v>436027.33999999997</v>
          </cell>
        </row>
        <row r="417">
          <cell r="A417" t="str">
            <v>F89210G</v>
          </cell>
          <cell r="B417" t="str">
            <v>MAINT OF SERVICES</v>
          </cell>
          <cell r="C417">
            <v>0</v>
          </cell>
          <cell r="D417">
            <v>5683.53</v>
          </cell>
          <cell r="E417">
            <v>5392.61</v>
          </cell>
          <cell r="F417">
            <v>3651.47</v>
          </cell>
          <cell r="G417">
            <v>4017.43</v>
          </cell>
          <cell r="H417">
            <v>-1544.51</v>
          </cell>
          <cell r="I417">
            <v>1797.9</v>
          </cell>
          <cell r="J417">
            <v>1621.48</v>
          </cell>
          <cell r="K417">
            <v>2955.89</v>
          </cell>
          <cell r="L417">
            <v>1968.09</v>
          </cell>
          <cell r="M417">
            <v>3989.89</v>
          </cell>
          <cell r="N417">
            <v>2782.11</v>
          </cell>
          <cell r="O417">
            <v>715.84</v>
          </cell>
          <cell r="P417">
            <v>33031.729999999996</v>
          </cell>
          <cell r="Q417">
            <v>33031.729999999996</v>
          </cell>
        </row>
        <row r="418">
          <cell r="A418" t="str">
            <v>F89220G</v>
          </cell>
          <cell r="B418" t="str">
            <v>MAINT OF SERVICES</v>
          </cell>
          <cell r="C418">
            <v>0</v>
          </cell>
          <cell r="D418">
            <v>2363.29</v>
          </cell>
          <cell r="E418">
            <v>-121.17</v>
          </cell>
          <cell r="F418">
            <v>192.99</v>
          </cell>
          <cell r="G418">
            <v>1092.53</v>
          </cell>
          <cell r="H418">
            <v>713.32</v>
          </cell>
          <cell r="I418">
            <v>0</v>
          </cell>
          <cell r="J418">
            <v>65.03</v>
          </cell>
          <cell r="K418">
            <v>123.11</v>
          </cell>
          <cell r="L418">
            <v>767.6</v>
          </cell>
          <cell r="M418">
            <v>0</v>
          </cell>
          <cell r="N418">
            <v>189.94</v>
          </cell>
          <cell r="O418">
            <v>0</v>
          </cell>
          <cell r="P418">
            <v>5386.6399999999985</v>
          </cell>
          <cell r="Q418">
            <v>5386.6399999999985</v>
          </cell>
        </row>
        <row r="419">
          <cell r="A419" t="str">
            <v>F89230G</v>
          </cell>
          <cell r="B419" t="str">
            <v>MAINT OF SERVICES</v>
          </cell>
          <cell r="C419">
            <v>0</v>
          </cell>
          <cell r="D419">
            <v>5581.91</v>
          </cell>
          <cell r="E419">
            <v>4322.25</v>
          </cell>
          <cell r="F419">
            <v>2438.98</v>
          </cell>
          <cell r="G419">
            <v>869.81</v>
          </cell>
          <cell r="H419">
            <v>6237.05</v>
          </cell>
          <cell r="I419">
            <v>2608.64</v>
          </cell>
          <cell r="J419">
            <v>4386.97</v>
          </cell>
          <cell r="K419">
            <v>6368.62</v>
          </cell>
          <cell r="L419">
            <v>3932.81</v>
          </cell>
          <cell r="M419">
            <v>4098.9799999999996</v>
          </cell>
          <cell r="N419">
            <v>4242.26</v>
          </cell>
          <cell r="O419">
            <v>6290.37</v>
          </cell>
          <cell r="P419">
            <v>51378.650000000009</v>
          </cell>
          <cell r="Q419">
            <v>51378.650000000009</v>
          </cell>
        </row>
        <row r="420">
          <cell r="A420" t="str">
            <v>F89300G</v>
          </cell>
          <cell r="B420" t="str">
            <v>MAINTENANCE OF METERS AND HOUSE REGULAT</v>
          </cell>
          <cell r="C420">
            <v>0</v>
          </cell>
          <cell r="D420">
            <v>20257.97</v>
          </cell>
          <cell r="E420">
            <v>4490.05</v>
          </cell>
          <cell r="F420">
            <v>38591.279999999999</v>
          </cell>
          <cell r="G420">
            <v>8148.56</v>
          </cell>
          <cell r="H420">
            <v>21159.93</v>
          </cell>
          <cell r="I420">
            <v>58619.25</v>
          </cell>
          <cell r="J420">
            <v>1268.52</v>
          </cell>
          <cell r="K420">
            <v>19696.34</v>
          </cell>
          <cell r="L420">
            <v>27937.69</v>
          </cell>
          <cell r="M420">
            <v>30598.35</v>
          </cell>
          <cell r="N420">
            <v>1740.66</v>
          </cell>
          <cell r="O420">
            <v>31606.54</v>
          </cell>
          <cell r="P420">
            <v>264115.14</v>
          </cell>
          <cell r="Q420">
            <v>264115.14</v>
          </cell>
        </row>
        <row r="421">
          <cell r="A421" t="str">
            <v>F89310G</v>
          </cell>
          <cell r="B421" t="str">
            <v>MAINT OF METERS AND</v>
          </cell>
          <cell r="C421">
            <v>0</v>
          </cell>
          <cell r="D421">
            <v>15579.27</v>
          </cell>
          <cell r="E421">
            <v>16309.93</v>
          </cell>
          <cell r="F421">
            <v>10651.24</v>
          </cell>
          <cell r="G421">
            <v>10732.38</v>
          </cell>
          <cell r="H421">
            <v>21465.13</v>
          </cell>
          <cell r="I421">
            <v>12254.65</v>
          </cell>
          <cell r="J421">
            <v>11876</v>
          </cell>
          <cell r="K421">
            <v>10204.799999999999</v>
          </cell>
          <cell r="L421">
            <v>9808.23</v>
          </cell>
          <cell r="M421">
            <v>7465.48</v>
          </cell>
          <cell r="N421">
            <v>7083.61</v>
          </cell>
          <cell r="O421">
            <v>16720.34</v>
          </cell>
          <cell r="P421">
            <v>150151.05999999997</v>
          </cell>
          <cell r="Q421">
            <v>150151.05999999997</v>
          </cell>
        </row>
        <row r="422">
          <cell r="A422" t="str">
            <v>F89320G</v>
          </cell>
          <cell r="B422" t="str">
            <v>MAINT OF METERS AND</v>
          </cell>
          <cell r="C422">
            <v>0</v>
          </cell>
          <cell r="D422">
            <v>16308.28</v>
          </cell>
          <cell r="E422">
            <v>30203.88</v>
          </cell>
          <cell r="F422">
            <v>23052.59</v>
          </cell>
          <cell r="G422">
            <v>20017.939999999999</v>
          </cell>
          <cell r="H422">
            <v>32874.18</v>
          </cell>
          <cell r="I422">
            <v>18657.810000000001</v>
          </cell>
          <cell r="J422">
            <v>32603.56</v>
          </cell>
          <cell r="K422">
            <v>28478.51</v>
          </cell>
          <cell r="L422">
            <v>27577.9</v>
          </cell>
          <cell r="M422">
            <v>41500.51</v>
          </cell>
          <cell r="N422">
            <v>31234.16</v>
          </cell>
          <cell r="O422">
            <v>30283.86</v>
          </cell>
          <cell r="P422">
            <v>332793.17999999993</v>
          </cell>
          <cell r="Q422">
            <v>332793.17999999993</v>
          </cell>
        </row>
        <row r="423">
          <cell r="A423" t="str">
            <v>F89400G</v>
          </cell>
          <cell r="B423" t="str">
            <v>MAINTENANCE OF OTHER EQUIPMENT</v>
          </cell>
          <cell r="C423">
            <v>0</v>
          </cell>
          <cell r="D423">
            <v>52561.47</v>
          </cell>
          <cell r="E423">
            <v>61936.67</v>
          </cell>
          <cell r="F423">
            <v>38866.910000000003</v>
          </cell>
          <cell r="G423">
            <v>41677.21</v>
          </cell>
          <cell r="H423">
            <v>91648.9</v>
          </cell>
          <cell r="I423">
            <v>58084.61</v>
          </cell>
          <cell r="J423">
            <v>50113.59</v>
          </cell>
          <cell r="K423">
            <v>62596.19</v>
          </cell>
          <cell r="L423">
            <v>47657.03</v>
          </cell>
          <cell r="M423">
            <v>69695.44</v>
          </cell>
          <cell r="N423">
            <v>51695.3</v>
          </cell>
          <cell r="O423">
            <v>81263.67</v>
          </cell>
          <cell r="P423">
            <v>707796.99000000011</v>
          </cell>
          <cell r="Q423">
            <v>707796.99000000011</v>
          </cell>
        </row>
        <row r="424">
          <cell r="A424" t="str">
            <v>F90100E</v>
          </cell>
          <cell r="B424" t="str">
            <v>SUPERVISION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2825.57</v>
          </cell>
          <cell r="M424">
            <v>0</v>
          </cell>
          <cell r="N424">
            <v>0</v>
          </cell>
          <cell r="O424">
            <v>0</v>
          </cell>
          <cell r="P424">
            <v>2825.57</v>
          </cell>
          <cell r="Q424">
            <v>2825.57</v>
          </cell>
        </row>
        <row r="425">
          <cell r="A425" t="str">
            <v>F90100G</v>
          </cell>
          <cell r="B425" t="str">
            <v>SUPERVISION</v>
          </cell>
          <cell r="C425">
            <v>0</v>
          </cell>
          <cell r="D425">
            <v>0</v>
          </cell>
          <cell r="E425">
            <v>0</v>
          </cell>
          <cell r="F425">
            <v>584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1510.99</v>
          </cell>
          <cell r="M425">
            <v>0</v>
          </cell>
          <cell r="N425">
            <v>0</v>
          </cell>
          <cell r="O425">
            <v>0</v>
          </cell>
          <cell r="P425">
            <v>2094.9899999999998</v>
          </cell>
          <cell r="Q425">
            <v>2094.9899999999998</v>
          </cell>
        </row>
        <row r="426">
          <cell r="A426" t="str">
            <v>F90200E</v>
          </cell>
          <cell r="B426" t="str">
            <v>METER READING EXPENSES</v>
          </cell>
          <cell r="C426">
            <v>0</v>
          </cell>
          <cell r="D426">
            <v>408634.77</v>
          </cell>
          <cell r="E426">
            <v>479046.1</v>
          </cell>
          <cell r="F426">
            <v>211651.08</v>
          </cell>
          <cell r="G426">
            <v>452730.08</v>
          </cell>
          <cell r="H426">
            <v>466589.06</v>
          </cell>
          <cell r="I426">
            <v>382201.73</v>
          </cell>
          <cell r="J426">
            <v>388746.35</v>
          </cell>
          <cell r="K426">
            <v>577245.77</v>
          </cell>
          <cell r="L426">
            <v>468236.5</v>
          </cell>
          <cell r="M426">
            <v>626229.88</v>
          </cell>
          <cell r="N426">
            <v>380365.28</v>
          </cell>
          <cell r="O426">
            <v>536472.88</v>
          </cell>
          <cell r="P426">
            <v>5378149.4800000004</v>
          </cell>
          <cell r="Q426">
            <v>5378149.4800000004</v>
          </cell>
        </row>
        <row r="427">
          <cell r="A427" t="str">
            <v>F90200G</v>
          </cell>
          <cell r="B427" t="str">
            <v>METER READING EXPENSES</v>
          </cell>
          <cell r="C427">
            <v>0</v>
          </cell>
          <cell r="D427">
            <v>217526.19</v>
          </cell>
          <cell r="E427">
            <v>255974.07</v>
          </cell>
          <cell r="F427">
            <v>123174.2</v>
          </cell>
          <cell r="G427">
            <v>242260.77</v>
          </cell>
          <cell r="H427">
            <v>249480.5</v>
          </cell>
          <cell r="I427">
            <v>204303.57</v>
          </cell>
          <cell r="J427">
            <v>207881.43</v>
          </cell>
          <cell r="K427">
            <v>308665.58</v>
          </cell>
          <cell r="L427">
            <v>250489.26</v>
          </cell>
          <cell r="M427">
            <v>334555.09000000003</v>
          </cell>
          <cell r="N427">
            <v>203530.18</v>
          </cell>
          <cell r="O427">
            <v>286925.86</v>
          </cell>
          <cell r="P427">
            <v>2884766.7</v>
          </cell>
          <cell r="Q427">
            <v>2884766.7</v>
          </cell>
        </row>
        <row r="428">
          <cell r="A428" t="str">
            <v>F90210E</v>
          </cell>
          <cell r="B428" t="str">
            <v>METER READING EXPENSES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1122.18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1122.18</v>
          </cell>
          <cell r="Q428">
            <v>1122.18</v>
          </cell>
        </row>
        <row r="429">
          <cell r="A429" t="str">
            <v>F90210G</v>
          </cell>
          <cell r="B429" t="str">
            <v>METER READING EXPENSES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600.05999999999995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600.05999999999995</v>
          </cell>
          <cell r="Q429">
            <v>600.05999999999995</v>
          </cell>
        </row>
        <row r="430">
          <cell r="A430" t="str">
            <v>F90300E</v>
          </cell>
          <cell r="B430" t="str">
            <v>CUSTOMER RECORDS AND COLLECTION EXPENSE</v>
          </cell>
          <cell r="C430">
            <v>0</v>
          </cell>
          <cell r="D430">
            <v>609234.31999999995</v>
          </cell>
          <cell r="E430">
            <v>778753.04</v>
          </cell>
          <cell r="F430">
            <v>939627.51</v>
          </cell>
          <cell r="G430">
            <v>798860</v>
          </cell>
          <cell r="H430">
            <v>800111.4</v>
          </cell>
          <cell r="I430">
            <v>1169331.51</v>
          </cell>
          <cell r="J430">
            <v>1202073.01</v>
          </cell>
          <cell r="K430">
            <v>1272898.8600000001</v>
          </cell>
          <cell r="L430">
            <v>1678681.61</v>
          </cell>
          <cell r="M430">
            <v>1419166.88</v>
          </cell>
          <cell r="N430">
            <v>890489.73</v>
          </cell>
          <cell r="O430">
            <v>1788732.69</v>
          </cell>
          <cell r="P430">
            <v>13347960.560000001</v>
          </cell>
          <cell r="Q430">
            <v>13347960.560000001</v>
          </cell>
        </row>
        <row r="431">
          <cell r="A431" t="str">
            <v>F90300G</v>
          </cell>
          <cell r="B431" t="str">
            <v>CUSTOMER RECORDS AND COLLECTION EXPENSE</v>
          </cell>
          <cell r="C431">
            <v>0</v>
          </cell>
          <cell r="D431">
            <v>268257.19</v>
          </cell>
          <cell r="E431">
            <v>364782.83</v>
          </cell>
          <cell r="F431">
            <v>460160.65</v>
          </cell>
          <cell r="G431">
            <v>368108.85</v>
          </cell>
          <cell r="H431">
            <v>371234.17</v>
          </cell>
          <cell r="I431">
            <v>569187.73</v>
          </cell>
          <cell r="J431">
            <v>539783.74</v>
          </cell>
          <cell r="K431">
            <v>527609.18999999994</v>
          </cell>
          <cell r="L431">
            <v>569012.88</v>
          </cell>
          <cell r="M431">
            <v>586382.6</v>
          </cell>
          <cell r="N431">
            <v>401266.02</v>
          </cell>
          <cell r="O431">
            <v>790961.73</v>
          </cell>
          <cell r="P431">
            <v>5816747.5800000001</v>
          </cell>
          <cell r="Q431">
            <v>5816747.5800000001</v>
          </cell>
        </row>
        <row r="432">
          <cell r="A432" t="str">
            <v>F90310E</v>
          </cell>
          <cell r="B432" t="str">
            <v>CUSTOMER RECORDS AND</v>
          </cell>
          <cell r="C432">
            <v>0</v>
          </cell>
          <cell r="D432">
            <v>683920.47</v>
          </cell>
          <cell r="E432">
            <v>888951.67</v>
          </cell>
          <cell r="F432">
            <v>707997.22</v>
          </cell>
          <cell r="G432">
            <v>606264.43000000005</v>
          </cell>
          <cell r="H432">
            <v>826575.81</v>
          </cell>
          <cell r="I432">
            <v>616514.57999999996</v>
          </cell>
          <cell r="J432">
            <v>701714.91</v>
          </cell>
          <cell r="K432">
            <v>996106.92</v>
          </cell>
          <cell r="L432">
            <v>843387.29</v>
          </cell>
          <cell r="M432">
            <v>1052185.17</v>
          </cell>
          <cell r="N432">
            <v>813265.24</v>
          </cell>
          <cell r="O432">
            <v>786806.92</v>
          </cell>
          <cell r="P432">
            <v>9523690.6300000008</v>
          </cell>
          <cell r="Q432">
            <v>9523690.6300000008</v>
          </cell>
        </row>
        <row r="433">
          <cell r="A433" t="str">
            <v>F90310G</v>
          </cell>
          <cell r="B433" t="str">
            <v>CUSTOMER RECORDS AND</v>
          </cell>
          <cell r="C433">
            <v>0</v>
          </cell>
          <cell r="D433">
            <v>363182.05</v>
          </cell>
          <cell r="E433">
            <v>465646.77</v>
          </cell>
          <cell r="F433">
            <v>370973.55</v>
          </cell>
          <cell r="G433">
            <v>318751.56</v>
          </cell>
          <cell r="H433">
            <v>434595.49</v>
          </cell>
          <cell r="I433">
            <v>324695.92</v>
          </cell>
          <cell r="J433">
            <v>370340.17</v>
          </cell>
          <cell r="K433">
            <v>526055.49</v>
          </cell>
          <cell r="L433">
            <v>445425.63</v>
          </cell>
          <cell r="M433">
            <v>552931.75</v>
          </cell>
          <cell r="N433">
            <v>433764.9</v>
          </cell>
          <cell r="O433">
            <v>416266.16</v>
          </cell>
          <cell r="P433">
            <v>5022629.4400000004</v>
          </cell>
          <cell r="Q433">
            <v>5022629.4400000004</v>
          </cell>
        </row>
        <row r="434">
          <cell r="A434" t="str">
            <v>F90320E</v>
          </cell>
          <cell r="B434" t="str">
            <v>CUSTOMER RECORDS AND</v>
          </cell>
          <cell r="C434">
            <v>0</v>
          </cell>
          <cell r="D434">
            <v>8317.89</v>
          </cell>
          <cell r="E434">
            <v>6683.61</v>
          </cell>
          <cell r="F434">
            <v>5556.65</v>
          </cell>
          <cell r="G434">
            <v>5398.66</v>
          </cell>
          <cell r="H434">
            <v>7009.22</v>
          </cell>
          <cell r="I434">
            <v>4755.66</v>
          </cell>
          <cell r="J434">
            <v>5454.65</v>
          </cell>
          <cell r="K434">
            <v>6300.21</v>
          </cell>
          <cell r="L434">
            <v>5326.02</v>
          </cell>
          <cell r="M434">
            <v>6627.83</v>
          </cell>
          <cell r="N434">
            <v>5347.64</v>
          </cell>
          <cell r="O434">
            <v>6163.42</v>
          </cell>
          <cell r="P434">
            <v>72941.460000000006</v>
          </cell>
          <cell r="Q434">
            <v>72941.460000000006</v>
          </cell>
        </row>
        <row r="435">
          <cell r="A435" t="str">
            <v>F90320G</v>
          </cell>
          <cell r="B435" t="str">
            <v>CUSTOMER RECORDS AND</v>
          </cell>
          <cell r="C435">
            <v>0</v>
          </cell>
          <cell r="D435">
            <v>4451.8599999999997</v>
          </cell>
          <cell r="E435">
            <v>3572.72</v>
          </cell>
          <cell r="F435">
            <v>2968.25</v>
          </cell>
          <cell r="G435">
            <v>2884.65</v>
          </cell>
          <cell r="H435">
            <v>3749.31</v>
          </cell>
          <cell r="I435">
            <v>2541.87</v>
          </cell>
          <cell r="J435">
            <v>2918.61</v>
          </cell>
          <cell r="K435">
            <v>3367.34</v>
          </cell>
          <cell r="L435">
            <v>2846.72</v>
          </cell>
          <cell r="M435">
            <v>3546.8</v>
          </cell>
          <cell r="N435">
            <v>2863.08</v>
          </cell>
          <cell r="O435">
            <v>3301.19</v>
          </cell>
          <cell r="P435">
            <v>39012.400000000009</v>
          </cell>
          <cell r="Q435">
            <v>39012.400000000009</v>
          </cell>
        </row>
        <row r="436">
          <cell r="A436" t="str">
            <v>F90330E</v>
          </cell>
          <cell r="B436" t="str">
            <v>CUSTOMER RECORDS AND</v>
          </cell>
          <cell r="C436">
            <v>0</v>
          </cell>
          <cell r="D436">
            <v>98833.2</v>
          </cell>
          <cell r="E436">
            <v>136066.66</v>
          </cell>
          <cell r="F436">
            <v>116831.03</v>
          </cell>
          <cell r="G436">
            <v>138938.28</v>
          </cell>
          <cell r="H436">
            <v>157978.46</v>
          </cell>
          <cell r="I436">
            <v>132439.60999999999</v>
          </cell>
          <cell r="J436">
            <v>121121.8</v>
          </cell>
          <cell r="K436">
            <v>174049.39</v>
          </cell>
          <cell r="L436">
            <v>128332.92</v>
          </cell>
          <cell r="M436">
            <v>146376</v>
          </cell>
          <cell r="N436">
            <v>114029.69</v>
          </cell>
          <cell r="O436">
            <v>132605.04999999999</v>
          </cell>
          <cell r="P436">
            <v>1597602.09</v>
          </cell>
          <cell r="Q436">
            <v>1597602.09</v>
          </cell>
        </row>
        <row r="437">
          <cell r="A437" t="str">
            <v>F90330G</v>
          </cell>
          <cell r="B437" t="str">
            <v>CUSTOMER RECORDS AND</v>
          </cell>
          <cell r="C437">
            <v>0</v>
          </cell>
          <cell r="D437">
            <v>52869.42</v>
          </cell>
          <cell r="E437">
            <v>72782.740000000005</v>
          </cell>
          <cell r="F437">
            <v>63699.64</v>
          </cell>
          <cell r="G437">
            <v>74313.98</v>
          </cell>
          <cell r="H437">
            <v>84496.68</v>
          </cell>
          <cell r="I437">
            <v>70841.11</v>
          </cell>
          <cell r="J437">
            <v>64780.800000000003</v>
          </cell>
          <cell r="K437">
            <v>93066.16</v>
          </cell>
          <cell r="L437">
            <v>68634.94</v>
          </cell>
          <cell r="M437">
            <v>78299.56</v>
          </cell>
          <cell r="N437">
            <v>60969.16</v>
          </cell>
          <cell r="O437">
            <v>70902.289999999994</v>
          </cell>
          <cell r="P437">
            <v>855656.4800000001</v>
          </cell>
          <cell r="Q437">
            <v>855656.4800000001</v>
          </cell>
        </row>
        <row r="438">
          <cell r="A438" t="str">
            <v>F90340E</v>
          </cell>
          <cell r="B438" t="str">
            <v>CUSTOMER RECORDS AND COLLECTION EXPENSE</v>
          </cell>
          <cell r="C438">
            <v>0</v>
          </cell>
          <cell r="D438">
            <v>29418.53</v>
          </cell>
          <cell r="E438">
            <v>33581.72</v>
          </cell>
          <cell r="F438">
            <v>105160.53</v>
          </cell>
          <cell r="G438">
            <v>26091.89</v>
          </cell>
          <cell r="H438">
            <v>34220.93</v>
          </cell>
          <cell r="I438">
            <v>22426.6</v>
          </cell>
          <cell r="J438">
            <v>14592.97</v>
          </cell>
          <cell r="K438">
            <v>22951.73</v>
          </cell>
          <cell r="L438">
            <v>18263.12</v>
          </cell>
          <cell r="M438">
            <v>22985.200000000001</v>
          </cell>
          <cell r="N438">
            <v>24072.2</v>
          </cell>
          <cell r="O438">
            <v>25481.79</v>
          </cell>
          <cell r="P438">
            <v>379247.20999999996</v>
          </cell>
          <cell r="Q438">
            <v>379247.20999999996</v>
          </cell>
        </row>
        <row r="439">
          <cell r="A439" t="str">
            <v>F90340G</v>
          </cell>
          <cell r="B439" t="str">
            <v>CUSTOMER RECORDS AND</v>
          </cell>
          <cell r="C439">
            <v>0</v>
          </cell>
          <cell r="D439">
            <v>15685.84</v>
          </cell>
          <cell r="E439">
            <v>18002.740000000002</v>
          </cell>
          <cell r="F439">
            <v>56240.52</v>
          </cell>
          <cell r="G439">
            <v>13957.38</v>
          </cell>
          <cell r="H439">
            <v>19199.5</v>
          </cell>
          <cell r="I439">
            <v>12008.21</v>
          </cell>
          <cell r="J439">
            <v>7745.61</v>
          </cell>
          <cell r="K439">
            <v>12273.35</v>
          </cell>
          <cell r="L439">
            <v>11187.64</v>
          </cell>
          <cell r="M439">
            <v>12304.46</v>
          </cell>
          <cell r="N439">
            <v>12855.06</v>
          </cell>
          <cell r="O439">
            <v>13589.91</v>
          </cell>
          <cell r="P439">
            <v>205050.21999999997</v>
          </cell>
          <cell r="Q439">
            <v>205050.21999999997</v>
          </cell>
        </row>
        <row r="440">
          <cell r="A440" t="str">
            <v>F90350E</v>
          </cell>
          <cell r="B440" t="str">
            <v>CUSTOMER RECORDS AND</v>
          </cell>
          <cell r="C440">
            <v>0</v>
          </cell>
          <cell r="D440">
            <v>82053.070000000007</v>
          </cell>
          <cell r="E440">
            <v>129674</v>
          </cell>
          <cell r="F440">
            <v>122466.49</v>
          </cell>
          <cell r="G440">
            <v>122853.15</v>
          </cell>
          <cell r="H440">
            <v>147877.14000000001</v>
          </cell>
          <cell r="I440">
            <v>109184.84</v>
          </cell>
          <cell r="J440">
            <v>113759.64</v>
          </cell>
          <cell r="K440">
            <v>159155.25</v>
          </cell>
          <cell r="L440">
            <v>147717.74</v>
          </cell>
          <cell r="M440">
            <v>169394.99</v>
          </cell>
          <cell r="N440">
            <v>159742.1</v>
          </cell>
          <cell r="O440">
            <v>134492.76999999999</v>
          </cell>
          <cell r="P440">
            <v>1598371.18</v>
          </cell>
          <cell r="Q440">
            <v>1598371.18</v>
          </cell>
        </row>
        <row r="441">
          <cell r="A441" t="str">
            <v>F90350G</v>
          </cell>
          <cell r="B441" t="str">
            <v>CUSTOMER RECORDS AND</v>
          </cell>
          <cell r="C441">
            <v>0</v>
          </cell>
          <cell r="D441">
            <v>39773.33</v>
          </cell>
          <cell r="E441">
            <v>64347.95</v>
          </cell>
          <cell r="F441">
            <v>60627.89</v>
          </cell>
          <cell r="G441">
            <v>60960.47</v>
          </cell>
          <cell r="H441">
            <v>73380.77</v>
          </cell>
          <cell r="I441">
            <v>54314.54</v>
          </cell>
          <cell r="J441">
            <v>60679.47</v>
          </cell>
          <cell r="K441">
            <v>85096.01</v>
          </cell>
          <cell r="L441">
            <v>79037.88</v>
          </cell>
          <cell r="M441">
            <v>90571.23</v>
          </cell>
          <cell r="N441">
            <v>85441.67</v>
          </cell>
          <cell r="O441">
            <v>71797.429999999993</v>
          </cell>
          <cell r="P441">
            <v>826028.6399999999</v>
          </cell>
          <cell r="Q441">
            <v>826028.6399999999</v>
          </cell>
        </row>
        <row r="442">
          <cell r="A442" t="str">
            <v>F90360E</v>
          </cell>
          <cell r="B442" t="str">
            <v>CUSTOMER RECORDS AND COLLECTION EXPENSE</v>
          </cell>
          <cell r="C442">
            <v>0</v>
          </cell>
          <cell r="D442">
            <v>0</v>
          </cell>
          <cell r="E442">
            <v>80.739999999999995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80.739999999999995</v>
          </cell>
          <cell r="Q442">
            <v>80.739999999999995</v>
          </cell>
        </row>
        <row r="443">
          <cell r="A443" t="str">
            <v>F90360G</v>
          </cell>
          <cell r="B443" t="str">
            <v>CUSTOMER RECORDS AND</v>
          </cell>
          <cell r="C443">
            <v>0</v>
          </cell>
          <cell r="D443">
            <v>0</v>
          </cell>
          <cell r="E443">
            <v>43.17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43.17</v>
          </cell>
          <cell r="Q443">
            <v>43.17</v>
          </cell>
        </row>
        <row r="444">
          <cell r="A444" t="str">
            <v>F90380E</v>
          </cell>
          <cell r="B444" t="str">
            <v>CUSTOMER RECORDS AND</v>
          </cell>
          <cell r="C444">
            <v>0</v>
          </cell>
          <cell r="D444">
            <v>16092.28</v>
          </cell>
          <cell r="E444">
            <v>20511.84</v>
          </cell>
          <cell r="F444">
            <v>16859.37</v>
          </cell>
          <cell r="G444">
            <v>18282.150000000001</v>
          </cell>
          <cell r="H444">
            <v>20444.169999999998</v>
          </cell>
          <cell r="I444">
            <v>14414.82</v>
          </cell>
          <cell r="J444">
            <v>12721.62</v>
          </cell>
          <cell r="K444">
            <v>22476.92</v>
          </cell>
          <cell r="L444">
            <v>18025.57</v>
          </cell>
          <cell r="M444">
            <v>20367.810000000001</v>
          </cell>
          <cell r="N444">
            <v>17972.900000000001</v>
          </cell>
          <cell r="O444">
            <v>16951.63</v>
          </cell>
          <cell r="P444">
            <v>215121.08</v>
          </cell>
          <cell r="Q444">
            <v>215121.08</v>
          </cell>
        </row>
        <row r="445">
          <cell r="A445" t="str">
            <v>F90380G</v>
          </cell>
          <cell r="B445" t="str">
            <v>CUSTOMER RECORDS AND</v>
          </cell>
          <cell r="C445">
            <v>0</v>
          </cell>
          <cell r="D445">
            <v>8608.77</v>
          </cell>
          <cell r="E445">
            <v>10970.83</v>
          </cell>
          <cell r="F445">
            <v>9016.92</v>
          </cell>
          <cell r="G445">
            <v>9776.8700000000008</v>
          </cell>
          <cell r="H445">
            <v>10933.59</v>
          </cell>
          <cell r="I445">
            <v>7709.99</v>
          </cell>
          <cell r="J445">
            <v>6805.49</v>
          </cell>
          <cell r="K445">
            <v>12032.45</v>
          </cell>
          <cell r="L445">
            <v>9642.7000000000007</v>
          </cell>
          <cell r="M445">
            <v>10897.76</v>
          </cell>
          <cell r="N445">
            <v>9592.6299999999992</v>
          </cell>
          <cell r="O445">
            <v>9078.5400000000009</v>
          </cell>
          <cell r="P445">
            <v>115066.53999999998</v>
          </cell>
          <cell r="Q445">
            <v>115066.53999999998</v>
          </cell>
        </row>
        <row r="446">
          <cell r="A446" t="str">
            <v>F90400E</v>
          </cell>
          <cell r="B446" t="str">
            <v>UNCOLLECTIBLE ACCOUNTS</v>
          </cell>
          <cell r="C446">
            <v>0</v>
          </cell>
          <cell r="D446">
            <v>240123.1</v>
          </cell>
          <cell r="E446">
            <v>278268.81</v>
          </cell>
          <cell r="F446">
            <v>125524</v>
          </cell>
          <cell r="G446">
            <v>161172.07</v>
          </cell>
          <cell r="H446">
            <v>115648.33</v>
          </cell>
          <cell r="I446">
            <v>171684.24</v>
          </cell>
          <cell r="J446">
            <v>234796.44</v>
          </cell>
          <cell r="K446">
            <v>166771.87</v>
          </cell>
          <cell r="L446">
            <v>209407</v>
          </cell>
          <cell r="M446">
            <v>216495.15</v>
          </cell>
          <cell r="N446">
            <v>186363.7</v>
          </cell>
          <cell r="O446">
            <v>2877248</v>
          </cell>
          <cell r="P446">
            <v>4983502.71</v>
          </cell>
          <cell r="Q446">
            <v>4983502.71</v>
          </cell>
        </row>
        <row r="447">
          <cell r="A447" t="str">
            <v>F90400G</v>
          </cell>
          <cell r="B447" t="str">
            <v>UNCOLLECTIBLE ACCOUNTS</v>
          </cell>
          <cell r="C447">
            <v>0</v>
          </cell>
          <cell r="D447">
            <v>53540</v>
          </cell>
          <cell r="E447">
            <v>57873.79</v>
          </cell>
          <cell r="F447">
            <v>27848</v>
          </cell>
          <cell r="G447">
            <v>37812</v>
          </cell>
          <cell r="H447">
            <v>21545.83</v>
          </cell>
          <cell r="I447">
            <v>38690</v>
          </cell>
          <cell r="J447">
            <v>52047</v>
          </cell>
          <cell r="K447">
            <v>37096</v>
          </cell>
          <cell r="L447">
            <v>46408</v>
          </cell>
          <cell r="M447">
            <v>45596</v>
          </cell>
          <cell r="N447">
            <v>36455.08</v>
          </cell>
          <cell r="O447">
            <v>377018</v>
          </cell>
          <cell r="P447">
            <v>831929.7</v>
          </cell>
          <cell r="Q447">
            <v>831929.7</v>
          </cell>
        </row>
        <row r="448">
          <cell r="A448" t="str">
            <v>F90500E</v>
          </cell>
          <cell r="B448" t="str">
            <v>MISCELLANEOUS CUSTOMER ACCOUNTS EXPENSE</v>
          </cell>
          <cell r="C448">
            <v>0</v>
          </cell>
          <cell r="D448">
            <v>14167.37</v>
          </cell>
          <cell r="E448">
            <v>8130.9</v>
          </cell>
          <cell r="F448">
            <v>3160</v>
          </cell>
          <cell r="G448">
            <v>16657.080000000002</v>
          </cell>
          <cell r="H448">
            <v>86.15</v>
          </cell>
          <cell r="I448">
            <v>7937.04</v>
          </cell>
          <cell r="J448">
            <v>21913.81</v>
          </cell>
          <cell r="K448">
            <v>10189.64</v>
          </cell>
          <cell r="L448">
            <v>608.16</v>
          </cell>
          <cell r="M448">
            <v>23187.67</v>
          </cell>
          <cell r="N448">
            <v>10632.33</v>
          </cell>
          <cell r="O448">
            <v>5205.75</v>
          </cell>
          <cell r="P448">
            <v>121875.90000000001</v>
          </cell>
          <cell r="Q448">
            <v>121875.90000000001</v>
          </cell>
        </row>
        <row r="449">
          <cell r="A449" t="str">
            <v>F90500G</v>
          </cell>
          <cell r="B449" t="str">
            <v>MISCELLANEOUS CUSTOMER ACCOUNTS EXPENSE</v>
          </cell>
          <cell r="C449">
            <v>0</v>
          </cell>
          <cell r="D449">
            <v>298.63</v>
          </cell>
          <cell r="E449">
            <v>175.84</v>
          </cell>
          <cell r="F449">
            <v>475.64</v>
          </cell>
          <cell r="G449">
            <v>419.81</v>
          </cell>
          <cell r="H449">
            <v>68.3</v>
          </cell>
          <cell r="I449">
            <v>382.32</v>
          </cell>
          <cell r="J449">
            <v>531.67999999999995</v>
          </cell>
          <cell r="K449">
            <v>403.75</v>
          </cell>
          <cell r="L449">
            <v>329.06</v>
          </cell>
          <cell r="M449">
            <v>1093.46</v>
          </cell>
          <cell r="N449">
            <v>12.8</v>
          </cell>
          <cell r="O449">
            <v>911.64</v>
          </cell>
          <cell r="P449">
            <v>5102.93</v>
          </cell>
          <cell r="Q449">
            <v>5102.93</v>
          </cell>
        </row>
        <row r="450">
          <cell r="A450" t="str">
            <v>F90700C</v>
          </cell>
          <cell r="B450" t="str">
            <v>SUPERVISION</v>
          </cell>
          <cell r="C450">
            <v>0</v>
          </cell>
          <cell r="D450">
            <v>251.98</v>
          </cell>
          <cell r="E450">
            <v>-3261</v>
          </cell>
          <cell r="F450">
            <v>3344.6</v>
          </cell>
          <cell r="G450">
            <v>46.44</v>
          </cell>
          <cell r="H450">
            <v>-121.06</v>
          </cell>
          <cell r="I450">
            <v>86.28</v>
          </cell>
          <cell r="J450">
            <v>237.14</v>
          </cell>
          <cell r="K450">
            <v>148.96</v>
          </cell>
          <cell r="L450">
            <v>215.5</v>
          </cell>
          <cell r="M450">
            <v>77.52</v>
          </cell>
          <cell r="N450">
            <v>121.44</v>
          </cell>
          <cell r="O450">
            <v>-5149.03</v>
          </cell>
          <cell r="P450">
            <v>-4001.2299999999996</v>
          </cell>
          <cell r="Q450">
            <v>-4001.2299999999996</v>
          </cell>
        </row>
        <row r="451">
          <cell r="A451" t="str">
            <v>F90700E</v>
          </cell>
          <cell r="B451" t="str">
            <v>SUPERVISION</v>
          </cell>
          <cell r="C451">
            <v>0</v>
          </cell>
          <cell r="D451">
            <v>14250.23</v>
          </cell>
          <cell r="E451">
            <v>24126.39</v>
          </cell>
          <cell r="F451">
            <v>16491.34</v>
          </cell>
          <cell r="G451">
            <v>66264.34</v>
          </cell>
          <cell r="H451">
            <v>35104.14</v>
          </cell>
          <cell r="I451">
            <v>34129.83</v>
          </cell>
          <cell r="J451">
            <v>22458.73</v>
          </cell>
          <cell r="K451">
            <v>29609.69</v>
          </cell>
          <cell r="L451">
            <v>62357.16</v>
          </cell>
          <cell r="M451">
            <v>21339.65</v>
          </cell>
          <cell r="N451">
            <v>16931.669999999998</v>
          </cell>
          <cell r="O451">
            <v>28194.85</v>
          </cell>
          <cell r="P451">
            <v>371258.02</v>
          </cell>
          <cell r="Q451">
            <v>371258.02</v>
          </cell>
        </row>
        <row r="452">
          <cell r="A452" t="str">
            <v>F90700G</v>
          </cell>
          <cell r="B452" t="str">
            <v>SUPERVISION</v>
          </cell>
          <cell r="C452">
            <v>0</v>
          </cell>
          <cell r="D452">
            <v>3373.18</v>
          </cell>
          <cell r="E452">
            <v>4754.71</v>
          </cell>
          <cell r="F452">
            <v>2939.47</v>
          </cell>
          <cell r="G452">
            <v>11804.16</v>
          </cell>
          <cell r="H452">
            <v>6194.86</v>
          </cell>
          <cell r="I452">
            <v>6037.18</v>
          </cell>
          <cell r="J452">
            <v>4196.41</v>
          </cell>
          <cell r="K452">
            <v>5225.22</v>
          </cell>
          <cell r="L452">
            <v>4546.26</v>
          </cell>
          <cell r="M452">
            <v>3765.84</v>
          </cell>
          <cell r="N452">
            <v>2987.96</v>
          </cell>
          <cell r="O452">
            <v>5325.79</v>
          </cell>
          <cell r="P452">
            <v>61151.040000000008</v>
          </cell>
          <cell r="Q452">
            <v>61151.040000000008</v>
          </cell>
        </row>
        <row r="453">
          <cell r="A453" t="str">
            <v>F90710C</v>
          </cell>
          <cell r="B453" t="str">
            <v>SUPERVISION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1015.74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1015.74</v>
          </cell>
          <cell r="Q453">
            <v>1015.74</v>
          </cell>
        </row>
        <row r="454">
          <cell r="A454" t="str">
            <v>F90800C</v>
          </cell>
          <cell r="B454" t="str">
            <v>CUSTOMER ASSISTANCE EXPENSES</v>
          </cell>
          <cell r="C454">
            <v>0</v>
          </cell>
          <cell r="D454">
            <v>464.85</v>
          </cell>
          <cell r="E454">
            <v>105.13</v>
          </cell>
          <cell r="F454">
            <v>1125.8800000000001</v>
          </cell>
          <cell r="G454">
            <v>2248.9899999999998</v>
          </cell>
          <cell r="H454">
            <v>1256.55</v>
          </cell>
          <cell r="I454">
            <v>419.58</v>
          </cell>
          <cell r="J454">
            <v>878.34</v>
          </cell>
          <cell r="K454">
            <v>21695.86</v>
          </cell>
          <cell r="L454">
            <v>702.53</v>
          </cell>
          <cell r="M454">
            <v>897.4</v>
          </cell>
          <cell r="N454">
            <v>467.07</v>
          </cell>
          <cell r="O454">
            <v>1677.38</v>
          </cell>
          <cell r="P454">
            <v>31939.56</v>
          </cell>
          <cell r="Q454">
            <v>31939.56</v>
          </cell>
        </row>
        <row r="455">
          <cell r="A455" t="str">
            <v>F90800E</v>
          </cell>
          <cell r="B455" t="str">
            <v>CUSTOMER ASSISTANCE EXPENSES</v>
          </cell>
          <cell r="C455">
            <v>0</v>
          </cell>
          <cell r="D455">
            <v>-2549077.7999999998</v>
          </cell>
          <cell r="E455">
            <v>1857448.45</v>
          </cell>
          <cell r="F455">
            <v>2775975.83</v>
          </cell>
          <cell r="G455">
            <v>1297779.51</v>
          </cell>
          <cell r="H455">
            <v>1314466.6200000001</v>
          </cell>
          <cell r="I455">
            <v>1219452.6000000001</v>
          </cell>
          <cell r="J455">
            <v>1643367.52</v>
          </cell>
          <cell r="K455">
            <v>2181025.08</v>
          </cell>
          <cell r="L455">
            <v>2041229.75</v>
          </cell>
          <cell r="M455">
            <v>2197457.14</v>
          </cell>
          <cell r="N455">
            <v>1257752.81</v>
          </cell>
          <cell r="O455">
            <v>13476042.91</v>
          </cell>
          <cell r="P455">
            <v>28712920.420000002</v>
          </cell>
          <cell r="Q455">
            <v>28712920.420000002</v>
          </cell>
        </row>
        <row r="456">
          <cell r="A456" t="str">
            <v>F90800G</v>
          </cell>
          <cell r="B456" t="str">
            <v>CUSTOMER ASSISTANCE EXPENSES</v>
          </cell>
          <cell r="C456">
            <v>0</v>
          </cell>
          <cell r="D456">
            <v>-278952.55</v>
          </cell>
          <cell r="E456">
            <v>273898.58</v>
          </cell>
          <cell r="F456">
            <v>650695.97</v>
          </cell>
          <cell r="G456">
            <v>381295.35999999999</v>
          </cell>
          <cell r="H456">
            <v>412645.41</v>
          </cell>
          <cell r="I456">
            <v>545103.59</v>
          </cell>
          <cell r="J456">
            <v>691379.15</v>
          </cell>
          <cell r="K456">
            <v>870746.93</v>
          </cell>
          <cell r="L456">
            <v>405406.24</v>
          </cell>
          <cell r="M456">
            <v>841725.57</v>
          </cell>
          <cell r="N456">
            <v>853417.99</v>
          </cell>
          <cell r="O456">
            <v>3307737.88</v>
          </cell>
          <cell r="P456">
            <v>8955100.120000001</v>
          </cell>
          <cell r="Q456">
            <v>8955100.120000001</v>
          </cell>
        </row>
        <row r="457">
          <cell r="A457" t="str">
            <v>F90900C</v>
          </cell>
          <cell r="B457" t="str">
            <v>INFORMATIONAL AND INSTRUCTIONAL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130.47999999999999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130.47999999999999</v>
          </cell>
          <cell r="Q457">
            <v>130.47999999999999</v>
          </cell>
        </row>
        <row r="458">
          <cell r="A458" t="str">
            <v>F91000C</v>
          </cell>
          <cell r="B458" t="str">
            <v>MISCELLANEOUS CUSTOMER SERV AND INFORMA</v>
          </cell>
          <cell r="C458">
            <v>0</v>
          </cell>
          <cell r="D458">
            <v>15147.2</v>
          </cell>
          <cell r="E458">
            <v>11.06</v>
          </cell>
          <cell r="F458">
            <v>144.62</v>
          </cell>
          <cell r="G458">
            <v>-12980.26</v>
          </cell>
          <cell r="H458">
            <v>386.18</v>
          </cell>
          <cell r="I458">
            <v>252.69</v>
          </cell>
          <cell r="J458">
            <v>98.73</v>
          </cell>
          <cell r="K458">
            <v>153.08000000000001</v>
          </cell>
          <cell r="L458">
            <v>287.14</v>
          </cell>
          <cell r="M458">
            <v>65.680000000000007</v>
          </cell>
          <cell r="N458">
            <v>409.58</v>
          </cell>
          <cell r="O458">
            <v>535.04999999999995</v>
          </cell>
          <cell r="P458">
            <v>4510.75</v>
          </cell>
          <cell r="Q458">
            <v>4510.75</v>
          </cell>
        </row>
        <row r="459">
          <cell r="A459" t="str">
            <v>F91000E</v>
          </cell>
          <cell r="B459" t="str">
            <v>MISCELLANEOUS CUSTOMER SERV AND INFORMA</v>
          </cell>
          <cell r="C459">
            <v>0</v>
          </cell>
          <cell r="D459">
            <v>232790.29</v>
          </cell>
          <cell r="E459">
            <v>187418.59</v>
          </cell>
          <cell r="F459">
            <v>113637.63</v>
          </cell>
          <cell r="G459">
            <v>105474.45</v>
          </cell>
          <cell r="H459">
            <v>117802.67</v>
          </cell>
          <cell r="I459">
            <v>-1347290.2</v>
          </cell>
          <cell r="J459">
            <v>144411.69</v>
          </cell>
          <cell r="K459">
            <v>230485.11</v>
          </cell>
          <cell r="L459">
            <v>565015.96</v>
          </cell>
          <cell r="M459">
            <v>422179.61</v>
          </cell>
          <cell r="N459">
            <v>517866.15</v>
          </cell>
          <cell r="O459">
            <v>959420.74</v>
          </cell>
          <cell r="P459">
            <v>2249212.6900000004</v>
          </cell>
          <cell r="Q459">
            <v>2249212.6900000004</v>
          </cell>
        </row>
        <row r="460">
          <cell r="A460" t="str">
            <v>F91000G</v>
          </cell>
          <cell r="B460" t="str">
            <v>MISCELLANEOUS CUSTOMER SERV AND INFORMA</v>
          </cell>
          <cell r="C460">
            <v>0</v>
          </cell>
          <cell r="D460">
            <v>26021.9</v>
          </cell>
          <cell r="E460">
            <v>24321.91</v>
          </cell>
          <cell r="F460">
            <v>28772.23</v>
          </cell>
          <cell r="G460">
            <v>-7531.51</v>
          </cell>
          <cell r="H460">
            <v>55555.25</v>
          </cell>
          <cell r="I460">
            <v>54170.37</v>
          </cell>
          <cell r="J460">
            <v>27031.59</v>
          </cell>
          <cell r="K460">
            <v>530.54</v>
          </cell>
          <cell r="L460">
            <v>61146.71</v>
          </cell>
          <cell r="M460">
            <v>57543.44</v>
          </cell>
          <cell r="N460">
            <v>32941.94</v>
          </cell>
          <cell r="O460">
            <v>113351.23</v>
          </cell>
          <cell r="P460">
            <v>473855.6</v>
          </cell>
          <cell r="Q460">
            <v>473855.6</v>
          </cell>
        </row>
        <row r="461">
          <cell r="A461" t="str">
            <v>F91020C</v>
          </cell>
          <cell r="B461" t="str">
            <v>MISCELLANEOUS CUSTOMER SERV AND INFORMA</v>
          </cell>
          <cell r="C461">
            <v>0</v>
          </cell>
          <cell r="D461">
            <v>216.26</v>
          </cell>
          <cell r="E461">
            <v>99</v>
          </cell>
          <cell r="F461">
            <v>29.72</v>
          </cell>
          <cell r="G461">
            <v>0</v>
          </cell>
          <cell r="H461">
            <v>0</v>
          </cell>
          <cell r="I461">
            <v>60.28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229.56</v>
          </cell>
          <cell r="P461">
            <v>634.81999999999994</v>
          </cell>
          <cell r="Q461">
            <v>634.81999999999994</v>
          </cell>
        </row>
        <row r="462">
          <cell r="A462" t="str">
            <v>F91020E</v>
          </cell>
          <cell r="B462" t="str">
            <v>MISC CUSTOMER SERVIC</v>
          </cell>
          <cell r="C462">
            <v>0</v>
          </cell>
          <cell r="D462">
            <v>2004</v>
          </cell>
          <cell r="E462">
            <v>2732</v>
          </cell>
          <cell r="F462">
            <v>2240</v>
          </cell>
          <cell r="G462">
            <v>2491.11</v>
          </cell>
          <cell r="H462">
            <v>2810</v>
          </cell>
          <cell r="I462">
            <v>2162</v>
          </cell>
          <cell r="J462">
            <v>2162</v>
          </cell>
          <cell r="K462">
            <v>2850</v>
          </cell>
          <cell r="L462">
            <v>2162</v>
          </cell>
          <cell r="M462">
            <v>2850</v>
          </cell>
          <cell r="N462">
            <v>2044</v>
          </cell>
          <cell r="O462">
            <v>2162</v>
          </cell>
          <cell r="P462">
            <v>28669.11</v>
          </cell>
          <cell r="Q462">
            <v>28669.11</v>
          </cell>
        </row>
        <row r="463">
          <cell r="A463" t="str">
            <v>F91200C</v>
          </cell>
          <cell r="B463" t="str">
            <v>DEMONSTRATING AND SELLING EXPENSES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4.08</v>
          </cell>
          <cell r="L463">
            <v>0</v>
          </cell>
          <cell r="M463">
            <v>0</v>
          </cell>
          <cell r="N463">
            <v>0.98</v>
          </cell>
          <cell r="O463">
            <v>0</v>
          </cell>
          <cell r="P463">
            <v>5.0600000000000005</v>
          </cell>
          <cell r="Q463">
            <v>5.0600000000000005</v>
          </cell>
        </row>
        <row r="464">
          <cell r="A464" t="str">
            <v>F91200E</v>
          </cell>
          <cell r="B464" t="str">
            <v>DEMONSTRATING AND SELLING EXPENSES</v>
          </cell>
          <cell r="C464">
            <v>0</v>
          </cell>
          <cell r="D464">
            <v>383.18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383.18</v>
          </cell>
          <cell r="Q464">
            <v>383.18</v>
          </cell>
        </row>
        <row r="465">
          <cell r="A465" t="str">
            <v>F91300C</v>
          </cell>
          <cell r="B465" t="str">
            <v>ADVERTISING EXPENSES</v>
          </cell>
          <cell r="C465">
            <v>0</v>
          </cell>
          <cell r="D465">
            <v>0</v>
          </cell>
          <cell r="E465">
            <v>758.61</v>
          </cell>
          <cell r="F465">
            <v>444.12</v>
          </cell>
          <cell r="G465">
            <v>309.89</v>
          </cell>
          <cell r="H465">
            <v>0</v>
          </cell>
          <cell r="I465">
            <v>0</v>
          </cell>
          <cell r="J465">
            <v>316.12</v>
          </cell>
          <cell r="K465">
            <v>206.83</v>
          </cell>
          <cell r="L465">
            <v>0</v>
          </cell>
          <cell r="M465">
            <v>308.02999999999997</v>
          </cell>
          <cell r="N465">
            <v>-25.75</v>
          </cell>
          <cell r="O465">
            <v>0</v>
          </cell>
          <cell r="P465">
            <v>2317.8499999999995</v>
          </cell>
          <cell r="Q465">
            <v>2317.8499999999995</v>
          </cell>
        </row>
        <row r="466">
          <cell r="A466" t="str">
            <v>F92000C</v>
          </cell>
          <cell r="B466" t="str">
            <v>ADMINISTRATIVE AND GENERAL SALARIES</v>
          </cell>
          <cell r="C466">
            <v>0</v>
          </cell>
          <cell r="D466">
            <v>-511053.52</v>
          </cell>
          <cell r="E466">
            <v>-228219</v>
          </cell>
          <cell r="F466">
            <v>1976687</v>
          </cell>
          <cell r="G466">
            <v>-270260.7</v>
          </cell>
          <cell r="H466">
            <v>-208190.3</v>
          </cell>
          <cell r="I466">
            <v>-5154757</v>
          </cell>
          <cell r="J466">
            <v>68044.61</v>
          </cell>
          <cell r="K466">
            <v>67609.61</v>
          </cell>
          <cell r="L466">
            <v>-1179390.3899999999</v>
          </cell>
          <cell r="M466">
            <v>483276.27</v>
          </cell>
          <cell r="N466">
            <v>483276.27</v>
          </cell>
          <cell r="O466">
            <v>-1799968.72</v>
          </cell>
          <cell r="P466">
            <v>-6272945.8699999982</v>
          </cell>
          <cell r="Q466">
            <v>-6272945.8699999982</v>
          </cell>
        </row>
        <row r="467">
          <cell r="A467" t="str">
            <v>F92000E</v>
          </cell>
          <cell r="B467" t="str">
            <v>ADMINISTRATIVE AND GENERAL SALARIES</v>
          </cell>
          <cell r="C467">
            <v>0</v>
          </cell>
          <cell r="D467">
            <v>568656.35</v>
          </cell>
          <cell r="E467">
            <v>785203.77</v>
          </cell>
          <cell r="F467">
            <v>619402.99</v>
          </cell>
          <cell r="G467">
            <v>624083.22</v>
          </cell>
          <cell r="H467">
            <v>733589.08</v>
          </cell>
          <cell r="I467">
            <v>543406.05000000005</v>
          </cell>
          <cell r="J467">
            <v>522712.59</v>
          </cell>
          <cell r="K467">
            <v>715101.57</v>
          </cell>
          <cell r="L467">
            <v>591213.11</v>
          </cell>
          <cell r="M467">
            <v>733948.13</v>
          </cell>
          <cell r="N467">
            <v>562294.19999999995</v>
          </cell>
          <cell r="O467">
            <v>511338.68</v>
          </cell>
          <cell r="P467">
            <v>7510949.7400000002</v>
          </cell>
          <cell r="Q467">
            <v>7510949.7400000002</v>
          </cell>
        </row>
        <row r="468">
          <cell r="A468" t="str">
            <v>F92000G</v>
          </cell>
          <cell r="B468" t="str">
            <v>ADMINISTRATIVE AND GENERAL SALARIES</v>
          </cell>
          <cell r="C468">
            <v>0</v>
          </cell>
          <cell r="D468">
            <v>182209.56</v>
          </cell>
          <cell r="E468">
            <v>251507.66</v>
          </cell>
          <cell r="F468">
            <v>199501.17</v>
          </cell>
          <cell r="G468">
            <v>201257.02</v>
          </cell>
          <cell r="H468">
            <v>235832.72</v>
          </cell>
          <cell r="I468">
            <v>174991.56</v>
          </cell>
          <cell r="J468">
            <v>168340.44</v>
          </cell>
          <cell r="K468">
            <v>230187.81</v>
          </cell>
          <cell r="L468">
            <v>190417.55</v>
          </cell>
          <cell r="M468">
            <v>236577.26</v>
          </cell>
          <cell r="N468">
            <v>180858.88</v>
          </cell>
          <cell r="O468">
            <v>164684.1</v>
          </cell>
          <cell r="P468">
            <v>2416365.7300000004</v>
          </cell>
          <cell r="Q468">
            <v>2416365.7300000004</v>
          </cell>
        </row>
        <row r="469">
          <cell r="A469" t="str">
            <v>F92100C</v>
          </cell>
          <cell r="B469" t="str">
            <v>OFFICE SUPPLIES AND EXPENSES</v>
          </cell>
          <cell r="C469">
            <v>0</v>
          </cell>
          <cell r="D469">
            <v>1258269.46</v>
          </cell>
          <cell r="E469">
            <v>-3387153.58</v>
          </cell>
          <cell r="F469">
            <v>366407.51</v>
          </cell>
          <cell r="G469">
            <v>-45369.05</v>
          </cell>
          <cell r="H469">
            <v>84698.34</v>
          </cell>
          <cell r="I469">
            <v>-29194.92</v>
          </cell>
          <cell r="J469">
            <v>400668.31</v>
          </cell>
          <cell r="K469">
            <v>-673359.77</v>
          </cell>
          <cell r="L469">
            <v>1114650.79</v>
          </cell>
          <cell r="M469">
            <v>-3402952.72</v>
          </cell>
          <cell r="N469">
            <v>3908138.61</v>
          </cell>
          <cell r="O469">
            <v>-2082809.56</v>
          </cell>
          <cell r="P469">
            <v>-2488006.58</v>
          </cell>
          <cell r="Q469">
            <v>-2488006.58</v>
          </cell>
        </row>
        <row r="470">
          <cell r="A470" t="str">
            <v>F92100E</v>
          </cell>
          <cell r="B470" t="str">
            <v>OFFICE SUPPLIES AND EXPENSES</v>
          </cell>
          <cell r="C470">
            <v>0</v>
          </cell>
          <cell r="D470">
            <v>9145942.2699999996</v>
          </cell>
          <cell r="E470">
            <v>5014685.03</v>
          </cell>
          <cell r="F470">
            <v>3168254.41</v>
          </cell>
          <cell r="G470">
            <v>4275105.8</v>
          </cell>
          <cell r="H470">
            <v>4490417.3099999996</v>
          </cell>
          <cell r="I470">
            <v>5693902.8799999999</v>
          </cell>
          <cell r="J470">
            <v>4604208.97</v>
          </cell>
          <cell r="K470">
            <v>6052842.6399999997</v>
          </cell>
          <cell r="L470">
            <v>2933688.29</v>
          </cell>
          <cell r="M470">
            <v>5113761.42</v>
          </cell>
          <cell r="N470">
            <v>2052625.69</v>
          </cell>
          <cell r="O470">
            <v>-10825977.26</v>
          </cell>
          <cell r="P470">
            <v>41719457.450000003</v>
          </cell>
          <cell r="Q470">
            <v>41719457.450000003</v>
          </cell>
        </row>
        <row r="471">
          <cell r="A471" t="str">
            <v>F92100G</v>
          </cell>
          <cell r="B471" t="str">
            <v>OFFICE SUPPLIES AND EXPENSES</v>
          </cell>
          <cell r="C471">
            <v>0</v>
          </cell>
          <cell r="D471">
            <v>2940894.1</v>
          </cell>
          <cell r="E471">
            <v>1622946.62</v>
          </cell>
          <cell r="F471">
            <v>1022315.21</v>
          </cell>
          <cell r="G471">
            <v>1377425.34</v>
          </cell>
          <cell r="H471">
            <v>1448755.14</v>
          </cell>
          <cell r="I471">
            <v>1835918.97</v>
          </cell>
          <cell r="J471">
            <v>1485097.33</v>
          </cell>
          <cell r="K471">
            <v>1951540.94</v>
          </cell>
          <cell r="L471">
            <v>943005.65</v>
          </cell>
          <cell r="M471">
            <v>1647182.92</v>
          </cell>
          <cell r="N471">
            <v>661527.75</v>
          </cell>
          <cell r="O471">
            <v>-3495237.23</v>
          </cell>
          <cell r="P471">
            <v>13441372.739999998</v>
          </cell>
          <cell r="Q471">
            <v>13441372.739999998</v>
          </cell>
        </row>
        <row r="472">
          <cell r="A472" t="str">
            <v>F92101C</v>
          </cell>
          <cell r="B472" t="str">
            <v>OFFICE SUPPLIES AND EXPENSES - FLOW ADJ</v>
          </cell>
          <cell r="C472">
            <v>0</v>
          </cell>
          <cell r="D472">
            <v>-1763.86</v>
          </cell>
          <cell r="E472">
            <v>309.16000000000003</v>
          </cell>
          <cell r="F472">
            <v>-283.36</v>
          </cell>
          <cell r="G472">
            <v>42.5</v>
          </cell>
          <cell r="H472">
            <v>-10210.799999999999</v>
          </cell>
          <cell r="I472">
            <v>7661.58</v>
          </cell>
          <cell r="J472">
            <v>2932.9</v>
          </cell>
          <cell r="K472">
            <v>1686.35</v>
          </cell>
          <cell r="L472">
            <v>-13306.11</v>
          </cell>
          <cell r="M472">
            <v>19422.89</v>
          </cell>
          <cell r="N472">
            <v>21462.799999999999</v>
          </cell>
          <cell r="O472">
            <v>2322.15</v>
          </cell>
          <cell r="P472">
            <v>30276.2</v>
          </cell>
          <cell r="Q472">
            <v>30276.2</v>
          </cell>
        </row>
        <row r="473">
          <cell r="A473" t="str">
            <v>F92120E</v>
          </cell>
          <cell r="B473" t="str">
            <v>OFFICE SUPPLIES AND EXPENSES</v>
          </cell>
          <cell r="C473">
            <v>0</v>
          </cell>
          <cell r="D473">
            <v>299.45999999999998</v>
          </cell>
          <cell r="E473">
            <v>0</v>
          </cell>
          <cell r="F473">
            <v>0</v>
          </cell>
          <cell r="G473">
            <v>0</v>
          </cell>
          <cell r="H473">
            <v>299.39999999999998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598.8599999999999</v>
          </cell>
          <cell r="Q473">
            <v>598.8599999999999</v>
          </cell>
        </row>
        <row r="474">
          <cell r="A474" t="str">
            <v>F92120G</v>
          </cell>
          <cell r="B474" t="str">
            <v>OFFICE SUPPLIES AND</v>
          </cell>
          <cell r="C474">
            <v>0</v>
          </cell>
          <cell r="D474">
            <v>96.54</v>
          </cell>
          <cell r="E474">
            <v>0</v>
          </cell>
          <cell r="F474">
            <v>0</v>
          </cell>
          <cell r="G474">
            <v>0</v>
          </cell>
          <cell r="H474">
            <v>96.52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193.06</v>
          </cell>
          <cell r="Q474">
            <v>193.06</v>
          </cell>
        </row>
        <row r="475">
          <cell r="A475" t="str">
            <v>F92140C</v>
          </cell>
          <cell r="B475" t="str">
            <v>OFFICE SUPPLIES AND EXPENSES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-79170.039999999994</v>
          </cell>
          <cell r="H475">
            <v>79170.080000000002</v>
          </cell>
          <cell r="I475">
            <v>0</v>
          </cell>
          <cell r="J475">
            <v>0.14000000000000001</v>
          </cell>
          <cell r="K475">
            <v>-0.14000000000000001</v>
          </cell>
          <cell r="L475">
            <v>0</v>
          </cell>
          <cell r="M475">
            <v>0</v>
          </cell>
          <cell r="N475">
            <v>-3552.05</v>
          </cell>
          <cell r="O475">
            <v>1259261.97</v>
          </cell>
          <cell r="P475">
            <v>1255709.96</v>
          </cell>
          <cell r="Q475">
            <v>1255709.96</v>
          </cell>
        </row>
        <row r="476">
          <cell r="A476" t="str">
            <v>F92140E</v>
          </cell>
          <cell r="B476" t="str">
            <v>OFFICE SUPPLIES AND EXPENSES</v>
          </cell>
          <cell r="C476">
            <v>0</v>
          </cell>
          <cell r="D476">
            <v>-14697</v>
          </cell>
          <cell r="E476">
            <v>-14695.95</v>
          </cell>
          <cell r="F476">
            <v>-166611.65</v>
          </cell>
          <cell r="G476">
            <v>45172</v>
          </cell>
          <cell r="H476">
            <v>-7415</v>
          </cell>
          <cell r="I476">
            <v>-43105.08</v>
          </cell>
          <cell r="J476">
            <v>-14697</v>
          </cell>
          <cell r="K476">
            <v>-14696.89</v>
          </cell>
          <cell r="L476">
            <v>-14697.08</v>
          </cell>
          <cell r="M476">
            <v>-9400.64</v>
          </cell>
          <cell r="N476">
            <v>-12222.2</v>
          </cell>
          <cell r="O476">
            <v>-17236.75</v>
          </cell>
          <cell r="P476">
            <v>-284303.24</v>
          </cell>
          <cell r="Q476">
            <v>-284303.24</v>
          </cell>
        </row>
        <row r="477">
          <cell r="A477" t="str">
            <v>F92140G</v>
          </cell>
          <cell r="B477" t="str">
            <v>OFFICE SUPPLIES AND</v>
          </cell>
          <cell r="C477">
            <v>0</v>
          </cell>
          <cell r="D477">
            <v>-4738</v>
          </cell>
          <cell r="E477">
            <v>-4737.66</v>
          </cell>
          <cell r="F477">
            <v>-53716.28</v>
          </cell>
          <cell r="G477">
            <v>14563</v>
          </cell>
          <cell r="H477">
            <v>-2390</v>
          </cell>
          <cell r="I477">
            <v>-13896.02</v>
          </cell>
          <cell r="J477">
            <v>-4738</v>
          </cell>
          <cell r="K477">
            <v>-4737.97</v>
          </cell>
          <cell r="L477">
            <v>-4738.0200000000004</v>
          </cell>
          <cell r="M477">
            <v>-3030.51</v>
          </cell>
          <cell r="N477">
            <v>-3940.22</v>
          </cell>
          <cell r="O477">
            <v>-5556.82</v>
          </cell>
          <cell r="P477">
            <v>-91656.5</v>
          </cell>
          <cell r="Q477">
            <v>-91656.5</v>
          </cell>
        </row>
        <row r="478">
          <cell r="A478" t="str">
            <v>F92170E</v>
          </cell>
          <cell r="B478" t="str">
            <v>OFFICE SUPPLIES AND EXPENSES-WA DOCS-EL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-25104.17</v>
          </cell>
          <cell r="H478">
            <v>287542.73</v>
          </cell>
          <cell r="I478">
            <v>-135628.98000000001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-246056.52</v>
          </cell>
          <cell r="P478">
            <v>-119246.94</v>
          </cell>
          <cell r="Q478">
            <v>-119246.94</v>
          </cell>
        </row>
        <row r="479">
          <cell r="A479" t="str">
            <v>F92170G</v>
          </cell>
          <cell r="B479" t="str">
            <v>OFFICE SUPPLIES AND EXPENSES-WA DOCS-GA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-8091.86</v>
          </cell>
          <cell r="H479">
            <v>92701.64</v>
          </cell>
          <cell r="I479">
            <v>-43704.59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-79323.179999999993</v>
          </cell>
          <cell r="P479">
            <v>-38417.989999999991</v>
          </cell>
          <cell r="Q479">
            <v>-38417.989999999991</v>
          </cell>
        </row>
        <row r="480">
          <cell r="A480" t="str">
            <v>F92180E</v>
          </cell>
          <cell r="B480" t="str">
            <v>OFFICE SUPPLIES AND EXPENSES-MAT COST A</v>
          </cell>
          <cell r="C480">
            <v>0</v>
          </cell>
          <cell r="D480">
            <v>-143286.1</v>
          </cell>
          <cell r="E480">
            <v>-36087.75</v>
          </cell>
          <cell r="F480">
            <v>-302662.86</v>
          </cell>
          <cell r="G480">
            <v>-181479.55</v>
          </cell>
          <cell r="H480">
            <v>-59091.15</v>
          </cell>
          <cell r="I480">
            <v>209004.44</v>
          </cell>
          <cell r="J480">
            <v>-61447.32</v>
          </cell>
          <cell r="K480">
            <v>-214678.26</v>
          </cell>
          <cell r="L480">
            <v>-9360.2000000000007</v>
          </cell>
          <cell r="M480">
            <v>0</v>
          </cell>
          <cell r="N480">
            <v>0</v>
          </cell>
          <cell r="O480">
            <v>986658.56</v>
          </cell>
          <cell r="P480">
            <v>187569.81000000006</v>
          </cell>
          <cell r="Q480">
            <v>187569.81000000006</v>
          </cell>
        </row>
        <row r="481">
          <cell r="A481" t="str">
            <v>F92180G</v>
          </cell>
          <cell r="B481" t="str">
            <v>OFFICE SUPPLIES AND EXPENSES-MAT COST A</v>
          </cell>
          <cell r="C481">
            <v>0</v>
          </cell>
          <cell r="D481">
            <v>-46193.94</v>
          </cell>
          <cell r="E481">
            <v>-11598.04</v>
          </cell>
          <cell r="F481">
            <v>-97564.67</v>
          </cell>
          <cell r="G481">
            <v>-58507.64</v>
          </cell>
          <cell r="H481">
            <v>-19061.099999999999</v>
          </cell>
          <cell r="I481">
            <v>67378.73</v>
          </cell>
          <cell r="J481">
            <v>-19791.22</v>
          </cell>
          <cell r="K481">
            <v>-69210.44</v>
          </cell>
          <cell r="L481">
            <v>-3017.6</v>
          </cell>
          <cell r="M481">
            <v>0</v>
          </cell>
          <cell r="N481">
            <v>0</v>
          </cell>
          <cell r="O481">
            <v>318076.19</v>
          </cell>
          <cell r="P481">
            <v>60510.270000000019</v>
          </cell>
          <cell r="Q481">
            <v>60510.270000000019</v>
          </cell>
        </row>
        <row r="482">
          <cell r="A482" t="str">
            <v>F92190E</v>
          </cell>
          <cell r="B482" t="str">
            <v>OFFICE SUPPLIES AND EXPENSES-OFFSET ADJ</v>
          </cell>
          <cell r="C482">
            <v>0</v>
          </cell>
          <cell r="D482">
            <v>36061.94</v>
          </cell>
          <cell r="E482">
            <v>-24762.63</v>
          </cell>
          <cell r="F482">
            <v>-14566.47</v>
          </cell>
          <cell r="G482">
            <v>0</v>
          </cell>
          <cell r="H482">
            <v>8995.68</v>
          </cell>
          <cell r="I482">
            <v>-9088.81</v>
          </cell>
          <cell r="J482">
            <v>3320.41</v>
          </cell>
          <cell r="K482">
            <v>-4665.6099999999997</v>
          </cell>
          <cell r="L482">
            <v>134.12</v>
          </cell>
          <cell r="M482">
            <v>-47.9</v>
          </cell>
          <cell r="N482">
            <v>0</v>
          </cell>
          <cell r="O482">
            <v>-84.69</v>
          </cell>
          <cell r="P482">
            <v>-4703.9599999999964</v>
          </cell>
          <cell r="Q482">
            <v>-4703.9599999999964</v>
          </cell>
        </row>
        <row r="483">
          <cell r="A483" t="str">
            <v>F92190G</v>
          </cell>
          <cell r="B483" t="str">
            <v>OFFICE SUPPLIES AND EXPENSES-OFFSET ADJ</v>
          </cell>
          <cell r="C483">
            <v>0</v>
          </cell>
          <cell r="D483">
            <v>11625.77</v>
          </cell>
          <cell r="E483">
            <v>-7999.37</v>
          </cell>
          <cell r="F483">
            <v>-4696.43</v>
          </cell>
          <cell r="G483">
            <v>0</v>
          </cell>
          <cell r="H483">
            <v>2899.99</v>
          </cell>
          <cell r="I483">
            <v>-2930.12</v>
          </cell>
          <cell r="J483">
            <v>1069.3900000000001</v>
          </cell>
          <cell r="K483">
            <v>-1504.25</v>
          </cell>
          <cell r="L483">
            <v>43.24</v>
          </cell>
          <cell r="M483">
            <v>-15.44</v>
          </cell>
          <cell r="N483">
            <v>0</v>
          </cell>
          <cell r="O483">
            <v>-27.31</v>
          </cell>
          <cell r="P483">
            <v>-1534.5299999999997</v>
          </cell>
          <cell r="Q483">
            <v>-1534.5299999999997</v>
          </cell>
        </row>
        <row r="484">
          <cell r="A484" t="str">
            <v>F92200C</v>
          </cell>
          <cell r="B484" t="str">
            <v>ADMINISTRATIVE EXPENSES TRANSFERRED-CRE</v>
          </cell>
          <cell r="C484">
            <v>0</v>
          </cell>
          <cell r="D484">
            <v>-104485.61</v>
          </cell>
          <cell r="E484">
            <v>-200846.28</v>
          </cell>
          <cell r="F484">
            <v>-144507.76</v>
          </cell>
          <cell r="G484">
            <v>-115887.31</v>
          </cell>
          <cell r="H484">
            <v>-155241.31</v>
          </cell>
          <cell r="I484">
            <v>-132500.76999999999</v>
          </cell>
          <cell r="J484">
            <v>-124672.29</v>
          </cell>
          <cell r="K484">
            <v>-172226.47</v>
          </cell>
          <cell r="L484">
            <v>-139693.85</v>
          </cell>
          <cell r="M484">
            <v>-188433.69</v>
          </cell>
          <cell r="N484">
            <v>-147449.68</v>
          </cell>
          <cell r="O484">
            <v>0</v>
          </cell>
          <cell r="P484">
            <v>-1625945.02</v>
          </cell>
          <cell r="Q484">
            <v>-1625945.02</v>
          </cell>
        </row>
        <row r="485">
          <cell r="A485" t="str">
            <v>F92200E</v>
          </cell>
          <cell r="B485" t="str">
            <v>ADMINISTRATIVE EXPENSES TRANSFERRED-CRE</v>
          </cell>
          <cell r="C485">
            <v>0</v>
          </cell>
          <cell r="D485">
            <v>-1862883.22</v>
          </cell>
          <cell r="E485">
            <v>-419728.6</v>
          </cell>
          <cell r="F485">
            <v>0</v>
          </cell>
          <cell r="G485">
            <v>-173769.27</v>
          </cell>
          <cell r="H485">
            <v>-361539.22</v>
          </cell>
          <cell r="I485">
            <v>-569203.13</v>
          </cell>
          <cell r="J485">
            <v>-305572.63</v>
          </cell>
          <cell r="K485">
            <v>-543076.05000000005</v>
          </cell>
          <cell r="L485">
            <v>-132032.62</v>
          </cell>
          <cell r="M485">
            <v>-418177.56</v>
          </cell>
          <cell r="N485">
            <v>9164.84</v>
          </cell>
          <cell r="O485">
            <v>-768270.52</v>
          </cell>
          <cell r="P485">
            <v>-5545087.9799999986</v>
          </cell>
          <cell r="Q485">
            <v>-5545087.9799999986</v>
          </cell>
        </row>
        <row r="486">
          <cell r="A486" t="str">
            <v>F92200G</v>
          </cell>
          <cell r="B486" t="str">
            <v>ADMINISTRATIVE EXPENSES TRANSFERRED-CRE</v>
          </cell>
          <cell r="C486">
            <v>0</v>
          </cell>
          <cell r="D486">
            <v>-600563.73</v>
          </cell>
          <cell r="E486">
            <v>-135313.78</v>
          </cell>
          <cell r="F486">
            <v>0</v>
          </cell>
          <cell r="G486">
            <v>-56020.44</v>
          </cell>
          <cell r="H486">
            <v>-116554.46</v>
          </cell>
          <cell r="I486">
            <v>-183501.99</v>
          </cell>
          <cell r="J486">
            <v>-98511.73</v>
          </cell>
          <cell r="K486">
            <v>-175079.02</v>
          </cell>
          <cell r="L486">
            <v>-42565.2</v>
          </cell>
          <cell r="M486">
            <v>-134813.75</v>
          </cell>
          <cell r="N486">
            <v>2954.59</v>
          </cell>
          <cell r="O486">
            <v>-247678.12</v>
          </cell>
          <cell r="P486">
            <v>-1787647.63</v>
          </cell>
          <cell r="Q486">
            <v>-1787647.63</v>
          </cell>
        </row>
        <row r="487">
          <cell r="A487" t="str">
            <v>F92300C</v>
          </cell>
          <cell r="B487" t="str">
            <v>OUTSIDE SERVICES EMPLOYED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-26.99</v>
          </cell>
          <cell r="H487">
            <v>27.03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1135932.23</v>
          </cell>
          <cell r="P487">
            <v>1135932.27</v>
          </cell>
          <cell r="Q487">
            <v>1135932.27</v>
          </cell>
        </row>
        <row r="488">
          <cell r="A488" t="str">
            <v>F92300E</v>
          </cell>
          <cell r="B488" t="str">
            <v>OUTSIDE SERVICES EMPLOYED</v>
          </cell>
          <cell r="C488">
            <v>0</v>
          </cell>
          <cell r="D488">
            <v>-10294.450000000001</v>
          </cell>
          <cell r="E488">
            <v>39139.699999999997</v>
          </cell>
          <cell r="F488">
            <v>41804.589999999997</v>
          </cell>
          <cell r="G488">
            <v>38738.49</v>
          </cell>
          <cell r="H488">
            <v>64528.33</v>
          </cell>
          <cell r="I488">
            <v>90371.34</v>
          </cell>
          <cell r="J488">
            <v>116890.02</v>
          </cell>
          <cell r="K488">
            <v>76896.27</v>
          </cell>
          <cell r="L488">
            <v>59073.97</v>
          </cell>
          <cell r="M488">
            <v>94919.44</v>
          </cell>
          <cell r="N488">
            <v>211251.32</v>
          </cell>
          <cell r="O488">
            <v>146047.73000000001</v>
          </cell>
          <cell r="P488">
            <v>969366.75</v>
          </cell>
          <cell r="Q488">
            <v>969366.75</v>
          </cell>
        </row>
        <row r="489">
          <cell r="A489" t="str">
            <v>F92300G</v>
          </cell>
          <cell r="B489" t="str">
            <v>OUTSIDE SERVICES EMPLOYED</v>
          </cell>
          <cell r="C489">
            <v>0</v>
          </cell>
          <cell r="D489">
            <v>13839.34</v>
          </cell>
          <cell r="E489">
            <v>11196.94</v>
          </cell>
          <cell r="F489">
            <v>28822.75</v>
          </cell>
          <cell r="G489">
            <v>24227.67</v>
          </cell>
          <cell r="H489">
            <v>17097.12</v>
          </cell>
          <cell r="I489">
            <v>17699.8</v>
          </cell>
          <cell r="J489">
            <v>16889.8</v>
          </cell>
          <cell r="K489">
            <v>22334.26</v>
          </cell>
          <cell r="L489">
            <v>18622.169999999998</v>
          </cell>
          <cell r="M489">
            <v>12605.63</v>
          </cell>
          <cell r="N489">
            <v>23616.85</v>
          </cell>
          <cell r="O489">
            <v>41400.32</v>
          </cell>
          <cell r="P489">
            <v>248352.65</v>
          </cell>
          <cell r="Q489">
            <v>248352.65</v>
          </cell>
        </row>
        <row r="490">
          <cell r="A490" t="str">
            <v>F92400E</v>
          </cell>
          <cell r="B490" t="str">
            <v>PROPERTY INSURANCE</v>
          </cell>
          <cell r="C490">
            <v>0</v>
          </cell>
          <cell r="D490">
            <v>118384.8</v>
          </cell>
          <cell r="E490">
            <v>84323.78</v>
          </cell>
          <cell r="F490">
            <v>141402.21</v>
          </cell>
          <cell r="G490">
            <v>-3450109.14</v>
          </cell>
          <cell r="H490">
            <v>10046.17</v>
          </cell>
          <cell r="I490">
            <v>79642.039999999994</v>
          </cell>
          <cell r="J490">
            <v>108179.14</v>
          </cell>
          <cell r="K490">
            <v>99238.01</v>
          </cell>
          <cell r="L490">
            <v>7354.54</v>
          </cell>
          <cell r="M490">
            <v>3463624.6</v>
          </cell>
          <cell r="N490">
            <v>-3451310.43</v>
          </cell>
          <cell r="O490">
            <v>29531.45</v>
          </cell>
          <cell r="P490">
            <v>-2759692.83</v>
          </cell>
          <cell r="Q490">
            <v>-2759692.83</v>
          </cell>
        </row>
        <row r="491">
          <cell r="A491" t="str">
            <v>F92400G</v>
          </cell>
          <cell r="B491" t="str">
            <v>PROPERTY INSURANCE</v>
          </cell>
          <cell r="C491">
            <v>0</v>
          </cell>
          <cell r="D491">
            <v>12438.83</v>
          </cell>
          <cell r="E491">
            <v>1401.68</v>
          </cell>
          <cell r="F491">
            <v>20512.439999999999</v>
          </cell>
          <cell r="G491">
            <v>1102.2</v>
          </cell>
          <cell r="H491">
            <v>1519.36</v>
          </cell>
          <cell r="I491">
            <v>23874.51</v>
          </cell>
          <cell r="J491">
            <v>33108.910000000003</v>
          </cell>
          <cell r="K491">
            <v>23240.32</v>
          </cell>
          <cell r="L491">
            <v>2800.46</v>
          </cell>
          <cell r="M491">
            <v>41894.949999999997</v>
          </cell>
          <cell r="N491">
            <v>400.43</v>
          </cell>
          <cell r="O491">
            <v>16697.89</v>
          </cell>
          <cell r="P491">
            <v>178991.97999999998</v>
          </cell>
          <cell r="Q491">
            <v>178991.97999999998</v>
          </cell>
        </row>
        <row r="492">
          <cell r="A492" t="str">
            <v>F92500C</v>
          </cell>
          <cell r="B492" t="str">
            <v>INJURIES AND DAMAGES</v>
          </cell>
          <cell r="C492">
            <v>0</v>
          </cell>
          <cell r="D492">
            <v>-239632.46</v>
          </cell>
          <cell r="E492">
            <v>300725.75</v>
          </cell>
          <cell r="F492">
            <v>-779988.23</v>
          </cell>
          <cell r="G492">
            <v>-239632</v>
          </cell>
          <cell r="H492">
            <v>-239632</v>
          </cell>
          <cell r="I492">
            <v>597365</v>
          </cell>
          <cell r="J492">
            <v>-332283</v>
          </cell>
          <cell r="K492">
            <v>-332283</v>
          </cell>
          <cell r="L492">
            <v>321672</v>
          </cell>
          <cell r="M492">
            <v>-406370</v>
          </cell>
          <cell r="N492">
            <v>0</v>
          </cell>
          <cell r="O492">
            <v>1269328.48</v>
          </cell>
          <cell r="P492">
            <v>-80729.459999999963</v>
          </cell>
          <cell r="Q492">
            <v>-80729.459999999963</v>
          </cell>
        </row>
        <row r="493">
          <cell r="A493" t="str">
            <v>F92500E</v>
          </cell>
          <cell r="B493" t="str">
            <v>INJURIES AND DAMAGES</v>
          </cell>
          <cell r="C493">
            <v>0</v>
          </cell>
          <cell r="D493">
            <v>302787.12</v>
          </cell>
          <cell r="E493">
            <v>392344.15</v>
          </cell>
          <cell r="F493">
            <v>298518.3</v>
          </cell>
          <cell r="G493">
            <v>270152.40000000002</v>
          </cell>
          <cell r="H493">
            <v>273618.03999999998</v>
          </cell>
          <cell r="I493">
            <v>231520.61</v>
          </cell>
          <cell r="J493">
            <v>269161.01</v>
          </cell>
          <cell r="K493">
            <v>353426.75</v>
          </cell>
          <cell r="L493">
            <v>294662.31</v>
          </cell>
          <cell r="M493">
            <v>393704.85</v>
          </cell>
          <cell r="N493">
            <v>215423.21</v>
          </cell>
          <cell r="O493">
            <v>234963.77</v>
          </cell>
          <cell r="P493">
            <v>3530282.52</v>
          </cell>
          <cell r="Q493">
            <v>3530282.52</v>
          </cell>
        </row>
        <row r="494">
          <cell r="A494" t="str">
            <v>F92500G</v>
          </cell>
          <cell r="B494" t="str">
            <v>INJURIES AND DAMAGES</v>
          </cell>
          <cell r="C494">
            <v>0</v>
          </cell>
          <cell r="D494">
            <v>129639.57</v>
          </cell>
          <cell r="E494">
            <v>164698.79</v>
          </cell>
          <cell r="F494">
            <v>120512.5</v>
          </cell>
          <cell r="G494">
            <v>141173.81</v>
          </cell>
          <cell r="H494">
            <v>151534.79999999999</v>
          </cell>
          <cell r="I494">
            <v>116748.2</v>
          </cell>
          <cell r="J494">
            <v>137780.54999999999</v>
          </cell>
          <cell r="K494">
            <v>201410.83</v>
          </cell>
          <cell r="L494">
            <v>162807.35999999999</v>
          </cell>
          <cell r="M494">
            <v>232816.86</v>
          </cell>
          <cell r="N494">
            <v>177281.68</v>
          </cell>
          <cell r="O494">
            <v>164516.44</v>
          </cell>
          <cell r="P494">
            <v>1900921.39</v>
          </cell>
          <cell r="Q494">
            <v>1900921.39</v>
          </cell>
        </row>
        <row r="495">
          <cell r="A495" t="str">
            <v>F92510C</v>
          </cell>
          <cell r="B495" t="str">
            <v>INJURIES AND DAMAGES - PLPD</v>
          </cell>
          <cell r="C495">
            <v>0</v>
          </cell>
          <cell r="D495">
            <v>47254.38</v>
          </cell>
          <cell r="E495">
            <v>21507.31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-7.19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68754.5</v>
          </cell>
          <cell r="Q495">
            <v>68754.5</v>
          </cell>
        </row>
        <row r="496">
          <cell r="A496" t="str">
            <v>F92510E</v>
          </cell>
          <cell r="B496" t="str">
            <v>INJURIES AND DAMAGES</v>
          </cell>
          <cell r="C496">
            <v>0</v>
          </cell>
          <cell r="D496">
            <v>99282.1</v>
          </cell>
          <cell r="E496">
            <v>108512.03</v>
          </cell>
          <cell r="F496">
            <v>135285.5</v>
          </cell>
          <cell r="G496">
            <v>101036.48</v>
          </cell>
          <cell r="H496">
            <v>182063.51</v>
          </cell>
          <cell r="I496">
            <v>143858.03</v>
          </cell>
          <cell r="J496">
            <v>97804.7</v>
          </cell>
          <cell r="K496">
            <v>116533.12</v>
          </cell>
          <cell r="L496">
            <v>95202.95</v>
          </cell>
          <cell r="M496">
            <v>108383.63</v>
          </cell>
          <cell r="N496">
            <v>155620.07</v>
          </cell>
          <cell r="O496">
            <v>144331.12</v>
          </cell>
          <cell r="P496">
            <v>1487913.2399999998</v>
          </cell>
          <cell r="Q496">
            <v>1487913.2399999998</v>
          </cell>
        </row>
        <row r="497">
          <cell r="A497" t="str">
            <v>F92510G</v>
          </cell>
          <cell r="B497" t="str">
            <v>INJURIES AND DAMAGES</v>
          </cell>
          <cell r="C497">
            <v>0</v>
          </cell>
          <cell r="D497">
            <v>42626.42</v>
          </cell>
          <cell r="E497">
            <v>42540.81</v>
          </cell>
          <cell r="F497">
            <v>39101.339999999997</v>
          </cell>
          <cell r="G497">
            <v>34338.410000000003</v>
          </cell>
          <cell r="H497">
            <v>69139.13</v>
          </cell>
          <cell r="I497">
            <v>52736.02</v>
          </cell>
          <cell r="J497">
            <v>37005.03</v>
          </cell>
          <cell r="K497">
            <v>45061.73</v>
          </cell>
          <cell r="L497">
            <v>36592.92</v>
          </cell>
          <cell r="M497">
            <v>41107.089999999997</v>
          </cell>
          <cell r="N497">
            <v>61844.88</v>
          </cell>
          <cell r="O497">
            <v>56954.54</v>
          </cell>
          <cell r="P497">
            <v>559048.32000000007</v>
          </cell>
          <cell r="Q497">
            <v>559048.32000000007</v>
          </cell>
        </row>
        <row r="498">
          <cell r="A498" t="str">
            <v>F92520E</v>
          </cell>
          <cell r="B498" t="str">
            <v>INJURIES AND DAMAGES</v>
          </cell>
          <cell r="C498">
            <v>0</v>
          </cell>
          <cell r="D498">
            <v>14724.45</v>
          </cell>
          <cell r="E498">
            <v>19558.810000000001</v>
          </cell>
          <cell r="F498">
            <v>14518.77</v>
          </cell>
          <cell r="G498">
            <v>17106.86</v>
          </cell>
          <cell r="H498">
            <v>18657.5</v>
          </cell>
          <cell r="I498">
            <v>13150.62</v>
          </cell>
          <cell r="J498">
            <v>13753.07</v>
          </cell>
          <cell r="K498">
            <v>17562.71</v>
          </cell>
          <cell r="L498">
            <v>14475.56</v>
          </cell>
          <cell r="M498">
            <v>40150.050000000003</v>
          </cell>
          <cell r="N498">
            <v>20871.54</v>
          </cell>
          <cell r="O498">
            <v>14154.98</v>
          </cell>
          <cell r="P498">
            <v>218684.91999999998</v>
          </cell>
          <cell r="Q498">
            <v>218684.91999999998</v>
          </cell>
        </row>
        <row r="499">
          <cell r="A499" t="str">
            <v>F92520G</v>
          </cell>
          <cell r="B499" t="str">
            <v>INJURIES AND DAMAGES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53.92</v>
          </cell>
          <cell r="J499">
            <v>23.92</v>
          </cell>
          <cell r="K499">
            <v>-16.32</v>
          </cell>
          <cell r="L499">
            <v>0</v>
          </cell>
          <cell r="M499">
            <v>81.099999999999994</v>
          </cell>
          <cell r="N499">
            <v>13.62</v>
          </cell>
          <cell r="O499">
            <v>29.16</v>
          </cell>
          <cell r="P499">
            <v>185.4</v>
          </cell>
          <cell r="Q499">
            <v>185.4</v>
          </cell>
        </row>
        <row r="500">
          <cell r="A500" t="str">
            <v>F92600C</v>
          </cell>
          <cell r="B500" t="str">
            <v>EMPLOYEE PENSIONS AND BENEFITS</v>
          </cell>
          <cell r="C500">
            <v>0</v>
          </cell>
          <cell r="D500">
            <v>-2438226.16</v>
          </cell>
          <cell r="E500">
            <v>-1214208.93</v>
          </cell>
          <cell r="F500">
            <v>-3764751.77</v>
          </cell>
          <cell r="G500">
            <v>3764750</v>
          </cell>
          <cell r="H500">
            <v>0</v>
          </cell>
          <cell r="I500">
            <v>-11730</v>
          </cell>
          <cell r="J500">
            <v>144898.6</v>
          </cell>
          <cell r="K500">
            <v>2866831.4</v>
          </cell>
          <cell r="L500">
            <v>-2747683.2</v>
          </cell>
          <cell r="M500">
            <v>-252316.79999999999</v>
          </cell>
          <cell r="N500">
            <v>-425459.03</v>
          </cell>
          <cell r="O500">
            <v>-4983176.57</v>
          </cell>
          <cell r="P500">
            <v>-9061072.4600000009</v>
          </cell>
          <cell r="Q500">
            <v>-9061072.4600000009</v>
          </cell>
        </row>
        <row r="501">
          <cell r="A501" t="str">
            <v>F92600E</v>
          </cell>
          <cell r="B501" t="str">
            <v>EMPLOYEE PENSIONS AND BENEFITS</v>
          </cell>
          <cell r="C501">
            <v>0</v>
          </cell>
          <cell r="D501">
            <v>-480737.14</v>
          </cell>
          <cell r="E501">
            <v>1888748.07</v>
          </cell>
          <cell r="F501">
            <v>3295556.56</v>
          </cell>
          <cell r="G501">
            <v>-2599574.85</v>
          </cell>
          <cell r="H501">
            <v>193646.57</v>
          </cell>
          <cell r="I501">
            <v>-205697.56</v>
          </cell>
          <cell r="J501">
            <v>161933.72</v>
          </cell>
          <cell r="K501">
            <v>258591.77</v>
          </cell>
          <cell r="L501">
            <v>2299123.42</v>
          </cell>
          <cell r="M501">
            <v>259433.66</v>
          </cell>
          <cell r="N501">
            <v>171166.45</v>
          </cell>
          <cell r="O501">
            <v>582291.56999999995</v>
          </cell>
          <cell r="P501">
            <v>5824482.2400000012</v>
          </cell>
          <cell r="Q501">
            <v>5824482.2400000012</v>
          </cell>
        </row>
        <row r="502">
          <cell r="A502" t="str">
            <v>F92600G</v>
          </cell>
          <cell r="B502" t="str">
            <v>EMPLOYEE PENSIONS AND BENEFITS</v>
          </cell>
          <cell r="C502">
            <v>0</v>
          </cell>
          <cell r="D502">
            <v>-193193.55</v>
          </cell>
          <cell r="E502">
            <v>755225.05</v>
          </cell>
          <cell r="F502">
            <v>1317789.21</v>
          </cell>
          <cell r="G502">
            <v>-1040105.81</v>
          </cell>
          <cell r="H502">
            <v>77638.740000000005</v>
          </cell>
          <cell r="I502">
            <v>-82452.820000000007</v>
          </cell>
          <cell r="J502">
            <v>64351.4</v>
          </cell>
          <cell r="K502">
            <v>103054.73</v>
          </cell>
          <cell r="L502">
            <v>918884.75</v>
          </cell>
          <cell r="M502">
            <v>103687.7</v>
          </cell>
          <cell r="N502">
            <v>67915.100000000006</v>
          </cell>
          <cell r="O502">
            <v>231969.07</v>
          </cell>
          <cell r="P502">
            <v>2324763.5699999998</v>
          </cell>
          <cell r="Q502">
            <v>2324763.5699999998</v>
          </cell>
        </row>
        <row r="503">
          <cell r="A503" t="str">
            <v>F92700E</v>
          </cell>
          <cell r="B503" t="str">
            <v>FRANCHISE REQUIREMENTS</v>
          </cell>
          <cell r="C503">
            <v>0</v>
          </cell>
          <cell r="D503">
            <v>2406033</v>
          </cell>
          <cell r="E503">
            <v>2313158.33</v>
          </cell>
          <cell r="F503">
            <v>1565894.58</v>
          </cell>
          <cell r="G503">
            <v>2034456</v>
          </cell>
          <cell r="H503">
            <v>2421092.54</v>
          </cell>
          <cell r="I503">
            <v>3245748</v>
          </cell>
          <cell r="J503">
            <v>5311677</v>
          </cell>
          <cell r="K503">
            <v>6276883.54</v>
          </cell>
          <cell r="L503">
            <v>4642084</v>
          </cell>
          <cell r="M503">
            <v>3038186</v>
          </cell>
          <cell r="N503">
            <v>-1135426.46</v>
          </cell>
          <cell r="O503">
            <v>4000833</v>
          </cell>
          <cell r="P503">
            <v>36120619.530000001</v>
          </cell>
          <cell r="Q503">
            <v>36120619.530000001</v>
          </cell>
        </row>
        <row r="504">
          <cell r="A504" t="str">
            <v>F92700G</v>
          </cell>
          <cell r="B504" t="str">
            <v>FRANCHISE REQUIREMENTS</v>
          </cell>
          <cell r="C504">
            <v>0</v>
          </cell>
          <cell r="D504">
            <v>1061979</v>
          </cell>
          <cell r="E504">
            <v>892428</v>
          </cell>
          <cell r="F504">
            <v>902059.37</v>
          </cell>
          <cell r="G504">
            <v>708955</v>
          </cell>
          <cell r="H504">
            <v>577305</v>
          </cell>
          <cell r="I504">
            <v>551591</v>
          </cell>
          <cell r="J504">
            <v>578717</v>
          </cell>
          <cell r="K504">
            <v>569616</v>
          </cell>
          <cell r="L504">
            <v>603158</v>
          </cell>
          <cell r="M504">
            <v>660718</v>
          </cell>
          <cell r="N504">
            <v>939954</v>
          </cell>
          <cell r="O504">
            <v>1476346</v>
          </cell>
          <cell r="P504">
            <v>9522826.370000001</v>
          </cell>
          <cell r="Q504">
            <v>9522826.370000001</v>
          </cell>
        </row>
        <row r="505">
          <cell r="A505" t="str">
            <v>F92800C</v>
          </cell>
          <cell r="B505" t="str">
            <v>REGULATORY COMMISSION EXPENSES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80057.83</v>
          </cell>
          <cell r="P505">
            <v>80057.83</v>
          </cell>
          <cell r="Q505">
            <v>80057.83</v>
          </cell>
        </row>
        <row r="506">
          <cell r="A506" t="str">
            <v>F92800E</v>
          </cell>
          <cell r="B506" t="str">
            <v>REGULATORY COMMISSION EXPENSES</v>
          </cell>
          <cell r="C506">
            <v>0</v>
          </cell>
          <cell r="D506">
            <v>346177</v>
          </cell>
          <cell r="E506">
            <v>561254.30000000005</v>
          </cell>
          <cell r="F506">
            <v>463917.41</v>
          </cell>
          <cell r="G506">
            <v>643359.36</v>
          </cell>
          <cell r="H506">
            <v>556679.80000000005</v>
          </cell>
          <cell r="I506">
            <v>489093.25</v>
          </cell>
          <cell r="J506">
            <v>381174.71</v>
          </cell>
          <cell r="K506">
            <v>403592.76</v>
          </cell>
          <cell r="L506">
            <v>496346.83</v>
          </cell>
          <cell r="M506">
            <v>581895.49</v>
          </cell>
          <cell r="N506">
            <v>884527.35</v>
          </cell>
          <cell r="O506">
            <v>806619.34</v>
          </cell>
          <cell r="P506">
            <v>6614637.5999999996</v>
          </cell>
          <cell r="Q506">
            <v>6614637.5999999996</v>
          </cell>
        </row>
        <row r="507">
          <cell r="A507" t="str">
            <v>F92800G</v>
          </cell>
          <cell r="B507" t="str">
            <v>REGULATORY COMMISSION EXPENSES</v>
          </cell>
          <cell r="C507">
            <v>0</v>
          </cell>
          <cell r="D507">
            <v>166843.48000000001</v>
          </cell>
          <cell r="E507">
            <v>162157.78</v>
          </cell>
          <cell r="F507">
            <v>177626.61</v>
          </cell>
          <cell r="G507">
            <v>111474.49</v>
          </cell>
          <cell r="H507">
            <v>134084.87</v>
          </cell>
          <cell r="I507">
            <v>200862.15</v>
          </cell>
          <cell r="J507">
            <v>130193.61</v>
          </cell>
          <cell r="K507">
            <v>146470.82999999999</v>
          </cell>
          <cell r="L507">
            <v>144711.82</v>
          </cell>
          <cell r="M507">
            <v>181826.03</v>
          </cell>
          <cell r="N507">
            <v>196254.51</v>
          </cell>
          <cell r="O507">
            <v>162408.60999999999</v>
          </cell>
          <cell r="P507">
            <v>1914914.79</v>
          </cell>
          <cell r="Q507">
            <v>1914914.79</v>
          </cell>
        </row>
        <row r="508">
          <cell r="A508" t="str">
            <v>F92900E</v>
          </cell>
          <cell r="B508" t="str">
            <v>DUPLICATE CHARGES-CR.</v>
          </cell>
          <cell r="C508">
            <v>0</v>
          </cell>
          <cell r="D508">
            <v>0</v>
          </cell>
          <cell r="E508">
            <v>-129692.79</v>
          </cell>
          <cell r="F508">
            <v>-50661.51</v>
          </cell>
          <cell r="G508">
            <v>0</v>
          </cell>
          <cell r="H508">
            <v>-97305.61</v>
          </cell>
          <cell r="I508">
            <v>-48210.62</v>
          </cell>
          <cell r="J508">
            <v>-97144.15</v>
          </cell>
          <cell r="K508">
            <v>-155027.45000000001</v>
          </cell>
          <cell r="L508">
            <v>-251518.51</v>
          </cell>
          <cell r="M508">
            <v>0</v>
          </cell>
          <cell r="N508">
            <v>0</v>
          </cell>
          <cell r="O508">
            <v>-741345.42</v>
          </cell>
          <cell r="P508">
            <v>-1570906.06</v>
          </cell>
          <cell r="Q508">
            <v>-1570906.06</v>
          </cell>
        </row>
        <row r="509">
          <cell r="A509" t="str">
            <v>F93010E</v>
          </cell>
          <cell r="B509" t="str">
            <v>GENERAL ADVERTISING EXPENSES</v>
          </cell>
          <cell r="C509">
            <v>0</v>
          </cell>
          <cell r="D509">
            <v>-205.39</v>
          </cell>
          <cell r="E509">
            <v>-3946.99</v>
          </cell>
          <cell r="F509">
            <v>7.18</v>
          </cell>
          <cell r="G509">
            <v>-814.56</v>
          </cell>
          <cell r="H509">
            <v>0</v>
          </cell>
          <cell r="I509">
            <v>265.66000000000003</v>
          </cell>
          <cell r="J509">
            <v>-3803.64</v>
          </cell>
          <cell r="K509">
            <v>-375.18</v>
          </cell>
          <cell r="L509">
            <v>30864.42</v>
          </cell>
          <cell r="M509">
            <v>4970.4799999999996</v>
          </cell>
          <cell r="N509">
            <v>8565.0499999999993</v>
          </cell>
          <cell r="O509">
            <v>11052.47</v>
          </cell>
          <cell r="P509">
            <v>46579.5</v>
          </cell>
          <cell r="Q509">
            <v>46579.5</v>
          </cell>
        </row>
        <row r="510">
          <cell r="A510" t="str">
            <v>F93010G</v>
          </cell>
          <cell r="B510" t="str">
            <v>GENERAL ADVERTISING EXPENSES</v>
          </cell>
          <cell r="C510">
            <v>0</v>
          </cell>
          <cell r="D510">
            <v>-66.22</v>
          </cell>
          <cell r="E510">
            <v>6633.15</v>
          </cell>
          <cell r="F510">
            <v>11881.03</v>
          </cell>
          <cell r="G510">
            <v>1800.75</v>
          </cell>
          <cell r="H510">
            <v>68408.42</v>
          </cell>
          <cell r="I510">
            <v>41902.300000000003</v>
          </cell>
          <cell r="J510">
            <v>2732.31</v>
          </cell>
          <cell r="K510">
            <v>41543.629999999997</v>
          </cell>
          <cell r="L510">
            <v>44416.42</v>
          </cell>
          <cell r="M510">
            <v>21914.77</v>
          </cell>
          <cell r="N510">
            <v>21890.58</v>
          </cell>
          <cell r="O510">
            <v>27502.76</v>
          </cell>
          <cell r="P510">
            <v>290559.90000000002</v>
          </cell>
          <cell r="Q510">
            <v>290559.90000000002</v>
          </cell>
        </row>
        <row r="511">
          <cell r="A511" t="str">
            <v>F93020C</v>
          </cell>
          <cell r="B511" t="str">
            <v>MISCELLANEOUS GENERAL EXPENSES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-481.95</v>
          </cell>
          <cell r="N511">
            <v>-240699.32</v>
          </cell>
          <cell r="O511">
            <v>-2341975.17</v>
          </cell>
          <cell r="P511">
            <v>-2583156.44</v>
          </cell>
          <cell r="Q511">
            <v>-2583156.44</v>
          </cell>
        </row>
        <row r="512">
          <cell r="A512" t="str">
            <v>F93020E</v>
          </cell>
          <cell r="B512" t="str">
            <v>MISCELLANEOUS GENERAL EXPENSES</v>
          </cell>
          <cell r="C512">
            <v>0</v>
          </cell>
          <cell r="D512">
            <v>99248.1</v>
          </cell>
          <cell r="E512">
            <v>444186.61</v>
          </cell>
          <cell r="F512">
            <v>3777590.64</v>
          </cell>
          <cell r="G512">
            <v>715459.29</v>
          </cell>
          <cell r="H512">
            <v>257828.1</v>
          </cell>
          <cell r="I512">
            <v>4440133.92</v>
          </cell>
          <cell r="J512">
            <v>197906.2</v>
          </cell>
          <cell r="K512">
            <v>-16951.439999999999</v>
          </cell>
          <cell r="L512">
            <v>4335096.41</v>
          </cell>
          <cell r="M512">
            <v>337998.83</v>
          </cell>
          <cell r="N512">
            <v>177392.41</v>
          </cell>
          <cell r="O512">
            <v>4419153.4400000004</v>
          </cell>
          <cell r="P512">
            <v>19185042.510000002</v>
          </cell>
          <cell r="Q512">
            <v>19185042.510000002</v>
          </cell>
        </row>
        <row r="513">
          <cell r="A513" t="str">
            <v>F93020G</v>
          </cell>
          <cell r="B513" t="str">
            <v>MISCELLANEOUS GENERAL EXPENSES</v>
          </cell>
          <cell r="C513">
            <v>0</v>
          </cell>
          <cell r="D513">
            <v>125016.42</v>
          </cell>
          <cell r="E513">
            <v>75131.360000000001</v>
          </cell>
          <cell r="F513">
            <v>-139677.99</v>
          </cell>
          <cell r="G513">
            <v>245518.25</v>
          </cell>
          <cell r="H513">
            <v>107742.25</v>
          </cell>
          <cell r="I513">
            <v>127065.05</v>
          </cell>
          <cell r="J513">
            <v>-138593.21</v>
          </cell>
          <cell r="K513">
            <v>45290.74</v>
          </cell>
          <cell r="L513">
            <v>61217.55</v>
          </cell>
          <cell r="M513">
            <v>106816.65</v>
          </cell>
          <cell r="N513">
            <v>70256.759999999995</v>
          </cell>
          <cell r="O513">
            <v>507728.95</v>
          </cell>
          <cell r="P513">
            <v>1193512.78</v>
          </cell>
          <cell r="Q513">
            <v>1193512.78</v>
          </cell>
        </row>
        <row r="514">
          <cell r="A514" t="str">
            <v>F93022C</v>
          </cell>
          <cell r="B514" t="str">
            <v>MISCELLANEOUS GENERAL EXPENSES-V&amp;S ADJU</v>
          </cell>
          <cell r="C514">
            <v>0</v>
          </cell>
          <cell r="D514">
            <v>184830.29</v>
          </cell>
          <cell r="E514">
            <v>97361.39</v>
          </cell>
          <cell r="F514">
            <v>45715.199999999997</v>
          </cell>
          <cell r="G514">
            <v>74284.58</v>
          </cell>
          <cell r="H514">
            <v>99706.58</v>
          </cell>
          <cell r="I514">
            <v>122078.18</v>
          </cell>
          <cell r="J514">
            <v>145926.75</v>
          </cell>
          <cell r="K514">
            <v>131587.14000000001</v>
          </cell>
          <cell r="L514">
            <v>145927.13</v>
          </cell>
          <cell r="M514">
            <v>109055.16</v>
          </cell>
          <cell r="N514">
            <v>161655.29999999999</v>
          </cell>
          <cell r="O514">
            <v>199342.59</v>
          </cell>
          <cell r="P514">
            <v>1517470.29</v>
          </cell>
          <cell r="Q514">
            <v>1517470.29</v>
          </cell>
        </row>
        <row r="515">
          <cell r="A515" t="str">
            <v>F93030E</v>
          </cell>
          <cell r="B515" t="str">
            <v>MISC GENERAL EXP-AFFIL. BILLING</v>
          </cell>
          <cell r="C515">
            <v>0</v>
          </cell>
          <cell r="D515">
            <v>0</v>
          </cell>
          <cell r="E515">
            <v>-23855.41</v>
          </cell>
          <cell r="F515">
            <v>0</v>
          </cell>
          <cell r="G515">
            <v>1000</v>
          </cell>
          <cell r="H515">
            <v>-940.9</v>
          </cell>
          <cell r="I515">
            <v>-61.19</v>
          </cell>
          <cell r="J515">
            <v>82.5</v>
          </cell>
          <cell r="K515">
            <v>-99.3</v>
          </cell>
          <cell r="L515">
            <v>0</v>
          </cell>
          <cell r="M515">
            <v>-444.46</v>
          </cell>
          <cell r="N515">
            <v>-55.93</v>
          </cell>
          <cell r="O515">
            <v>733.07</v>
          </cell>
          <cell r="P515">
            <v>-23641.62</v>
          </cell>
          <cell r="Q515">
            <v>-23641.62</v>
          </cell>
        </row>
        <row r="516">
          <cell r="A516" t="str">
            <v>F93040E</v>
          </cell>
          <cell r="B516" t="str">
            <v>EMERGING BUSINESS ENT. COSTS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57.03</v>
          </cell>
          <cell r="O516">
            <v>0</v>
          </cell>
          <cell r="P516">
            <v>57.03</v>
          </cell>
          <cell r="Q516">
            <v>57.03</v>
          </cell>
        </row>
        <row r="517">
          <cell r="A517" t="str">
            <v>F93040G</v>
          </cell>
          <cell r="B517" t="str">
            <v>FLEET COSTS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18.39</v>
          </cell>
          <cell r="O517">
            <v>0</v>
          </cell>
          <cell r="P517">
            <v>18.39</v>
          </cell>
          <cell r="Q517">
            <v>18.39</v>
          </cell>
        </row>
        <row r="518">
          <cell r="A518" t="str">
            <v>F93100E</v>
          </cell>
          <cell r="B518" t="str">
            <v>RENTS</v>
          </cell>
          <cell r="C518">
            <v>0</v>
          </cell>
          <cell r="D518">
            <v>354699.04</v>
          </cell>
          <cell r="E518">
            <v>169082.03</v>
          </cell>
          <cell r="F518">
            <v>232970.56</v>
          </cell>
          <cell r="G518">
            <v>241778.88</v>
          </cell>
          <cell r="H518">
            <v>232391.47</v>
          </cell>
          <cell r="I518">
            <v>250583.9</v>
          </cell>
          <cell r="J518">
            <v>283011.01</v>
          </cell>
          <cell r="K518">
            <v>275906.08</v>
          </cell>
          <cell r="L518">
            <v>265617.88</v>
          </cell>
          <cell r="M518">
            <v>334563.76</v>
          </cell>
          <cell r="N518">
            <v>281042.99</v>
          </cell>
          <cell r="O518">
            <v>288889.65999999997</v>
          </cell>
          <cell r="P518">
            <v>3210537.2600000007</v>
          </cell>
          <cell r="Q518">
            <v>3210537.2600000007</v>
          </cell>
        </row>
        <row r="519">
          <cell r="A519" t="str">
            <v>F93100G</v>
          </cell>
          <cell r="B519" t="str">
            <v>RENTS</v>
          </cell>
          <cell r="C519">
            <v>0</v>
          </cell>
          <cell r="D519">
            <v>114394.01</v>
          </cell>
          <cell r="E519">
            <v>54552.160000000003</v>
          </cell>
          <cell r="F519">
            <v>75479.47</v>
          </cell>
          <cell r="G519">
            <v>77986.66</v>
          </cell>
          <cell r="H519">
            <v>75137.710000000006</v>
          </cell>
          <cell r="I519">
            <v>81132.72</v>
          </cell>
          <cell r="J519">
            <v>91285.31</v>
          </cell>
          <cell r="K519">
            <v>88999.53</v>
          </cell>
          <cell r="L519">
            <v>85675.57</v>
          </cell>
          <cell r="M519">
            <v>91413.3</v>
          </cell>
          <cell r="N519">
            <v>90689.54</v>
          </cell>
          <cell r="O519">
            <v>93161.17</v>
          </cell>
          <cell r="P519">
            <v>1019907.1500000003</v>
          </cell>
          <cell r="Q519">
            <v>1019907.1500000003</v>
          </cell>
        </row>
        <row r="520">
          <cell r="A520" t="str">
            <v>F93500C</v>
          </cell>
          <cell r="B520" t="str">
            <v>MAINTENANCE OF GENERAL PLANT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-3.38</v>
          </cell>
          <cell r="I520">
            <v>-25421.7</v>
          </cell>
          <cell r="J520">
            <v>29.79</v>
          </cell>
          <cell r="K520">
            <v>0</v>
          </cell>
          <cell r="L520">
            <v>1913.88</v>
          </cell>
          <cell r="M520">
            <v>0</v>
          </cell>
          <cell r="N520">
            <v>0</v>
          </cell>
          <cell r="O520">
            <v>0</v>
          </cell>
          <cell r="P520">
            <v>-23481.41</v>
          </cell>
          <cell r="Q520">
            <v>-23481.41</v>
          </cell>
        </row>
        <row r="521">
          <cell r="A521" t="str">
            <v>F93500E</v>
          </cell>
          <cell r="B521" t="str">
            <v>MAINTENANCE OF GENERAL PLANT</v>
          </cell>
          <cell r="C521">
            <v>0</v>
          </cell>
          <cell r="D521">
            <v>986951.8</v>
          </cell>
          <cell r="E521">
            <v>1064058.5</v>
          </cell>
          <cell r="F521">
            <v>1019431.67</v>
          </cell>
          <cell r="G521">
            <v>738853.06</v>
          </cell>
          <cell r="H521">
            <v>1023729.21</v>
          </cell>
          <cell r="I521">
            <v>1052056.3799999999</v>
          </cell>
          <cell r="J521">
            <v>798662.16</v>
          </cell>
          <cell r="K521">
            <v>990252.59</v>
          </cell>
          <cell r="L521">
            <v>1041743.34</v>
          </cell>
          <cell r="M521">
            <v>1281888.3999999999</v>
          </cell>
          <cell r="N521">
            <v>1190039.51</v>
          </cell>
          <cell r="O521">
            <v>21687359.640000001</v>
          </cell>
          <cell r="P521">
            <v>32875026.260000002</v>
          </cell>
          <cell r="Q521">
            <v>32875026.260000002</v>
          </cell>
        </row>
        <row r="522">
          <cell r="A522" t="str">
            <v>F93500G</v>
          </cell>
          <cell r="B522" t="str">
            <v>MAINTENANCE OF GENERAL PLANT</v>
          </cell>
          <cell r="C522">
            <v>0</v>
          </cell>
          <cell r="D522">
            <v>327009.65000000002</v>
          </cell>
          <cell r="E522">
            <v>347301.49</v>
          </cell>
          <cell r="F522">
            <v>323315.84000000003</v>
          </cell>
          <cell r="G522">
            <v>238072.58</v>
          </cell>
          <cell r="H522">
            <v>330033.76</v>
          </cell>
          <cell r="I522">
            <v>337461.46</v>
          </cell>
          <cell r="J522">
            <v>257550.74</v>
          </cell>
          <cell r="K522">
            <v>318781.43</v>
          </cell>
          <cell r="L522">
            <v>336030.6</v>
          </cell>
          <cell r="M522">
            <v>413619.91</v>
          </cell>
          <cell r="N522">
            <v>383244.79999999999</v>
          </cell>
          <cell r="O522">
            <v>6970138.9299999997</v>
          </cell>
          <cell r="P522">
            <v>10582561.189999999</v>
          </cell>
          <cell r="Q522">
            <v>10582561.189999999</v>
          </cell>
        </row>
        <row r="523">
          <cell r="A523" t="str">
            <v>F93510E</v>
          </cell>
          <cell r="B523" t="str">
            <v>MAINT OF GENERAL PLA</v>
          </cell>
          <cell r="C523">
            <v>0</v>
          </cell>
          <cell r="D523">
            <v>99423.679999999993</v>
          </cell>
          <cell r="E523">
            <v>108717.52</v>
          </cell>
          <cell r="F523">
            <v>92700.26</v>
          </cell>
          <cell r="G523">
            <v>100195.67</v>
          </cell>
          <cell r="H523">
            <v>88397.68</v>
          </cell>
          <cell r="I523">
            <v>66613.100000000006</v>
          </cell>
          <cell r="J523">
            <v>76571.45</v>
          </cell>
          <cell r="K523">
            <v>76703.509999999995</v>
          </cell>
          <cell r="L523">
            <v>73454.39</v>
          </cell>
          <cell r="M523">
            <v>105719.51</v>
          </cell>
          <cell r="N523">
            <v>68930.789999999994</v>
          </cell>
          <cell r="O523">
            <v>76775.240000000005</v>
          </cell>
          <cell r="P523">
            <v>1034202.8</v>
          </cell>
          <cell r="Q523">
            <v>1034202.8</v>
          </cell>
        </row>
        <row r="524">
          <cell r="A524" t="str">
            <v>F93510G</v>
          </cell>
          <cell r="B524" t="str">
            <v>MAINT OF GENERAL PLA</v>
          </cell>
          <cell r="C524">
            <v>0</v>
          </cell>
          <cell r="D524">
            <v>39459.29</v>
          </cell>
          <cell r="E524">
            <v>43650.61</v>
          </cell>
          <cell r="F524">
            <v>35685.03</v>
          </cell>
          <cell r="G524">
            <v>40523.879999999997</v>
          </cell>
          <cell r="H524">
            <v>37449.17</v>
          </cell>
          <cell r="I524">
            <v>27288.91</v>
          </cell>
          <cell r="J524">
            <v>30284.23</v>
          </cell>
          <cell r="K524">
            <v>32447.82</v>
          </cell>
          <cell r="L524">
            <v>28475.68</v>
          </cell>
          <cell r="M524">
            <v>42711.41</v>
          </cell>
          <cell r="N524">
            <v>27997.89</v>
          </cell>
          <cell r="O524">
            <v>43142.22</v>
          </cell>
          <cell r="P524">
            <v>429116.14</v>
          </cell>
          <cell r="Q524">
            <v>429116.14</v>
          </cell>
        </row>
        <row r="525">
          <cell r="A525" t="str">
            <v>F99912C</v>
          </cell>
          <cell r="B525" t="str">
            <v>OVERHEAD RECONCILIATION-DEBIT</v>
          </cell>
          <cell r="C525">
            <v>52057.98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52057.98</v>
          </cell>
        </row>
        <row r="526">
          <cell r="A526" t="str">
            <v>F99913C</v>
          </cell>
          <cell r="B526" t="str">
            <v>OVERHEAD RECONCILIATION-CREDIT</v>
          </cell>
          <cell r="C526">
            <v>-52057.98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-52057.98</v>
          </cell>
        </row>
        <row r="527">
          <cell r="A527" t="str">
            <v>F99914C</v>
          </cell>
          <cell r="B527" t="str">
            <v>SEMPRA CHARGES RECON-DEBIT</v>
          </cell>
          <cell r="C527">
            <v>843660.1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843660.1</v>
          </cell>
        </row>
        <row r="528">
          <cell r="A528" t="str">
            <v>F99915C</v>
          </cell>
          <cell r="B528" t="str">
            <v>SEMPRA CHARGES RECON-CREDIT</v>
          </cell>
          <cell r="C528">
            <v>-843660.1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-843660.1</v>
          </cell>
        </row>
        <row r="529">
          <cell r="A529" t="str">
            <v>F99970C</v>
          </cell>
          <cell r="B529" t="str">
            <v>NEGATIVE ADJUSTMENTS-DEBITS</v>
          </cell>
          <cell r="C529">
            <v>1440991.19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1440991.19</v>
          </cell>
        </row>
        <row r="530">
          <cell r="A530" t="str">
            <v>F99971C</v>
          </cell>
          <cell r="B530" t="str">
            <v>NEGATIVE ADJUSTMENTS-DEBITS</v>
          </cell>
          <cell r="C530">
            <v>560771.13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560771.13</v>
          </cell>
        </row>
        <row r="531">
          <cell r="A531" t="str">
            <v>F99972C</v>
          </cell>
          <cell r="B531" t="str">
            <v>SDGE O/H NEGATIVE ADJUSTMENTS-DEBITS</v>
          </cell>
          <cell r="C531">
            <v>282062.7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282062.7</v>
          </cell>
        </row>
        <row r="532">
          <cell r="A532" t="str">
            <v>F99980C</v>
          </cell>
          <cell r="B532" t="str">
            <v>NEGATIVE ADJUSTMENTS-CREDITS</v>
          </cell>
          <cell r="C532">
            <v>-1440991.19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-1440991.19</v>
          </cell>
        </row>
        <row r="533">
          <cell r="A533" t="str">
            <v>F99981C</v>
          </cell>
          <cell r="B533" t="str">
            <v>NEGATIVE ADJUSTMENTS-CREDITS</v>
          </cell>
          <cell r="C533">
            <v>-560771.13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-560771.13</v>
          </cell>
        </row>
        <row r="534">
          <cell r="A534" t="str">
            <v>F99982C</v>
          </cell>
          <cell r="B534" t="str">
            <v>SDGE O/H NEGATIVE ADJUSTMENTS-CREDITS</v>
          </cell>
          <cell r="C534">
            <v>-282062.7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-282062.7</v>
          </cell>
        </row>
        <row r="535">
          <cell r="A535" t="str">
            <v>F99990C</v>
          </cell>
          <cell r="B535" t="str">
            <v>PROFIT AND LOSS OFFSET ACCOUNT</v>
          </cell>
          <cell r="C535">
            <v>0</v>
          </cell>
          <cell r="D535">
            <v>-50516726.799999997</v>
          </cell>
          <cell r="E535">
            <v>-62460241.329999998</v>
          </cell>
          <cell r="F535">
            <v>-57197847.840000004</v>
          </cell>
          <cell r="G535">
            <v>-40105254.25</v>
          </cell>
          <cell r="H535">
            <v>-53555595.390000001</v>
          </cell>
          <cell r="I535">
            <v>-55022782.530000001</v>
          </cell>
          <cell r="J535">
            <v>-52857198.469999999</v>
          </cell>
          <cell r="K535">
            <v>-62724998.939999998</v>
          </cell>
          <cell r="L535">
            <v>-64124086.880000003</v>
          </cell>
          <cell r="M535">
            <v>-68564665.280000001</v>
          </cell>
          <cell r="N535">
            <v>-53084959.810000002</v>
          </cell>
          <cell r="O535">
            <v>-91130668.230000004</v>
          </cell>
          <cell r="P535">
            <v>-711345025.75</v>
          </cell>
          <cell r="Q535">
            <v>-711345025.75</v>
          </cell>
        </row>
        <row r="536">
          <cell r="A536" t="str">
            <v>FERROR1</v>
          </cell>
          <cell r="B536" t="str">
            <v>FERC FLOW OF COSTS TRACE ERRORS</v>
          </cell>
          <cell r="C536">
            <v>0</v>
          </cell>
          <cell r="D536">
            <v>-113.15</v>
          </cell>
          <cell r="E536">
            <v>-0.04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-113.19000000000001</v>
          </cell>
          <cell r="Q536">
            <v>-113.19000000000001</v>
          </cell>
        </row>
        <row r="537"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2.9802322387695313E-8</v>
          </cell>
          <cell r="P537">
            <v>-8.9645386935899296E-7</v>
          </cell>
          <cell r="Q537">
            <v>2.9802322387695313E-8</v>
          </cell>
        </row>
      </sheetData>
      <sheetData sheetId="3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25940448.66</v>
          </cell>
          <cell r="E26">
            <v>17929176.25</v>
          </cell>
          <cell r="F26">
            <v>15446801.810000001</v>
          </cell>
          <cell r="G26">
            <v>9841464.6699999999</v>
          </cell>
          <cell r="H26">
            <v>8372962.2400000002</v>
          </cell>
          <cell r="I26">
            <v>35325174.700000003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225160380.94</v>
          </cell>
        </row>
        <row r="27">
          <cell r="A27" t="str">
            <v>F10100G</v>
          </cell>
          <cell r="B27" t="str">
            <v>PLANT IN SERVICE</v>
          </cell>
          <cell r="D27">
            <v>717567.8</v>
          </cell>
          <cell r="E27">
            <v>1948665.07</v>
          </cell>
          <cell r="F27">
            <v>1960692.9</v>
          </cell>
          <cell r="G27">
            <v>2769975.46</v>
          </cell>
          <cell r="H27">
            <v>1551142.09</v>
          </cell>
          <cell r="I27">
            <v>2300293.91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29982326.039999999</v>
          </cell>
        </row>
        <row r="28">
          <cell r="A28" t="str">
            <v>F10200E</v>
          </cell>
          <cell r="B28" t="str">
            <v>PLANT PURCHASED OR SOLD</v>
          </cell>
          <cell r="E28">
            <v>10232.040000000001</v>
          </cell>
          <cell r="I28">
            <v>0</v>
          </cell>
          <cell r="N28">
            <v>0</v>
          </cell>
          <cell r="O28">
            <v>0</v>
          </cell>
          <cell r="Q28">
            <v>10232.040000000001</v>
          </cell>
        </row>
        <row r="29">
          <cell r="A29" t="str">
            <v>F10500C</v>
          </cell>
          <cell r="B29" t="str">
            <v>HELD FOR FUTURE USE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-4020357.23</v>
          </cell>
          <cell r="E30">
            <v>-5585037.0099999998</v>
          </cell>
          <cell r="F30">
            <v>-323510.15999999997</v>
          </cell>
          <cell r="G30">
            <v>5764123.1100000003</v>
          </cell>
          <cell r="H30">
            <v>4013987.54</v>
          </cell>
          <cell r="I30">
            <v>-15587431.210000001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-10822583.350000001</v>
          </cell>
        </row>
        <row r="31">
          <cell r="A31" t="str">
            <v>F10700E</v>
          </cell>
          <cell r="Q31">
            <v>0</v>
          </cell>
        </row>
        <row r="32">
          <cell r="A32" t="str">
            <v>F10700G</v>
          </cell>
          <cell r="Q32">
            <v>0</v>
          </cell>
        </row>
        <row r="33">
          <cell r="A33" t="str">
            <v>F10800E</v>
          </cell>
          <cell r="B33" t="str">
            <v>ACCUMULATED PROVISION FOR DEPRECIATION</v>
          </cell>
          <cell r="D33">
            <v>-10434159.09</v>
          </cell>
          <cell r="E33">
            <v>-7880761.3399999999</v>
          </cell>
          <cell r="F33">
            <v>-7297371.6600000001</v>
          </cell>
          <cell r="G33">
            <v>-11487093.84</v>
          </cell>
          <cell r="H33">
            <v>-10242584.07</v>
          </cell>
          <cell r="I33">
            <v>-6345584.5599999996</v>
          </cell>
          <cell r="J33">
            <v>-10611088.880000001</v>
          </cell>
          <cell r="K33">
            <v>-10156127.970000001</v>
          </cell>
          <cell r="L33">
            <v>-1200453.06</v>
          </cell>
          <cell r="M33">
            <v>-10418804.390000001</v>
          </cell>
          <cell r="N33">
            <v>-9863965.2400000002</v>
          </cell>
          <cell r="O33">
            <v>-13115016.76</v>
          </cell>
          <cell r="Q33">
            <v>-109053010.86000001</v>
          </cell>
        </row>
        <row r="34">
          <cell r="A34" t="str">
            <v>F10800G</v>
          </cell>
          <cell r="B34" t="str">
            <v>ACCUMULATED PROVISION FOR DEPRECIATION</v>
          </cell>
          <cell r="D34">
            <v>-2749112.4</v>
          </cell>
          <cell r="E34">
            <v>-2619386.7200000002</v>
          </cell>
          <cell r="F34">
            <v>-2614343.4</v>
          </cell>
          <cell r="G34">
            <v>-2632218.91</v>
          </cell>
          <cell r="H34">
            <v>-2643990.7799999998</v>
          </cell>
          <cell r="I34">
            <v>-2652290.4300000002</v>
          </cell>
          <cell r="J34">
            <v>-2629735.56</v>
          </cell>
          <cell r="K34">
            <v>-2554886.54</v>
          </cell>
          <cell r="L34">
            <v>-2638800.62</v>
          </cell>
          <cell r="M34">
            <v>-2657122.14</v>
          </cell>
          <cell r="N34">
            <v>-2701946.33</v>
          </cell>
          <cell r="O34">
            <v>-2545273.4900000002</v>
          </cell>
          <cell r="Q34">
            <v>-31639107.32</v>
          </cell>
        </row>
        <row r="35">
          <cell r="A35" t="str">
            <v>F11100C</v>
          </cell>
          <cell r="B35" t="str">
            <v>ACCUMULATED PROVISION FOR AMORTIZATION AND DEPLETI</v>
          </cell>
          <cell r="D35">
            <v>-620411.32999999996</v>
          </cell>
          <cell r="E35">
            <v>-578905.94999999995</v>
          </cell>
          <cell r="F35">
            <v>-578905.94999999995</v>
          </cell>
          <cell r="G35">
            <v>-576658.32999999996</v>
          </cell>
          <cell r="H35">
            <v>-584493.68000000005</v>
          </cell>
          <cell r="I35">
            <v>-596643.18999999994</v>
          </cell>
          <cell r="J35">
            <v>2245453.16</v>
          </cell>
          <cell r="K35">
            <v>-487956.76</v>
          </cell>
          <cell r="L35">
            <v>-487956.76</v>
          </cell>
          <cell r="M35">
            <v>-485926.17</v>
          </cell>
          <cell r="N35">
            <v>-566359.52</v>
          </cell>
          <cell r="O35">
            <v>-654130.59</v>
          </cell>
          <cell r="Q35">
            <v>-3972895.0699999994</v>
          </cell>
        </row>
        <row r="36">
          <cell r="A36" t="str">
            <v>F11100E</v>
          </cell>
          <cell r="B36" t="str">
            <v>ACCUMULATED PROVISION FOR AMORTIZATION AND DEPLETI</v>
          </cell>
          <cell r="D36">
            <v>-169241.32</v>
          </cell>
          <cell r="E36">
            <v>-171851.85</v>
          </cell>
          <cell r="F36">
            <v>-168824.16</v>
          </cell>
          <cell r="G36">
            <v>-168257.21</v>
          </cell>
          <cell r="H36">
            <v>-173158.15</v>
          </cell>
          <cell r="I36">
            <v>-169271.49</v>
          </cell>
          <cell r="J36">
            <v>-3039584.28</v>
          </cell>
          <cell r="K36">
            <v>-324275.51</v>
          </cell>
          <cell r="L36">
            <v>-323149.46999999997</v>
          </cell>
          <cell r="M36">
            <v>-321933.62</v>
          </cell>
          <cell r="N36">
            <v>-313683.95</v>
          </cell>
          <cell r="O36">
            <v>-322399.90999999997</v>
          </cell>
          <cell r="Q36">
            <v>-5665630.9199999999</v>
          </cell>
        </row>
        <row r="37">
          <cell r="A37" t="str">
            <v>F11100G</v>
          </cell>
          <cell r="B37" t="str">
            <v>ACCUMULATED PROVISION FOR AMORTIZATION AND DEPLETI</v>
          </cell>
          <cell r="D37">
            <v>-23566.959999999999</v>
          </cell>
          <cell r="E37">
            <v>-23568.34</v>
          </cell>
          <cell r="F37">
            <v>-23572.3</v>
          </cell>
          <cell r="G37">
            <v>-25369.62</v>
          </cell>
          <cell r="H37">
            <v>-27172.02</v>
          </cell>
          <cell r="I37">
            <v>-27188.67</v>
          </cell>
          <cell r="J37">
            <v>-27128.46</v>
          </cell>
          <cell r="K37">
            <v>-27294.25</v>
          </cell>
          <cell r="L37">
            <v>-27298.73</v>
          </cell>
          <cell r="M37">
            <v>-27338.28</v>
          </cell>
          <cell r="N37">
            <v>-27486.79</v>
          </cell>
          <cell r="O37">
            <v>-27701.19</v>
          </cell>
          <cell r="Q37">
            <v>-314685.61</v>
          </cell>
        </row>
        <row r="38">
          <cell r="A38" t="str">
            <v>F11800C</v>
          </cell>
          <cell r="B38" t="str">
            <v>OTHER UTILITY PLANT</v>
          </cell>
          <cell r="D38">
            <v>2073681.32</v>
          </cell>
          <cell r="E38">
            <v>122895.49</v>
          </cell>
          <cell r="F38">
            <v>-180699.79</v>
          </cell>
          <cell r="G38">
            <v>527451.42000000004</v>
          </cell>
          <cell r="H38">
            <v>1949582.13</v>
          </cell>
          <cell r="I38">
            <v>-2434513.17</v>
          </cell>
          <cell r="J38">
            <v>-2531920.5099999998</v>
          </cell>
          <cell r="K38">
            <v>-206347.48</v>
          </cell>
          <cell r="L38">
            <v>-297420.06</v>
          </cell>
          <cell r="M38">
            <v>44811.12</v>
          </cell>
          <cell r="N38">
            <v>9994148.8800000008</v>
          </cell>
          <cell r="O38">
            <v>2422803.64</v>
          </cell>
          <cell r="Q38">
            <v>11484472.990000002</v>
          </cell>
        </row>
        <row r="39">
          <cell r="A39" t="str">
            <v>F11830C</v>
          </cell>
          <cell r="B39" t="str">
            <v>OTHER UTILITY PLANT CWIP</v>
          </cell>
          <cell r="D39">
            <v>-2476917.46</v>
          </cell>
          <cell r="E39">
            <v>1228308.8</v>
          </cell>
          <cell r="F39">
            <v>1353230.11</v>
          </cell>
          <cell r="G39">
            <v>1080200.21</v>
          </cell>
          <cell r="H39">
            <v>-697361.51</v>
          </cell>
          <cell r="I39">
            <v>-4266910.17</v>
          </cell>
          <cell r="J39">
            <v>-3082703.3</v>
          </cell>
          <cell r="K39">
            <v>1152627.52</v>
          </cell>
          <cell r="L39">
            <v>2272203.7000000002</v>
          </cell>
          <cell r="M39">
            <v>2169658.02</v>
          </cell>
          <cell r="N39">
            <v>-7779150.5999999996</v>
          </cell>
          <cell r="O39">
            <v>3628657.84</v>
          </cell>
          <cell r="Q39">
            <v>-5418156.839999998</v>
          </cell>
        </row>
        <row r="40">
          <cell r="A40" t="str">
            <v>F11900C</v>
          </cell>
          <cell r="B40" t="str">
            <v>ACCUM AMORT-OTHER UTILITY PLANT</v>
          </cell>
          <cell r="D40">
            <v>-1116960.6100000001</v>
          </cell>
          <cell r="E40">
            <v>-1163042.6299999999</v>
          </cell>
          <cell r="F40">
            <v>-885214.01</v>
          </cell>
          <cell r="G40">
            <v>-1162401.96</v>
          </cell>
          <cell r="H40">
            <v>-1177384.23</v>
          </cell>
          <cell r="I40">
            <v>6162431.9500000002</v>
          </cell>
          <cell r="J40">
            <v>-1151209</v>
          </cell>
          <cell r="K40">
            <v>-1178494.95</v>
          </cell>
          <cell r="L40">
            <v>-813913.62</v>
          </cell>
          <cell r="M40">
            <v>-1110594.29</v>
          </cell>
          <cell r="N40">
            <v>-803560.69</v>
          </cell>
          <cell r="O40">
            <v>-1019059.76</v>
          </cell>
          <cell r="Q40">
            <v>-5419403.7999999989</v>
          </cell>
        </row>
        <row r="41">
          <cell r="A41" t="str">
            <v>F12060E</v>
          </cell>
          <cell r="B41" t="str">
            <v>NUCLEAR FUEL UNDER CAPITAL LEASES-ACC DEPRECIATION</v>
          </cell>
          <cell r="D41">
            <v>26211221.920000002</v>
          </cell>
          <cell r="E41">
            <v>-523420</v>
          </cell>
          <cell r="F41">
            <v>-550292</v>
          </cell>
          <cell r="G41">
            <v>-532042</v>
          </cell>
          <cell r="H41">
            <v>-544736</v>
          </cell>
          <cell r="I41">
            <v>-1007268</v>
          </cell>
          <cell r="J41">
            <v>-1069121</v>
          </cell>
          <cell r="K41">
            <v>-1117620</v>
          </cell>
          <cell r="L41">
            <v>-1091057</v>
          </cell>
          <cell r="M41">
            <v>-949078</v>
          </cell>
          <cell r="N41">
            <v>-1096493</v>
          </cell>
          <cell r="O41">
            <v>-1135019</v>
          </cell>
          <cell r="Q41">
            <v>16595075.920000002</v>
          </cell>
        </row>
        <row r="42">
          <cell r="A42" t="str">
            <v>F12061E</v>
          </cell>
          <cell r="B42" t="str">
            <v>NUCLEAR FUEL UNDER CAPITAL LEASES-CWIP</v>
          </cell>
          <cell r="D42">
            <v>12911.33</v>
          </cell>
          <cell r="E42">
            <v>1672860.57</v>
          </cell>
          <cell r="F42">
            <v>-9617592.5099999998</v>
          </cell>
          <cell r="G42">
            <v>-2386</v>
          </cell>
          <cell r="H42">
            <v>144166.34</v>
          </cell>
          <cell r="I42">
            <v>9000</v>
          </cell>
          <cell r="K42">
            <v>2099873.4300000002</v>
          </cell>
          <cell r="L42">
            <v>-4000</v>
          </cell>
          <cell r="M42">
            <v>588093.75</v>
          </cell>
          <cell r="N42">
            <v>550098.25</v>
          </cell>
          <cell r="O42">
            <v>604.79999999999995</v>
          </cell>
          <cell r="Q42">
            <v>-4546370.04</v>
          </cell>
        </row>
        <row r="43">
          <cell r="A43" t="str">
            <v>F12063E</v>
          </cell>
          <cell r="B43" t="str">
            <v>NUCLEAR FUEL UNDER CAPITAL LEASES-PLANT IN SERVICE</v>
          </cell>
          <cell r="D43">
            <v>-26783109.920000002</v>
          </cell>
          <cell r="F43">
            <v>9653914.1300000008</v>
          </cell>
          <cell r="G43">
            <v>55727.6</v>
          </cell>
          <cell r="I43">
            <v>0</v>
          </cell>
          <cell r="K43">
            <v>1900719.6</v>
          </cell>
          <cell r="N43">
            <v>0</v>
          </cell>
          <cell r="O43">
            <v>0</v>
          </cell>
          <cell r="Q43">
            <v>-15172748.589999998</v>
          </cell>
        </row>
        <row r="44">
          <cell r="A44" t="str">
            <v>F12100C</v>
          </cell>
          <cell r="B44" t="str">
            <v>NONUTILITY PROPERTY</v>
          </cell>
          <cell r="D44">
            <v>1730.22</v>
          </cell>
          <cell r="E44">
            <v>-371725.03</v>
          </cell>
          <cell r="F44">
            <v>258822.72</v>
          </cell>
          <cell r="G44">
            <v>57595.88</v>
          </cell>
          <cell r="H44">
            <v>3751009.23</v>
          </cell>
          <cell r="I44">
            <v>578.79</v>
          </cell>
          <cell r="J44">
            <v>1838.17</v>
          </cell>
          <cell r="K44">
            <v>117314.66</v>
          </cell>
          <cell r="L44">
            <v>-1445.53</v>
          </cell>
          <cell r="M44">
            <v>227687.63</v>
          </cell>
          <cell r="N44">
            <v>-100261.23</v>
          </cell>
          <cell r="O44">
            <v>85515.66</v>
          </cell>
          <cell r="Q44">
            <v>4028661.1700000004</v>
          </cell>
        </row>
        <row r="45">
          <cell r="A45" t="str">
            <v>F12200C</v>
          </cell>
          <cell r="B45" t="str">
            <v>ACCUM. PROV. FOR DEPR. AND AMORT.</v>
          </cell>
          <cell r="D45">
            <v>-12756.23</v>
          </cell>
          <cell r="E45">
            <v>-12756.24</v>
          </cell>
          <cell r="F45">
            <v>-12756.23</v>
          </cell>
          <cell r="G45">
            <v>-12756.24</v>
          </cell>
          <cell r="H45">
            <v>-12756.23</v>
          </cell>
          <cell r="I45">
            <v>-12756.25</v>
          </cell>
          <cell r="J45">
            <v>-12756.22</v>
          </cell>
          <cell r="K45">
            <v>-12756.23</v>
          </cell>
          <cell r="L45">
            <v>-12756.24</v>
          </cell>
          <cell r="M45">
            <v>-12756.23</v>
          </cell>
          <cell r="N45">
            <v>-12756.24</v>
          </cell>
          <cell r="O45">
            <v>-12756.23</v>
          </cell>
          <cell r="Q45">
            <v>-153074.81</v>
          </cell>
        </row>
        <row r="46">
          <cell r="A46" t="str">
            <v>F12310C</v>
          </cell>
          <cell r="Q46">
            <v>0</v>
          </cell>
        </row>
        <row r="47">
          <cell r="A47" t="str">
            <v>F12400C</v>
          </cell>
          <cell r="B47" t="str">
            <v>OTHER INVESTMENTS</v>
          </cell>
          <cell r="G47">
            <v>-5355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112248.1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85276.9</v>
          </cell>
          <cell r="E48">
            <v>133435.69</v>
          </cell>
          <cell r="F48">
            <v>112647</v>
          </cell>
          <cell r="G48">
            <v>209090.16</v>
          </cell>
          <cell r="H48">
            <v>96427.4</v>
          </cell>
          <cell r="I48">
            <v>131951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326194.64000000013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-3673827.05</v>
          </cell>
          <cell r="G49">
            <v>410600</v>
          </cell>
          <cell r="H49">
            <v>410600</v>
          </cell>
          <cell r="I49">
            <v>-2915481.27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-16723104.000000002</v>
          </cell>
        </row>
        <row r="50">
          <cell r="A50" t="str">
            <v>F13100C</v>
          </cell>
          <cell r="B50" t="str">
            <v>CASH</v>
          </cell>
          <cell r="D50">
            <v>7513437.4100000001</v>
          </cell>
          <cell r="E50">
            <v>3483478.12</v>
          </cell>
          <cell r="F50">
            <v>-8206841.1399999997</v>
          </cell>
          <cell r="G50">
            <v>4879293.88</v>
          </cell>
          <cell r="H50">
            <v>-2736209.81</v>
          </cell>
          <cell r="I50">
            <v>-2703084.95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3461823.5400000005</v>
          </cell>
        </row>
        <row r="51">
          <cell r="A51" t="str">
            <v>F13400C</v>
          </cell>
          <cell r="B51" t="str">
            <v>OTHER SPECIAL DEPOSITS</v>
          </cell>
          <cell r="D51">
            <v>-100763.1</v>
          </cell>
          <cell r="E51">
            <v>12.92</v>
          </cell>
          <cell r="F51">
            <v>12.61</v>
          </cell>
          <cell r="G51">
            <v>9.92</v>
          </cell>
          <cell r="H51">
            <v>-235283.46</v>
          </cell>
          <cell r="I51">
            <v>663622.76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72345.929999999993</v>
          </cell>
        </row>
        <row r="52">
          <cell r="A52" t="str">
            <v>F13500C</v>
          </cell>
          <cell r="B52" t="str">
            <v>WORKING FUND</v>
          </cell>
          <cell r="F52">
            <v>1000</v>
          </cell>
          <cell r="H52">
            <v>-2090.67</v>
          </cell>
          <cell r="I52">
            <v>-6909.9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-17940</v>
          </cell>
        </row>
        <row r="53">
          <cell r="A53" t="str">
            <v>F13600C</v>
          </cell>
          <cell r="B53" t="str">
            <v>TEMPORARY CASH INVESTMENTS</v>
          </cell>
          <cell r="D53">
            <v>-55241221.799999997</v>
          </cell>
          <cell r="E53">
            <v>240236513.11000001</v>
          </cell>
          <cell r="F53">
            <v>111004961.56999999</v>
          </cell>
          <cell r="G53">
            <v>30738253.079999998</v>
          </cell>
          <cell r="H53">
            <v>-316499536.69999999</v>
          </cell>
          <cell r="I53">
            <v>106223934.18000001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61931248.659999996</v>
          </cell>
        </row>
        <row r="54">
          <cell r="A54" t="str">
            <v>F14200C</v>
          </cell>
          <cell r="B54" t="str">
            <v>CUSTOMER ACCOUNTS RECEIVABLE</v>
          </cell>
          <cell r="D54">
            <v>90783741.890000001</v>
          </cell>
          <cell r="E54">
            <v>25821856.18</v>
          </cell>
          <cell r="F54">
            <v>-13964461.15</v>
          </cell>
          <cell r="G54">
            <v>-54285099.18</v>
          </cell>
          <cell r="H54">
            <v>-22894221.25</v>
          </cell>
          <cell r="I54">
            <v>-2289760.4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-47042384.839999989</v>
          </cell>
        </row>
        <row r="55">
          <cell r="A55" t="str">
            <v>F14300C</v>
          </cell>
          <cell r="B55" t="str">
            <v>OTHER ACCOUNTS RECEIVABLE</v>
          </cell>
          <cell r="D55">
            <v>-6503081.21</v>
          </cell>
          <cell r="E55">
            <v>-17970498.43</v>
          </cell>
          <cell r="F55">
            <v>5270207.28</v>
          </cell>
          <cell r="G55">
            <v>4094465.84</v>
          </cell>
          <cell r="H55">
            <v>12139692.43</v>
          </cell>
          <cell r="I55">
            <v>-2909986.79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-17594056.990000002</v>
          </cell>
        </row>
        <row r="56">
          <cell r="A56" t="str">
            <v>F14400C</v>
          </cell>
          <cell r="Q56">
            <v>0</v>
          </cell>
        </row>
        <row r="57">
          <cell r="A57" t="str">
            <v>F14500C</v>
          </cell>
          <cell r="B57" t="str">
            <v>NOTES REC FROM ASSOC</v>
          </cell>
          <cell r="D57">
            <v>-19087729.07</v>
          </cell>
          <cell r="H57">
            <v>146883180.28999999</v>
          </cell>
          <cell r="I57">
            <v>-146580476.66999999</v>
          </cell>
          <cell r="J57">
            <v>3546911.12</v>
          </cell>
          <cell r="K57">
            <v>138543994.84999999</v>
          </cell>
          <cell r="L57">
            <v>31142952.530000001</v>
          </cell>
          <cell r="M57">
            <v>41374603.950000003</v>
          </cell>
          <cell r="N57">
            <v>-19716138.43</v>
          </cell>
          <cell r="O57">
            <v>-143432350.00999999</v>
          </cell>
          <cell r="Q57">
            <v>32674948.560000002</v>
          </cell>
        </row>
        <row r="58">
          <cell r="A58" t="str">
            <v>F14600C</v>
          </cell>
          <cell r="B58" t="str">
            <v>ACCOUNTS RECEIVABLE FROM ASSOC. COMPANIES</v>
          </cell>
          <cell r="D58">
            <v>-6948913.9699999997</v>
          </cell>
          <cell r="E58">
            <v>9291785.6699999999</v>
          </cell>
          <cell r="F58">
            <v>1966347.8</v>
          </cell>
          <cell r="G58">
            <v>7579757.9100000001</v>
          </cell>
          <cell r="H58">
            <v>-6192670.6799999997</v>
          </cell>
          <cell r="I58">
            <v>76598.679999999993</v>
          </cell>
          <cell r="J58">
            <v>-1799175.24</v>
          </cell>
          <cell r="K58">
            <v>3380399.61</v>
          </cell>
          <cell r="L58">
            <v>951171.52</v>
          </cell>
          <cell r="M58">
            <v>-6163089.1299999999</v>
          </cell>
          <cell r="N58">
            <v>5028848.33</v>
          </cell>
          <cell r="O58">
            <v>-11434258.59</v>
          </cell>
          <cell r="Q58">
            <v>-4263198.0900000008</v>
          </cell>
        </row>
        <row r="59">
          <cell r="A59" t="str">
            <v>F15200C</v>
          </cell>
          <cell r="Q59">
            <v>0</v>
          </cell>
        </row>
        <row r="60">
          <cell r="A60" t="str">
            <v>F15400C</v>
          </cell>
          <cell r="B60" t="str">
            <v>PLANT MATERIALS AND OPERATING SUPPLIES</v>
          </cell>
          <cell r="D60">
            <v>-651454.52</v>
          </cell>
          <cell r="E60">
            <v>-219848.22</v>
          </cell>
          <cell r="F60">
            <v>-519100.37</v>
          </cell>
          <cell r="G60">
            <v>1899669.15</v>
          </cell>
          <cell r="H60">
            <v>-173280.15</v>
          </cell>
          <cell r="I60">
            <v>-1092566.6100000001</v>
          </cell>
          <cell r="J60">
            <v>-320566.09000000003</v>
          </cell>
          <cell r="K60">
            <v>727549.72</v>
          </cell>
          <cell r="L60">
            <v>-1724128.1</v>
          </cell>
          <cell r="M60">
            <v>2168113.79</v>
          </cell>
          <cell r="N60">
            <v>-2352968.2200000002</v>
          </cell>
          <cell r="O60">
            <v>266764.79999999999</v>
          </cell>
          <cell r="Q60">
            <v>-1991814.82</v>
          </cell>
        </row>
        <row r="61">
          <cell r="A61" t="str">
            <v>F15600C</v>
          </cell>
          <cell r="B61" t="str">
            <v>OTHER MATERIALS AND SUPPLIES</v>
          </cell>
          <cell r="D61">
            <v>-301.92</v>
          </cell>
          <cell r="E61">
            <v>701.15</v>
          </cell>
          <cell r="F61">
            <v>952.82</v>
          </cell>
          <cell r="G61">
            <v>2903.32</v>
          </cell>
          <cell r="H61">
            <v>280</v>
          </cell>
          <cell r="I61">
            <v>-8331.35</v>
          </cell>
          <cell r="J61">
            <v>-37604.839999999997</v>
          </cell>
          <cell r="K61">
            <v>2908.13</v>
          </cell>
          <cell r="L61">
            <v>-735.53</v>
          </cell>
          <cell r="M61">
            <v>10301.42</v>
          </cell>
          <cell r="N61">
            <v>-176.41</v>
          </cell>
          <cell r="O61">
            <v>-10125.01</v>
          </cell>
          <cell r="Q61">
            <v>-39228.22</v>
          </cell>
        </row>
        <row r="62">
          <cell r="A62" t="str">
            <v>F15700C</v>
          </cell>
          <cell r="Q62">
            <v>0</v>
          </cell>
        </row>
        <row r="63">
          <cell r="A63" t="str">
            <v>F16300C</v>
          </cell>
          <cell r="B63" t="str">
            <v>STORES EXPENSE UNDISTRIBUTED</v>
          </cell>
          <cell r="D63">
            <v>244573.57</v>
          </cell>
          <cell r="E63">
            <v>137612.95000000001</v>
          </cell>
          <cell r="F63">
            <v>11337.92</v>
          </cell>
          <cell r="G63">
            <v>857385.24</v>
          </cell>
          <cell r="H63">
            <v>342876.7</v>
          </cell>
          <cell r="I63">
            <v>-104401.66</v>
          </cell>
          <cell r="J63">
            <v>856271.73</v>
          </cell>
          <cell r="K63">
            <v>139120.53</v>
          </cell>
          <cell r="L63">
            <v>-1429832.63</v>
          </cell>
          <cell r="M63">
            <v>-2678314.69</v>
          </cell>
          <cell r="N63">
            <v>1955901.55</v>
          </cell>
          <cell r="O63">
            <v>-25960.75</v>
          </cell>
          <cell r="Q63">
            <v>306570.4600000002</v>
          </cell>
        </row>
        <row r="64">
          <cell r="A64" t="str">
            <v>F16410C</v>
          </cell>
          <cell r="B64" t="str">
            <v>GAS STORED UNDERGROUND-CURRENT</v>
          </cell>
          <cell r="D64">
            <v>-5555239</v>
          </cell>
          <cell r="E64">
            <v>-3152571</v>
          </cell>
          <cell r="F64">
            <v>223555</v>
          </cell>
          <cell r="G64">
            <v>3466164</v>
          </cell>
          <cell r="H64">
            <v>11082045</v>
          </cell>
          <cell r="I64">
            <v>9013380</v>
          </cell>
          <cell r="J64">
            <v>2399738</v>
          </cell>
          <cell r="K64">
            <v>1200193</v>
          </cell>
          <cell r="L64">
            <v>3582041</v>
          </cell>
          <cell r="M64">
            <v>1646309</v>
          </cell>
          <cell r="N64">
            <v>24135</v>
          </cell>
          <cell r="O64">
            <v>-2231773</v>
          </cell>
          <cell r="Q64">
            <v>21697977</v>
          </cell>
        </row>
        <row r="65">
          <cell r="A65" t="str">
            <v>F16420C</v>
          </cell>
          <cell r="B65" t="str">
            <v>LIQUEFIED NATURAL GAS STORED</v>
          </cell>
          <cell r="D65">
            <v>-24.46</v>
          </cell>
          <cell r="E65">
            <v>-2764.54</v>
          </cell>
          <cell r="F65">
            <v>4818.83</v>
          </cell>
          <cell r="G65">
            <v>-5336.02</v>
          </cell>
          <cell r="H65">
            <v>383.76</v>
          </cell>
          <cell r="I65">
            <v>869.23</v>
          </cell>
          <cell r="J65">
            <v>1216.01</v>
          </cell>
          <cell r="K65">
            <v>-1560.79</v>
          </cell>
          <cell r="L65">
            <v>1097.95</v>
          </cell>
          <cell r="M65">
            <v>1306.01</v>
          </cell>
          <cell r="N65">
            <v>-2898.51</v>
          </cell>
          <cell r="O65">
            <v>3606.41</v>
          </cell>
          <cell r="Q65">
            <v>713.8799999999992</v>
          </cell>
        </row>
        <row r="66">
          <cell r="A66" t="str">
            <v>F16500C</v>
          </cell>
          <cell r="B66" t="str">
            <v>PREPAYMENTS</v>
          </cell>
          <cell r="D66">
            <v>-906794.99</v>
          </cell>
          <cell r="E66">
            <v>-294897.78999999998</v>
          </cell>
          <cell r="F66">
            <v>-297930.78999999998</v>
          </cell>
          <cell r="G66">
            <v>1457619.11</v>
          </cell>
          <cell r="H66">
            <v>-2093306.98</v>
          </cell>
          <cell r="I66">
            <v>-251729.07</v>
          </cell>
          <cell r="J66">
            <v>932018.24</v>
          </cell>
          <cell r="K66">
            <v>-297281.71999999997</v>
          </cell>
          <cell r="L66">
            <v>1187606.98</v>
          </cell>
          <cell r="M66">
            <v>-268504.52</v>
          </cell>
          <cell r="N66">
            <v>-268504.46999999997</v>
          </cell>
          <cell r="O66">
            <v>-3320078.35</v>
          </cell>
          <cell r="Q66">
            <v>-4421784.3499999996</v>
          </cell>
        </row>
        <row r="67">
          <cell r="A67" t="str">
            <v>F17100C</v>
          </cell>
          <cell r="B67" t="str">
            <v>INTEREST AND DIVIDENDS RECEIVABLE</v>
          </cell>
          <cell r="D67">
            <v>7710738.3600000003</v>
          </cell>
          <cell r="E67">
            <v>213035754.69</v>
          </cell>
          <cell r="F67">
            <v>-220274097.78999999</v>
          </cell>
          <cell r="G67">
            <v>3693890.22</v>
          </cell>
          <cell r="H67">
            <v>-3868696.55</v>
          </cell>
          <cell r="I67">
            <v>-477613.16</v>
          </cell>
          <cell r="J67">
            <v>721711.59</v>
          </cell>
          <cell r="K67">
            <v>-160367.42000000001</v>
          </cell>
          <cell r="L67">
            <v>-103808.47</v>
          </cell>
          <cell r="M67">
            <v>-247117</v>
          </cell>
          <cell r="N67">
            <v>212307.48</v>
          </cell>
          <cell r="O67">
            <v>72508625.079999998</v>
          </cell>
          <cell r="Q67">
            <v>72751327.030000016</v>
          </cell>
        </row>
        <row r="68">
          <cell r="A68" t="str">
            <v>F17300C</v>
          </cell>
          <cell r="B68" t="str">
            <v>ACCRUED UTILITY REVENUES</v>
          </cell>
          <cell r="O68">
            <v>-1259000</v>
          </cell>
          <cell r="Q68">
            <v>-1259000</v>
          </cell>
        </row>
        <row r="69">
          <cell r="A69" t="str">
            <v>F17400C</v>
          </cell>
          <cell r="B69" t="str">
            <v>MISCELLANEOUS CURRENT AND ACCRUED ASSETS</v>
          </cell>
          <cell r="D69">
            <v>119502474</v>
          </cell>
          <cell r="E69">
            <v>-14430775</v>
          </cell>
          <cell r="F69">
            <v>-38602426</v>
          </cell>
          <cell r="G69">
            <v>43949154</v>
          </cell>
          <cell r="H69">
            <v>-66522252</v>
          </cell>
          <cell r="I69">
            <v>-32176527</v>
          </cell>
          <cell r="J69">
            <v>-4650701</v>
          </cell>
          <cell r="K69">
            <v>-3719714</v>
          </cell>
          <cell r="L69">
            <v>-859042</v>
          </cell>
          <cell r="M69">
            <v>12889277</v>
          </cell>
          <cell r="N69">
            <v>-14404777</v>
          </cell>
          <cell r="O69">
            <v>21862</v>
          </cell>
          <cell r="Q69">
            <v>996553</v>
          </cell>
        </row>
        <row r="70">
          <cell r="A70" t="str">
            <v>F17401C</v>
          </cell>
          <cell r="B70" t="str">
            <v>MISC. CURRENT AND ACCRUED ASSETS-BALANCING ACCOUNT</v>
          </cell>
          <cell r="D70">
            <v>153278983</v>
          </cell>
          <cell r="E70">
            <v>25911539</v>
          </cell>
          <cell r="F70">
            <v>28100050</v>
          </cell>
          <cell r="G70">
            <v>47918095</v>
          </cell>
          <cell r="H70">
            <v>-77267363</v>
          </cell>
          <cell r="I70">
            <v>-11018197</v>
          </cell>
          <cell r="J70">
            <v>4938027</v>
          </cell>
          <cell r="K70">
            <v>-91816044</v>
          </cell>
          <cell r="L70">
            <v>847882.66</v>
          </cell>
          <cell r="M70">
            <v>16817330.280000001</v>
          </cell>
          <cell r="N70">
            <v>-115764467.94</v>
          </cell>
          <cell r="O70">
            <v>-14194993</v>
          </cell>
          <cell r="Q70">
            <v>-32249158</v>
          </cell>
        </row>
        <row r="71">
          <cell r="A71" t="str">
            <v>F18100C</v>
          </cell>
          <cell r="B71" t="str">
            <v>UNAMORTIZED DEBT EXPENSES</v>
          </cell>
          <cell r="D71">
            <v>-48511.54</v>
          </cell>
          <cell r="E71">
            <v>-48511.54</v>
          </cell>
          <cell r="F71">
            <v>-48511.54</v>
          </cell>
          <cell r="G71">
            <v>-48511.54</v>
          </cell>
          <cell r="H71">
            <v>-48511.54</v>
          </cell>
          <cell r="I71">
            <v>-48511.54</v>
          </cell>
          <cell r="J71">
            <v>-48511.54</v>
          </cell>
          <cell r="K71">
            <v>-48511.54</v>
          </cell>
          <cell r="L71">
            <v>-48511.54</v>
          </cell>
          <cell r="M71">
            <v>-48511.54</v>
          </cell>
          <cell r="N71">
            <v>-48511.54</v>
          </cell>
          <cell r="O71">
            <v>-48511.54</v>
          </cell>
          <cell r="Q71">
            <v>-582138.48</v>
          </cell>
        </row>
        <row r="72">
          <cell r="A72" t="str">
            <v>F18220C</v>
          </cell>
          <cell r="Q72">
            <v>0</v>
          </cell>
        </row>
        <row r="73">
          <cell r="A73" t="str">
            <v>F18230C</v>
          </cell>
          <cell r="B73" t="str">
            <v>OTHER REGULATORY ASSETS</v>
          </cell>
          <cell r="D73">
            <v>269509887.64999998</v>
          </cell>
          <cell r="E73">
            <v>595420720.64999998</v>
          </cell>
          <cell r="F73">
            <v>-159952634.34999999</v>
          </cell>
          <cell r="G73">
            <v>77208173.650000006</v>
          </cell>
          <cell r="H73">
            <v>-89671161.349999994</v>
          </cell>
          <cell r="I73">
            <v>-225253089.12</v>
          </cell>
          <cell r="J73">
            <v>-7918186.3399999999</v>
          </cell>
          <cell r="K73">
            <v>-140435267.59</v>
          </cell>
          <cell r="L73">
            <v>540619453.38</v>
          </cell>
          <cell r="M73">
            <v>-45944843.590000004</v>
          </cell>
          <cell r="N73">
            <v>38090072.259999998</v>
          </cell>
          <cell r="O73">
            <v>-48227459.960000001</v>
          </cell>
          <cell r="Q73">
            <v>803445665.28999984</v>
          </cell>
        </row>
        <row r="74">
          <cell r="A74" t="str">
            <v>F18300C</v>
          </cell>
          <cell r="B74" t="str">
            <v>PRELIM. SURVEY AND INVESTIGATION CHARGES (ELECTRIC</v>
          </cell>
          <cell r="D74">
            <v>306375.07</v>
          </cell>
          <cell r="E74">
            <v>411246.37</v>
          </cell>
          <cell r="F74">
            <v>72617.990000000005</v>
          </cell>
          <cell r="G74">
            <v>578197.4</v>
          </cell>
          <cell r="H74">
            <v>315685.53999999998</v>
          </cell>
          <cell r="I74">
            <v>342646.36</v>
          </cell>
          <cell r="J74">
            <v>294895.27</v>
          </cell>
          <cell r="K74">
            <v>615651.31999999995</v>
          </cell>
          <cell r="L74">
            <v>552406.93999999994</v>
          </cell>
          <cell r="M74">
            <v>377812.92</v>
          </cell>
          <cell r="N74">
            <v>748915.04</v>
          </cell>
          <cell r="O74">
            <v>386262.24</v>
          </cell>
          <cell r="Q74">
            <v>5002712.46</v>
          </cell>
        </row>
        <row r="75">
          <cell r="A75" t="str">
            <v>F18400C</v>
          </cell>
          <cell r="B75" t="str">
            <v>CLEARING ACCOUNTS</v>
          </cell>
          <cell r="D75">
            <v>-193734.73</v>
          </cell>
          <cell r="E75">
            <v>7822.08</v>
          </cell>
          <cell r="F75">
            <v>598382.09</v>
          </cell>
          <cell r="G75">
            <v>-469348.22</v>
          </cell>
          <cell r="H75">
            <v>-751411.14</v>
          </cell>
          <cell r="I75">
            <v>-254707.8</v>
          </cell>
          <cell r="J75">
            <v>-246168.46</v>
          </cell>
          <cell r="K75">
            <v>-2858202.75</v>
          </cell>
          <cell r="L75">
            <v>2390475.1</v>
          </cell>
          <cell r="M75">
            <v>56617.85</v>
          </cell>
          <cell r="N75">
            <v>-13060.44</v>
          </cell>
          <cell r="O75">
            <v>75254.34</v>
          </cell>
          <cell r="Q75">
            <v>-1658082.0799999994</v>
          </cell>
        </row>
        <row r="76">
          <cell r="A76" t="str">
            <v>F18500C</v>
          </cell>
          <cell r="B76" t="str">
            <v>TEMPORARY FACILITIES</v>
          </cell>
          <cell r="D76">
            <v>53131.96</v>
          </cell>
          <cell r="E76">
            <v>36444.879999999997</v>
          </cell>
          <cell r="F76">
            <v>1937.11</v>
          </cell>
          <cell r="G76">
            <v>-732385.93</v>
          </cell>
          <cell r="H76">
            <v>184799.48</v>
          </cell>
          <cell r="I76">
            <v>16802.560000000001</v>
          </cell>
          <cell r="J76">
            <v>-33553.72</v>
          </cell>
          <cell r="K76">
            <v>-30071.7</v>
          </cell>
          <cell r="L76">
            <v>-43962.21</v>
          </cell>
          <cell r="M76">
            <v>-7057.48</v>
          </cell>
          <cell r="N76">
            <v>-65736.39</v>
          </cell>
          <cell r="O76">
            <v>203034.34</v>
          </cell>
          <cell r="Q76">
            <v>-416617.10000000021</v>
          </cell>
        </row>
        <row r="77">
          <cell r="A77" t="str">
            <v>F18600C</v>
          </cell>
          <cell r="B77" t="str">
            <v>MISCELLANEOUS DEFERRED DEBITS</v>
          </cell>
          <cell r="D77">
            <v>108626095.5</v>
          </cell>
          <cell r="E77">
            <v>-551307632.36000001</v>
          </cell>
          <cell r="F77">
            <v>-40951647.490000002</v>
          </cell>
          <cell r="G77">
            <v>25617346.57</v>
          </cell>
          <cell r="H77">
            <v>231962432.84</v>
          </cell>
          <cell r="I77">
            <v>-315642.32</v>
          </cell>
          <cell r="J77">
            <v>1555594.69</v>
          </cell>
          <cell r="K77">
            <v>-82523051.5</v>
          </cell>
          <cell r="L77">
            <v>33167405.829999998</v>
          </cell>
          <cell r="M77">
            <v>13435598.050000001</v>
          </cell>
          <cell r="N77">
            <v>-117259347.95</v>
          </cell>
          <cell r="O77">
            <v>110026084.83</v>
          </cell>
          <cell r="Q77">
            <v>-267966763.31000006</v>
          </cell>
        </row>
        <row r="78">
          <cell r="A78" t="str">
            <v>F18800C</v>
          </cell>
          <cell r="B78" t="str">
            <v>RESEARCH  DEVEL. AND DEMONSTRATION EXPEND.</v>
          </cell>
          <cell r="I78">
            <v>0</v>
          </cell>
          <cell r="K78">
            <v>4719.09</v>
          </cell>
          <cell r="N78">
            <v>0</v>
          </cell>
          <cell r="O78">
            <v>0</v>
          </cell>
          <cell r="Q78">
            <v>4719.09</v>
          </cell>
        </row>
        <row r="79">
          <cell r="A79" t="str">
            <v>F18900C</v>
          </cell>
          <cell r="B79" t="str">
            <v>UNAMORTIZED LOSS ON REACQUIRED DEBT</v>
          </cell>
          <cell r="D79">
            <v>-374872.7</v>
          </cell>
          <cell r="E79">
            <v>-374872.7</v>
          </cell>
          <cell r="F79">
            <v>-374872.7</v>
          </cell>
          <cell r="G79">
            <v>-374872.7</v>
          </cell>
          <cell r="H79">
            <v>-374872.7</v>
          </cell>
          <cell r="I79">
            <v>-374872.7</v>
          </cell>
          <cell r="J79">
            <v>-374872.7</v>
          </cell>
          <cell r="K79">
            <v>-374872.71</v>
          </cell>
          <cell r="L79">
            <v>-363294.65</v>
          </cell>
          <cell r="M79">
            <v>-363294.65</v>
          </cell>
          <cell r="N79">
            <v>-363294.65</v>
          </cell>
          <cell r="O79">
            <v>-363294.65</v>
          </cell>
          <cell r="Q79">
            <v>-4452160.21</v>
          </cell>
        </row>
        <row r="80">
          <cell r="A80" t="str">
            <v>F19000C</v>
          </cell>
          <cell r="B80" t="str">
            <v>ACCUMULATED DEFERRED INCOME TAXES</v>
          </cell>
          <cell r="D80">
            <v>232697807</v>
          </cell>
          <cell r="E80">
            <v>-217983807</v>
          </cell>
          <cell r="F80">
            <v>30096000</v>
          </cell>
          <cell r="G80">
            <v>121000</v>
          </cell>
          <cell r="H80">
            <v>290451000</v>
          </cell>
          <cell r="I80">
            <v>89000</v>
          </cell>
          <cell r="J80">
            <v>260000</v>
          </cell>
          <cell r="K80">
            <v>87200000</v>
          </cell>
          <cell r="L80">
            <v>-9224000</v>
          </cell>
          <cell r="M80">
            <v>122000</v>
          </cell>
          <cell r="N80">
            <v>11289000</v>
          </cell>
          <cell r="O80">
            <v>-28947000</v>
          </cell>
          <cell r="Q80">
            <v>396171000</v>
          </cell>
        </row>
        <row r="81">
          <cell r="A81" t="str">
            <v>F19002C</v>
          </cell>
          <cell r="B81" t="str">
            <v>ACCUMULATED DEFERRED INCOME TAXES</v>
          </cell>
          <cell r="D81">
            <v>-61526238.229999997</v>
          </cell>
          <cell r="I81">
            <v>0</v>
          </cell>
          <cell r="N81">
            <v>0</v>
          </cell>
          <cell r="O81">
            <v>0</v>
          </cell>
          <cell r="Q81">
            <v>-61526238.229999997</v>
          </cell>
        </row>
        <row r="82">
          <cell r="A82" t="str">
            <v>F19100C</v>
          </cell>
          <cell r="B82" t="str">
            <v>UNRECOVERED PURCHASED GAS COSTS</v>
          </cell>
          <cell r="I82">
            <v>0</v>
          </cell>
          <cell r="L82">
            <v>46327738</v>
          </cell>
          <cell r="M82">
            <v>16609840</v>
          </cell>
          <cell r="N82">
            <v>4996641</v>
          </cell>
          <cell r="O82">
            <v>-765736</v>
          </cell>
          <cell r="Q82">
            <v>67168483</v>
          </cell>
        </row>
        <row r="83">
          <cell r="A83" t="str">
            <v>F20100C</v>
          </cell>
          <cell r="B83" t="str">
            <v>COMMON STOCK ISSUED</v>
          </cell>
          <cell r="I83">
            <v>0</v>
          </cell>
          <cell r="N83">
            <v>0</v>
          </cell>
          <cell r="O83">
            <v>0</v>
          </cell>
          <cell r="Q83">
            <v>0</v>
          </cell>
        </row>
        <row r="84">
          <cell r="A84" t="str">
            <v>F20400C</v>
          </cell>
          <cell r="Q84">
            <v>0</v>
          </cell>
        </row>
        <row r="85">
          <cell r="A85" t="str">
            <v>F20401C</v>
          </cell>
          <cell r="Q85">
            <v>0</v>
          </cell>
        </row>
        <row r="86">
          <cell r="A86" t="str">
            <v>F20700C</v>
          </cell>
          <cell r="Q86">
            <v>0</v>
          </cell>
        </row>
        <row r="87">
          <cell r="A87" t="str">
            <v>F21100C</v>
          </cell>
          <cell r="B87" t="str">
            <v>MISCELLANEOUS PAID-IN CAPITAL</v>
          </cell>
          <cell r="I87">
            <v>-104163</v>
          </cell>
          <cell r="J87">
            <v>-100613</v>
          </cell>
          <cell r="N87">
            <v>0</v>
          </cell>
          <cell r="O87">
            <v>14324</v>
          </cell>
          <cell r="Q87">
            <v>-190452</v>
          </cell>
        </row>
        <row r="88">
          <cell r="A88" t="str">
            <v>F21400C</v>
          </cell>
          <cell r="Q88">
            <v>0</v>
          </cell>
        </row>
        <row r="89">
          <cell r="A89" t="str">
            <v>F21600C</v>
          </cell>
          <cell r="B89" t="str">
            <v>RETAINED EARNINGS</v>
          </cell>
          <cell r="E89">
            <v>0</v>
          </cell>
          <cell r="I89">
            <v>0</v>
          </cell>
          <cell r="N89">
            <v>0</v>
          </cell>
          <cell r="O89">
            <v>150000000</v>
          </cell>
          <cell r="Q89">
            <v>150000000</v>
          </cell>
        </row>
        <row r="90">
          <cell r="A90" t="str">
            <v>F22101C</v>
          </cell>
          <cell r="B90" t="str">
            <v>BONDS-LT DEBT</v>
          </cell>
          <cell r="I90">
            <v>0</v>
          </cell>
          <cell r="J90">
            <v>-27647000</v>
          </cell>
          <cell r="N90">
            <v>0</v>
          </cell>
          <cell r="O90">
            <v>0</v>
          </cell>
          <cell r="Q90">
            <v>-27647000</v>
          </cell>
        </row>
        <row r="91">
          <cell r="A91" t="str">
            <v>F22200C</v>
          </cell>
          <cell r="B91" t="str">
            <v>REACQUIRED BONDS</v>
          </cell>
          <cell r="D91">
            <v>30756734</v>
          </cell>
          <cell r="E91">
            <v>-79243266</v>
          </cell>
          <cell r="F91">
            <v>-11513468</v>
          </cell>
          <cell r="G91">
            <v>4931249.5</v>
          </cell>
          <cell r="H91">
            <v>4931249.5</v>
          </cell>
          <cell r="I91">
            <v>-9862499</v>
          </cell>
          <cell r="J91">
            <v>5258290.07</v>
          </cell>
          <cell r="K91">
            <v>5258290.07</v>
          </cell>
          <cell r="L91">
            <v>-10516580.140000001</v>
          </cell>
          <cell r="M91">
            <v>5987059.7699999996</v>
          </cell>
          <cell r="N91">
            <v>5987059.7699999996</v>
          </cell>
          <cell r="O91">
            <v>-11974119.539999999</v>
          </cell>
          <cell r="Q91">
            <v>-60000000.000000007</v>
          </cell>
        </row>
        <row r="92">
          <cell r="A92" t="str">
            <v>F22400C</v>
          </cell>
          <cell r="B92" t="str">
            <v>OTHER LT DEBT-CURRENT PORTION</v>
          </cell>
          <cell r="N92">
            <v>52000</v>
          </cell>
          <cell r="O92">
            <v>0</v>
          </cell>
          <cell r="Q92">
            <v>52000</v>
          </cell>
        </row>
        <row r="93">
          <cell r="A93" t="str">
            <v>F22401C</v>
          </cell>
          <cell r="B93" t="str">
            <v>OTHER LT DEBT</v>
          </cell>
          <cell r="D93">
            <v>67996.53</v>
          </cell>
          <cell r="G93">
            <v>4755.91</v>
          </cell>
          <cell r="I93">
            <v>0</v>
          </cell>
          <cell r="N93">
            <v>192870.42</v>
          </cell>
          <cell r="O93">
            <v>0.04</v>
          </cell>
          <cell r="Q93">
            <v>265622.89999999997</v>
          </cell>
        </row>
        <row r="94">
          <cell r="A94" t="str">
            <v>F22500C</v>
          </cell>
          <cell r="B94" t="str">
            <v>UNAMORTIZED PREMIUM ON LONG-TERM DEBT</v>
          </cell>
          <cell r="D94">
            <v>2106.09</v>
          </cell>
          <cell r="E94">
            <v>2106.09</v>
          </cell>
          <cell r="F94">
            <v>2106.09</v>
          </cell>
          <cell r="G94">
            <v>2106.09</v>
          </cell>
          <cell r="H94">
            <v>2106.09</v>
          </cell>
          <cell r="I94">
            <v>2106.09</v>
          </cell>
          <cell r="J94">
            <v>2106.09</v>
          </cell>
          <cell r="K94">
            <v>2106.09</v>
          </cell>
          <cell r="L94">
            <v>2106.09</v>
          </cell>
          <cell r="M94">
            <v>2106.09</v>
          </cell>
          <cell r="N94">
            <v>2106.09</v>
          </cell>
          <cell r="O94">
            <v>2106.09</v>
          </cell>
          <cell r="Q94">
            <v>25273.08</v>
          </cell>
        </row>
        <row r="95">
          <cell r="A95" t="str">
            <v>F22600C</v>
          </cell>
          <cell r="B95" t="str">
            <v>(LESS) UNAMORTIZED DISCOUNT ON LONG-TERM DEBT-DEBI</v>
          </cell>
          <cell r="D95">
            <v>-9709.9500000000007</v>
          </cell>
          <cell r="E95">
            <v>-9709.9500000000007</v>
          </cell>
          <cell r="F95">
            <v>-9709.9500000000007</v>
          </cell>
          <cell r="G95">
            <v>-9709.9500000000007</v>
          </cell>
          <cell r="H95">
            <v>-9709.9500000000007</v>
          </cell>
          <cell r="I95">
            <v>-9709.9500000000007</v>
          </cell>
          <cell r="J95">
            <v>-9709.9500000000007</v>
          </cell>
          <cell r="K95">
            <v>-9709.9500000000007</v>
          </cell>
          <cell r="L95">
            <v>-9709.9500000000007</v>
          </cell>
          <cell r="M95">
            <v>-9709.9500000000007</v>
          </cell>
          <cell r="N95">
            <v>-9709.9500000000007</v>
          </cell>
          <cell r="O95">
            <v>-9709.9500000000007</v>
          </cell>
          <cell r="Q95">
            <v>-116519.39999999998</v>
          </cell>
        </row>
        <row r="96">
          <cell r="A96" t="str">
            <v>F22700C</v>
          </cell>
          <cell r="B96" t="str">
            <v>OBLIGATIONS UNDER CAPITAL LEASES-NONCURRENT</v>
          </cell>
          <cell r="D96">
            <v>560014.39</v>
          </cell>
          <cell r="E96">
            <v>-7503379.1200000001</v>
          </cell>
          <cell r="F96">
            <v>513970.38</v>
          </cell>
          <cell r="G96">
            <v>532042</v>
          </cell>
          <cell r="H96">
            <v>544736</v>
          </cell>
          <cell r="I96">
            <v>11710244.880000001</v>
          </cell>
          <cell r="N96">
            <v>0</v>
          </cell>
          <cell r="O96">
            <v>0</v>
          </cell>
          <cell r="Q96">
            <v>6357628.5300000003</v>
          </cell>
        </row>
        <row r="97">
          <cell r="A97" t="str">
            <v>F22820C</v>
          </cell>
          <cell r="B97" t="str">
            <v>ACCUMULATED PROVISION FOR INJURIES AND DAMAGES</v>
          </cell>
          <cell r="D97">
            <v>-26010.76</v>
          </cell>
          <cell r="E97">
            <v>-34246.93</v>
          </cell>
          <cell r="F97">
            <v>-703058.48</v>
          </cell>
          <cell r="G97">
            <v>-48336.25</v>
          </cell>
          <cell r="H97">
            <v>-197407.07</v>
          </cell>
          <cell r="I97">
            <v>-3804282.08</v>
          </cell>
          <cell r="J97">
            <v>-66978.350000000006</v>
          </cell>
          <cell r="K97">
            <v>260586.49</v>
          </cell>
          <cell r="L97">
            <v>1140038.56</v>
          </cell>
          <cell r="M97">
            <v>-397230.61</v>
          </cell>
          <cell r="N97">
            <v>140067.10999999999</v>
          </cell>
          <cell r="O97">
            <v>-214770.84</v>
          </cell>
          <cell r="Q97">
            <v>-3951629.2099999995</v>
          </cell>
        </row>
        <row r="98">
          <cell r="A98" t="str">
            <v>F22830C</v>
          </cell>
          <cell r="B98" t="str">
            <v>ACCUMULATED PROVISION FOR PENSIONS AND BENEFITS</v>
          </cell>
          <cell r="D98">
            <v>-188266.78</v>
          </cell>
          <cell r="E98">
            <v>-186003.76</v>
          </cell>
          <cell r="F98">
            <v>-189149.29</v>
          </cell>
          <cell r="G98">
            <v>-186897.3</v>
          </cell>
          <cell r="H98">
            <v>-184774.57</v>
          </cell>
          <cell r="I98">
            <v>-166823.93</v>
          </cell>
          <cell r="J98">
            <v>-243547.11</v>
          </cell>
          <cell r="K98">
            <v>-217936.83</v>
          </cell>
          <cell r="L98">
            <v>-206888.13</v>
          </cell>
          <cell r="M98">
            <v>-198994.95</v>
          </cell>
          <cell r="N98">
            <v>-202575.89</v>
          </cell>
          <cell r="O98">
            <v>2020344.93</v>
          </cell>
          <cell r="Q98">
            <v>-151513.6100000001</v>
          </cell>
        </row>
        <row r="99">
          <cell r="A99" t="str">
            <v>F22840C</v>
          </cell>
          <cell r="B99" t="str">
            <v>ACCUMULATED MISCELLANEOUS OPERATING PROVISIONS</v>
          </cell>
          <cell r="D99">
            <v>170358.63</v>
          </cell>
          <cell r="E99">
            <v>141352.14000000001</v>
          </cell>
          <cell r="F99">
            <v>1583124.89</v>
          </cell>
          <cell r="G99">
            <v>330096.62</v>
          </cell>
          <cell r="H99">
            <v>1252981.43</v>
          </cell>
          <cell r="I99">
            <v>7519401.5499999998</v>
          </cell>
          <cell r="J99">
            <v>110986.62</v>
          </cell>
          <cell r="K99">
            <v>1120698.42</v>
          </cell>
          <cell r="L99">
            <v>7161310.9400000004</v>
          </cell>
          <cell r="M99">
            <v>2112114.33</v>
          </cell>
          <cell r="N99">
            <v>-708297.48</v>
          </cell>
          <cell r="O99">
            <v>308373.90999999997</v>
          </cell>
          <cell r="Q99">
            <v>21102502</v>
          </cell>
        </row>
        <row r="100">
          <cell r="A100" t="str">
            <v>F23100C</v>
          </cell>
          <cell r="B100" t="str">
            <v>NOTES PAYABLE</v>
          </cell>
          <cell r="D100">
            <v>-75000000</v>
          </cell>
          <cell r="E100">
            <v>-175000000</v>
          </cell>
          <cell r="H100">
            <v>250000000</v>
          </cell>
          <cell r="I100">
            <v>0</v>
          </cell>
          <cell r="J100">
            <v>27647000</v>
          </cell>
          <cell r="N100">
            <v>0</v>
          </cell>
          <cell r="O100">
            <v>0</v>
          </cell>
          <cell r="Q100">
            <v>27647000</v>
          </cell>
        </row>
        <row r="101">
          <cell r="A101" t="str">
            <v>F23200C</v>
          </cell>
          <cell r="B101" t="str">
            <v>ACCOUNTS PAYABLE</v>
          </cell>
          <cell r="D101">
            <v>-79015580.890000001</v>
          </cell>
          <cell r="E101">
            <v>62655582.390000001</v>
          </cell>
          <cell r="F101">
            <v>137267681.44</v>
          </cell>
          <cell r="G101">
            <v>62564689.030000001</v>
          </cell>
          <cell r="H101">
            <v>29342044.440000001</v>
          </cell>
          <cell r="I101">
            <v>20615732.09</v>
          </cell>
          <cell r="J101">
            <v>10036283.49</v>
          </cell>
          <cell r="K101">
            <v>47376785.100000001</v>
          </cell>
          <cell r="L101">
            <v>-3147840.03</v>
          </cell>
          <cell r="M101">
            <v>5199810.37</v>
          </cell>
          <cell r="N101">
            <v>-95510.93</v>
          </cell>
          <cell r="O101">
            <v>-26659587.539999999</v>
          </cell>
          <cell r="Q101">
            <v>266140088.96000007</v>
          </cell>
        </row>
        <row r="102">
          <cell r="A102" t="str">
            <v>F23300C</v>
          </cell>
          <cell r="Q102">
            <v>0</v>
          </cell>
        </row>
        <row r="103">
          <cell r="A103" t="str">
            <v>F23301C</v>
          </cell>
          <cell r="B103" t="str">
            <v>NOTES PAYABLE TO ASSOC. COS-RATE REDUCTION BONDS</v>
          </cell>
          <cell r="F103">
            <v>17270202</v>
          </cell>
          <cell r="I103">
            <v>14793748.49</v>
          </cell>
          <cell r="L103">
            <v>15774870.199999999</v>
          </cell>
          <cell r="N103">
            <v>0</v>
          </cell>
          <cell r="O103">
            <v>17961179.309999999</v>
          </cell>
          <cell r="Q103">
            <v>65800000</v>
          </cell>
        </row>
        <row r="104">
          <cell r="A104" t="str">
            <v>F23302C</v>
          </cell>
          <cell r="Q104">
            <v>0</v>
          </cell>
        </row>
        <row r="105">
          <cell r="A105" t="str">
            <v>F23400C</v>
          </cell>
          <cell r="B105" t="str">
            <v>ACCOUNTS PAYABLE TO ASSOCIATED COMPANIES</v>
          </cell>
          <cell r="D105">
            <v>28346200.670000002</v>
          </cell>
          <cell r="E105">
            <v>-21759053.030000001</v>
          </cell>
          <cell r="F105">
            <v>4205775.8600000003</v>
          </cell>
          <cell r="G105">
            <v>-2409463.81</v>
          </cell>
          <cell r="H105">
            <v>-2496770.3199999998</v>
          </cell>
          <cell r="I105">
            <v>4722950.8099999996</v>
          </cell>
          <cell r="J105">
            <v>-1935654.77</v>
          </cell>
          <cell r="K105">
            <v>-2417672.34</v>
          </cell>
          <cell r="L105">
            <v>1576073.96</v>
          </cell>
          <cell r="M105">
            <v>-3117704.9</v>
          </cell>
          <cell r="N105">
            <v>-1557783.94</v>
          </cell>
          <cell r="O105">
            <v>1240418.69</v>
          </cell>
          <cell r="Q105">
            <v>4397316.8800000008</v>
          </cell>
        </row>
        <row r="106">
          <cell r="A106" t="str">
            <v>F23500C</v>
          </cell>
          <cell r="B106" t="str">
            <v>CUSTOMER DEPOSITS</v>
          </cell>
          <cell r="D106">
            <v>911926</v>
          </cell>
          <cell r="E106">
            <v>1968127</v>
          </cell>
          <cell r="F106">
            <v>931695</v>
          </cell>
          <cell r="G106">
            <v>232413</v>
          </cell>
          <cell r="H106">
            <v>777</v>
          </cell>
          <cell r="I106">
            <v>-427199</v>
          </cell>
          <cell r="J106">
            <v>-1195458</v>
          </cell>
          <cell r="K106">
            <v>-667664</v>
          </cell>
          <cell r="L106">
            <v>-749279</v>
          </cell>
          <cell r="M106">
            <v>-713845</v>
          </cell>
          <cell r="N106">
            <v>-1163701</v>
          </cell>
          <cell r="O106">
            <v>-413611</v>
          </cell>
          <cell r="Q106">
            <v>-1285819</v>
          </cell>
        </row>
        <row r="107">
          <cell r="A107" t="str">
            <v>F23600C</v>
          </cell>
          <cell r="B107" t="str">
            <v>TAXES ACCRUED</v>
          </cell>
          <cell r="D107">
            <v>-2307730.41</v>
          </cell>
          <cell r="E107">
            <v>-2382382.0099999998</v>
          </cell>
          <cell r="F107">
            <v>-8504096.6099999994</v>
          </cell>
          <cell r="G107">
            <v>14543658.92</v>
          </cell>
          <cell r="H107">
            <v>-4856331.0999999996</v>
          </cell>
          <cell r="I107">
            <v>-15350270.98</v>
          </cell>
          <cell r="J107">
            <v>-16270182.119999999</v>
          </cell>
          <cell r="K107">
            <v>-22192450.030000001</v>
          </cell>
          <cell r="L107">
            <v>17743561.989999998</v>
          </cell>
          <cell r="M107">
            <v>-13085479.91</v>
          </cell>
          <cell r="N107">
            <v>-22797361.120000001</v>
          </cell>
          <cell r="O107">
            <v>77228569.640000001</v>
          </cell>
          <cell r="Q107">
            <v>1769506.2600000054</v>
          </cell>
        </row>
        <row r="108">
          <cell r="A108" t="str">
            <v>F23601C</v>
          </cell>
          <cell r="B108" t="str">
            <v>INCOME TAXES ACCRUED</v>
          </cell>
          <cell r="D108">
            <v>-235912068.69</v>
          </cell>
          <cell r="I108">
            <v>0</v>
          </cell>
          <cell r="N108">
            <v>0</v>
          </cell>
          <cell r="O108">
            <v>0</v>
          </cell>
          <cell r="Q108">
            <v>-235912068.69</v>
          </cell>
        </row>
        <row r="109">
          <cell r="A109" t="str">
            <v>F23700C</v>
          </cell>
          <cell r="B109" t="str">
            <v>INTEREST ACCRUED</v>
          </cell>
          <cell r="D109">
            <v>-1765856.59</v>
          </cell>
          <cell r="E109">
            <v>-878629.5</v>
          </cell>
          <cell r="F109">
            <v>-2408923.6</v>
          </cell>
          <cell r="G109">
            <v>-1490486.96</v>
          </cell>
          <cell r="H109">
            <v>1446528.45</v>
          </cell>
          <cell r="I109">
            <v>1982022.87</v>
          </cell>
          <cell r="J109">
            <v>-2548477.86</v>
          </cell>
          <cell r="K109">
            <v>-2389171.7200000002</v>
          </cell>
          <cell r="L109">
            <v>3930759.3</v>
          </cell>
          <cell r="M109">
            <v>-712963.85</v>
          </cell>
          <cell r="N109">
            <v>-2531118.31</v>
          </cell>
          <cell r="O109">
            <v>4308323.9400000004</v>
          </cell>
          <cell r="Q109">
            <v>-3057993.8299999991</v>
          </cell>
        </row>
        <row r="110">
          <cell r="A110" t="str">
            <v>F23800C</v>
          </cell>
          <cell r="B110" t="str">
            <v>DIVIDENDS DECLARED</v>
          </cell>
          <cell r="D110">
            <v>1097028.07</v>
          </cell>
          <cell r="E110">
            <v>-548514.03</v>
          </cell>
          <cell r="F110">
            <v>-548514.03</v>
          </cell>
          <cell r="G110">
            <v>1097028.07</v>
          </cell>
          <cell r="H110">
            <v>-548514.03</v>
          </cell>
          <cell r="I110">
            <v>-548514.03</v>
          </cell>
          <cell r="J110">
            <v>1097028.07</v>
          </cell>
          <cell r="K110">
            <v>-548514.03</v>
          </cell>
          <cell r="L110">
            <v>-548514.03</v>
          </cell>
          <cell r="M110">
            <v>1097028.07</v>
          </cell>
          <cell r="N110">
            <v>-150548514.03</v>
          </cell>
          <cell r="O110">
            <v>149451485.97</v>
          </cell>
          <cell r="Q110">
            <v>3.9999991655349731E-2</v>
          </cell>
        </row>
        <row r="111">
          <cell r="A111" t="str">
            <v>F24100C</v>
          </cell>
          <cell r="B111" t="str">
            <v>TAX COLLECTIONS PAYABLE</v>
          </cell>
          <cell r="D111">
            <v>1819552.47</v>
          </cell>
          <cell r="E111">
            <v>-1349033.01</v>
          </cell>
          <cell r="F111">
            <v>-2235404.2599999998</v>
          </cell>
          <cell r="G111">
            <v>2941593.02</v>
          </cell>
          <cell r="H111">
            <v>-96662</v>
          </cell>
          <cell r="I111">
            <v>-3514723.11</v>
          </cell>
          <cell r="J111">
            <v>-1655401.59</v>
          </cell>
          <cell r="K111">
            <v>3603670.04</v>
          </cell>
          <cell r="L111">
            <v>-1405797.28</v>
          </cell>
          <cell r="M111">
            <v>-1345380.28</v>
          </cell>
          <cell r="N111">
            <v>669109.48</v>
          </cell>
          <cell r="O111">
            <v>-796786.13</v>
          </cell>
          <cell r="Q111">
            <v>-3365262.6499999994</v>
          </cell>
        </row>
        <row r="112">
          <cell r="A112" t="str">
            <v>F24200C</v>
          </cell>
          <cell r="B112" t="str">
            <v>MISCELLANEOUS CURRENT AND ACCRUED LIABILITIES</v>
          </cell>
          <cell r="D112">
            <v>-20872244.300000001</v>
          </cell>
          <cell r="E112">
            <v>10844471.93</v>
          </cell>
          <cell r="F112">
            <v>19750828.170000002</v>
          </cell>
          <cell r="G112">
            <v>-126393099</v>
          </cell>
          <cell r="H112">
            <v>-32383355.890000001</v>
          </cell>
          <cell r="I112">
            <v>-23100928.210000001</v>
          </cell>
          <cell r="J112">
            <v>-11642246.619999999</v>
          </cell>
          <cell r="K112">
            <v>-9313660.4800000004</v>
          </cell>
          <cell r="L112">
            <v>-45456699.090000004</v>
          </cell>
          <cell r="M112">
            <v>103585038.52</v>
          </cell>
          <cell r="N112">
            <v>14152849.84</v>
          </cell>
          <cell r="O112">
            <v>17173786.620000001</v>
          </cell>
          <cell r="Q112">
            <v>-103655258.51000002</v>
          </cell>
        </row>
        <row r="113">
          <cell r="A113" t="str">
            <v>F24201C</v>
          </cell>
          <cell r="B113" t="str">
            <v>MISC. CURRENT AND ACCRUED LIABILITIES-BALANCING AC</v>
          </cell>
          <cell r="D113">
            <v>-247756511.09</v>
          </cell>
          <cell r="E113">
            <v>-85190455.75</v>
          </cell>
          <cell r="F113">
            <v>-63354647.920000002</v>
          </cell>
          <cell r="G113">
            <v>-125684146.33</v>
          </cell>
          <cell r="H113">
            <v>175907840.56999999</v>
          </cell>
          <cell r="I113">
            <v>298397365.81</v>
          </cell>
          <cell r="J113">
            <v>-23075436.129999999</v>
          </cell>
          <cell r="K113">
            <v>160096221.66999999</v>
          </cell>
          <cell r="L113">
            <v>-3604461.69</v>
          </cell>
          <cell r="M113">
            <v>-25289488.129999999</v>
          </cell>
          <cell r="N113">
            <v>127084723.04000001</v>
          </cell>
          <cell r="O113">
            <v>13311037.689999999</v>
          </cell>
          <cell r="Q113">
            <v>200842041.73999995</v>
          </cell>
        </row>
        <row r="114">
          <cell r="A114" t="str">
            <v>F24202C</v>
          </cell>
          <cell r="B114" t="str">
            <v>MISC. CURRENT AND ACCRUED LIABILITIES-APPLICANT IN</v>
          </cell>
          <cell r="D114">
            <v>18230</v>
          </cell>
          <cell r="E114">
            <v>-189384</v>
          </cell>
          <cell r="F114">
            <v>-51984</v>
          </cell>
          <cell r="G114">
            <v>-111415</v>
          </cell>
          <cell r="H114">
            <v>102769</v>
          </cell>
          <cell r="I114">
            <v>58642</v>
          </cell>
          <cell r="J114">
            <v>468939</v>
          </cell>
          <cell r="K114">
            <v>-365963</v>
          </cell>
          <cell r="L114">
            <v>-89347</v>
          </cell>
          <cell r="M114">
            <v>370640</v>
          </cell>
          <cell r="N114">
            <v>149040</v>
          </cell>
          <cell r="O114">
            <v>19832</v>
          </cell>
          <cell r="Q114">
            <v>379999</v>
          </cell>
        </row>
        <row r="115">
          <cell r="A115" t="str">
            <v>F24300C</v>
          </cell>
          <cell r="B115" t="str">
            <v>OBLIGATIONS UNDER CAPITAL LEASES-CURRENT PORTION</v>
          </cell>
          <cell r="I115">
            <v>12000000</v>
          </cell>
          <cell r="N115">
            <v>0</v>
          </cell>
          <cell r="O115">
            <v>0</v>
          </cell>
          <cell r="Q115">
            <v>12000000</v>
          </cell>
        </row>
        <row r="116">
          <cell r="A116" t="str">
            <v>F24301C</v>
          </cell>
          <cell r="Q116">
            <v>0</v>
          </cell>
        </row>
        <row r="117">
          <cell r="A117" t="str">
            <v>F25200C</v>
          </cell>
          <cell r="B117" t="str">
            <v>CUSTOMER ADVANCES FOR CONSTRUCTION</v>
          </cell>
          <cell r="D117">
            <v>853581.3</v>
          </cell>
          <cell r="E117">
            <v>-502585.63</v>
          </cell>
          <cell r="F117">
            <v>515414.04</v>
          </cell>
          <cell r="G117">
            <v>865360.55</v>
          </cell>
          <cell r="H117">
            <v>-1628414.01</v>
          </cell>
          <cell r="I117">
            <v>-1974987.17</v>
          </cell>
          <cell r="J117">
            <v>24371.17</v>
          </cell>
          <cell r="K117">
            <v>-5471.29</v>
          </cell>
          <cell r="L117">
            <v>130983.12</v>
          </cell>
          <cell r="M117">
            <v>-563785.71</v>
          </cell>
          <cell r="N117">
            <v>198360.75</v>
          </cell>
          <cell r="O117">
            <v>226970.77</v>
          </cell>
          <cell r="Q117">
            <v>-1860202.1099999999</v>
          </cell>
        </row>
        <row r="118">
          <cell r="A118" t="str">
            <v>F25300C</v>
          </cell>
          <cell r="B118" t="str">
            <v>OTHER DEFERRED CREDITS-CAC</v>
          </cell>
          <cell r="D118">
            <v>317731.34000000003</v>
          </cell>
          <cell r="E118">
            <v>-250381.36</v>
          </cell>
          <cell r="F118">
            <v>171778.77</v>
          </cell>
          <cell r="G118">
            <v>219920.19</v>
          </cell>
          <cell r="H118">
            <v>-589126.16</v>
          </cell>
          <cell r="I118">
            <v>-714681.92</v>
          </cell>
          <cell r="J118">
            <v>186453.21</v>
          </cell>
          <cell r="K118">
            <v>-135274.45000000001</v>
          </cell>
          <cell r="L118">
            <v>8882.2000000000007</v>
          </cell>
          <cell r="M118">
            <v>-85814.16</v>
          </cell>
          <cell r="N118">
            <v>130180.86</v>
          </cell>
          <cell r="O118">
            <v>89577.09</v>
          </cell>
          <cell r="Q118">
            <v>-650754.39000000025</v>
          </cell>
        </row>
        <row r="119">
          <cell r="A119" t="str">
            <v>F25301C</v>
          </cell>
          <cell r="B119" t="str">
            <v>OTHER DEFERRED CREDITS</v>
          </cell>
          <cell r="D119">
            <v>-147131313.22999999</v>
          </cell>
          <cell r="E119">
            <v>-61603688.899999999</v>
          </cell>
          <cell r="F119">
            <v>210635039.72</v>
          </cell>
          <cell r="G119">
            <v>-278882.27</v>
          </cell>
          <cell r="H119">
            <v>-839946.52</v>
          </cell>
          <cell r="I119">
            <v>1315920.53</v>
          </cell>
          <cell r="J119">
            <v>-705952.16</v>
          </cell>
          <cell r="K119">
            <v>-202984.64</v>
          </cell>
          <cell r="L119">
            <v>-620260098.75999999</v>
          </cell>
          <cell r="M119">
            <v>-12622100.41</v>
          </cell>
          <cell r="N119">
            <v>-59627394.689999998</v>
          </cell>
          <cell r="O119">
            <v>19322108.5</v>
          </cell>
          <cell r="Q119">
            <v>-671999292.82999992</v>
          </cell>
        </row>
        <row r="120">
          <cell r="A120" t="str">
            <v>F25400C</v>
          </cell>
          <cell r="B120" t="str">
            <v>OTH REG LIABILITIES</v>
          </cell>
          <cell r="D120">
            <v>-77603600</v>
          </cell>
          <cell r="E120">
            <v>69015621</v>
          </cell>
          <cell r="F120">
            <v>2828365</v>
          </cell>
          <cell r="G120">
            <v>-25348616</v>
          </cell>
          <cell r="H120">
            <v>-54976863</v>
          </cell>
          <cell r="I120">
            <v>124760</v>
          </cell>
          <cell r="J120">
            <v>-1280537</v>
          </cell>
          <cell r="K120">
            <v>382995</v>
          </cell>
          <cell r="L120">
            <v>6262289</v>
          </cell>
          <cell r="M120">
            <v>-13342427</v>
          </cell>
          <cell r="N120">
            <v>97676604</v>
          </cell>
          <cell r="O120">
            <v>1472320</v>
          </cell>
          <cell r="Q120">
            <v>5210911</v>
          </cell>
        </row>
        <row r="121">
          <cell r="A121" t="str">
            <v>F25500C</v>
          </cell>
          <cell r="B121" t="str">
            <v>ACCUMULATED DEFERRED INVESTMENT TAX CREDITS</v>
          </cell>
          <cell r="D121">
            <v>233000</v>
          </cell>
          <cell r="E121">
            <v>137000</v>
          </cell>
          <cell r="F121">
            <v>466000</v>
          </cell>
          <cell r="G121">
            <v>195000</v>
          </cell>
          <cell r="H121">
            <v>140000</v>
          </cell>
          <cell r="I121">
            <v>140000</v>
          </cell>
          <cell r="J121">
            <v>416000</v>
          </cell>
          <cell r="K121">
            <v>213000</v>
          </cell>
          <cell r="L121">
            <v>263000</v>
          </cell>
          <cell r="M121">
            <v>196000</v>
          </cell>
          <cell r="N121">
            <v>132000</v>
          </cell>
          <cell r="O121">
            <v>269000</v>
          </cell>
          <cell r="Q121">
            <v>2800000</v>
          </cell>
        </row>
        <row r="122">
          <cell r="A122" t="str">
            <v>F28100C</v>
          </cell>
          <cell r="B122" t="str">
            <v>ACCUMULATED DEFERRED INCOME TAXES</v>
          </cell>
          <cell r="O122">
            <v>-8000</v>
          </cell>
          <cell r="Q122">
            <v>-8000</v>
          </cell>
        </row>
        <row r="123">
          <cell r="A123" t="str">
            <v>F28200C</v>
          </cell>
          <cell r="B123" t="str">
            <v>ACCUMULATED DEFERRED INCOME TAXES-OTHER PROPERTY</v>
          </cell>
          <cell r="D123">
            <v>367000</v>
          </cell>
          <cell r="E123">
            <v>-41000</v>
          </cell>
          <cell r="F123">
            <v>5443000</v>
          </cell>
          <cell r="G123">
            <v>308000</v>
          </cell>
          <cell r="H123">
            <v>221000</v>
          </cell>
          <cell r="I123">
            <v>5128000</v>
          </cell>
          <cell r="J123">
            <v>655000</v>
          </cell>
          <cell r="K123">
            <v>334000</v>
          </cell>
          <cell r="L123">
            <v>4496000</v>
          </cell>
          <cell r="M123">
            <v>311000</v>
          </cell>
          <cell r="N123">
            <v>209000</v>
          </cell>
          <cell r="O123">
            <v>-34146000</v>
          </cell>
          <cell r="Q123">
            <v>-16715000</v>
          </cell>
        </row>
        <row r="124">
          <cell r="A124" t="str">
            <v>F28301C</v>
          </cell>
          <cell r="B124" t="str">
            <v>ACCUMULATED DEFERRED INCOME TAXES-TAXES ACCRUED</v>
          </cell>
          <cell r="D124">
            <v>1361000</v>
          </cell>
          <cell r="E124">
            <v>803000</v>
          </cell>
          <cell r="F124">
            <v>2726000</v>
          </cell>
          <cell r="G124">
            <v>1139000</v>
          </cell>
          <cell r="H124">
            <v>-289541000</v>
          </cell>
          <cell r="I124">
            <v>827439</v>
          </cell>
          <cell r="J124">
            <v>2437254</v>
          </cell>
          <cell r="K124">
            <v>1240000</v>
          </cell>
          <cell r="L124">
            <v>1541000</v>
          </cell>
          <cell r="M124">
            <v>1150000</v>
          </cell>
          <cell r="N124">
            <v>-16000</v>
          </cell>
          <cell r="O124">
            <v>3190252</v>
          </cell>
          <cell r="Q124">
            <v>-273142055</v>
          </cell>
        </row>
        <row r="125">
          <cell r="A125" t="str">
            <v>F28302C</v>
          </cell>
          <cell r="B125" t="str">
            <v>ACCUMULATED DEFERRED INC TAXES</v>
          </cell>
          <cell r="D125">
            <v>-948000</v>
          </cell>
          <cell r="E125">
            <v>-896216.43</v>
          </cell>
          <cell r="F125">
            <v>1615000</v>
          </cell>
          <cell r="G125">
            <v>-777000</v>
          </cell>
          <cell r="H125">
            <v>-177430000</v>
          </cell>
          <cell r="I125">
            <v>3047000</v>
          </cell>
          <cell r="J125">
            <v>-1656000</v>
          </cell>
          <cell r="K125">
            <v>-844000</v>
          </cell>
          <cell r="L125">
            <v>1986000</v>
          </cell>
          <cell r="M125">
            <v>-781000</v>
          </cell>
          <cell r="N125">
            <v>-528000</v>
          </cell>
          <cell r="O125">
            <v>-106039837.63</v>
          </cell>
          <cell r="Q125">
            <v>-283252054.06</v>
          </cell>
        </row>
        <row r="126">
          <cell r="A126" t="str">
            <v>F29900C</v>
          </cell>
          <cell r="B126" t="str">
            <v>CLEARING ACCOUNT-ACCOUNTS PAYABLE</v>
          </cell>
          <cell r="D126">
            <v>358333.68</v>
          </cell>
          <cell r="E126">
            <v>-10679389.07</v>
          </cell>
          <cell r="F126">
            <v>-8678937.6400000006</v>
          </cell>
          <cell r="G126">
            <v>-3167800.21</v>
          </cell>
          <cell r="H126">
            <v>-9649244.1400000006</v>
          </cell>
          <cell r="I126">
            <v>-9525067.3499999996</v>
          </cell>
          <cell r="J126">
            <v>-10757391.289999999</v>
          </cell>
          <cell r="K126">
            <v>-7828524.5099999998</v>
          </cell>
          <cell r="L126">
            <v>-7252417.5</v>
          </cell>
          <cell r="M126">
            <v>-11399993.949999999</v>
          </cell>
          <cell r="N126">
            <v>-10083357.130000001</v>
          </cell>
          <cell r="O126">
            <v>-17467131.309999999</v>
          </cell>
          <cell r="Q126">
            <v>-106130920.42</v>
          </cell>
        </row>
        <row r="127">
          <cell r="A127" t="str">
            <v>F29910C</v>
          </cell>
          <cell r="B127" t="str">
            <v>CLEARING ACCOUNT-ACCOUNTS RECEIVABLE</v>
          </cell>
          <cell r="D127">
            <v>-167446.48000000001</v>
          </cell>
          <cell r="E127">
            <v>-226089.67</v>
          </cell>
          <cell r="F127">
            <v>-308214.93</v>
          </cell>
          <cell r="G127">
            <v>-244973.94</v>
          </cell>
          <cell r="H127">
            <v>-255376.2</v>
          </cell>
          <cell r="I127">
            <v>-247490.97</v>
          </cell>
          <cell r="J127">
            <v>-152526.28</v>
          </cell>
          <cell r="K127">
            <v>-269818.88</v>
          </cell>
          <cell r="N127">
            <v>72695.13</v>
          </cell>
          <cell r="O127">
            <v>0</v>
          </cell>
          <cell r="Q127">
            <v>-1799242.2200000002</v>
          </cell>
        </row>
        <row r="128">
          <cell r="A128" t="str">
            <v>F29920C</v>
          </cell>
          <cell r="B128" t="str">
            <v>CLEARING ACCOUNT-FI/CO RECONCILIATION ENTRIES</v>
          </cell>
          <cell r="D128">
            <v>-166646</v>
          </cell>
          <cell r="E128">
            <v>10965039.449999999</v>
          </cell>
          <cell r="F128">
            <v>8984486.7699999996</v>
          </cell>
          <cell r="G128">
            <v>3417647.59</v>
          </cell>
          <cell r="H128">
            <v>9945658.0999999996</v>
          </cell>
          <cell r="I128">
            <v>9817550.9600000009</v>
          </cell>
          <cell r="J128">
            <v>10955886.710000001</v>
          </cell>
          <cell r="K128">
            <v>8140811.6299999999</v>
          </cell>
          <cell r="L128">
            <v>7294241.4199999999</v>
          </cell>
          <cell r="M128">
            <v>11442051.07</v>
          </cell>
          <cell r="N128">
            <v>10051759.58</v>
          </cell>
          <cell r="O128">
            <v>17464634.68</v>
          </cell>
          <cell r="Q128">
            <v>108313121.95999998</v>
          </cell>
        </row>
        <row r="129">
          <cell r="A129" t="str">
            <v>F29990C</v>
          </cell>
          <cell r="B129" t="str">
            <v>BALANCE SHEET OFFSET ACCOUNT</v>
          </cell>
          <cell r="D129">
            <v>65802692.390000001</v>
          </cell>
          <cell r="E129">
            <v>56475969.340000004</v>
          </cell>
          <cell r="F129">
            <v>61681522.969999999</v>
          </cell>
          <cell r="G129">
            <v>57600900.140000001</v>
          </cell>
          <cell r="H129">
            <v>65188421</v>
          </cell>
          <cell r="I129">
            <v>53334603.219999999</v>
          </cell>
          <cell r="J129">
            <v>62958587.590000004</v>
          </cell>
          <cell r="K129">
            <v>56950255.469999999</v>
          </cell>
          <cell r="L129">
            <v>61410909.310000002</v>
          </cell>
          <cell r="M129">
            <v>62371151.369999997</v>
          </cell>
          <cell r="N129">
            <v>58139272.600000001</v>
          </cell>
          <cell r="O129">
            <v>96216725.930000007</v>
          </cell>
          <cell r="Q129">
            <v>758131011.33000016</v>
          </cell>
        </row>
        <row r="130">
          <cell r="A130" t="str">
            <v>F29995C</v>
          </cell>
          <cell r="Q130">
            <v>0</v>
          </cell>
        </row>
        <row r="131">
          <cell r="A131" t="str">
            <v>F40300C</v>
          </cell>
          <cell r="B131" t="str">
            <v>DEPRECIATION EXPENSE</v>
          </cell>
          <cell r="D131">
            <v>1150064.22</v>
          </cell>
          <cell r="E131">
            <v>1163439.6000000001</v>
          </cell>
          <cell r="F131">
            <v>1163313.55</v>
          </cell>
          <cell r="G131">
            <v>1165812.76</v>
          </cell>
          <cell r="H131">
            <v>1177541.21</v>
          </cell>
          <cell r="I131">
            <v>1159715.98</v>
          </cell>
          <cell r="J131">
            <v>1150324.6299999999</v>
          </cell>
          <cell r="K131">
            <v>1169128.19</v>
          </cell>
          <cell r="L131">
            <v>1174398.29</v>
          </cell>
          <cell r="M131">
            <v>1173941.8799999999</v>
          </cell>
          <cell r="N131">
            <v>1175616.3899999999</v>
          </cell>
          <cell r="O131">
            <v>1181566.95</v>
          </cell>
          <cell r="Q131">
            <v>14004863.649999999</v>
          </cell>
        </row>
        <row r="132">
          <cell r="A132" t="str">
            <v>F40300E</v>
          </cell>
          <cell r="B132" t="str">
            <v>DEPRECIATION EXPENSE</v>
          </cell>
          <cell r="D132">
            <v>13162939.550000001</v>
          </cell>
          <cell r="E132">
            <v>13232128.15</v>
          </cell>
          <cell r="F132">
            <v>13281205.02</v>
          </cell>
          <cell r="G132">
            <v>13293117.27</v>
          </cell>
          <cell r="H132">
            <v>13361213.65</v>
          </cell>
          <cell r="I132">
            <v>6772622.9500000002</v>
          </cell>
          <cell r="J132">
            <v>12400735.65</v>
          </cell>
          <cell r="K132">
            <v>12118797.18</v>
          </cell>
          <cell r="L132">
            <v>12859936</v>
          </cell>
          <cell r="M132">
            <v>12893829.17</v>
          </cell>
          <cell r="N132">
            <v>12339025.710000001</v>
          </cell>
          <cell r="O132">
            <v>12712124.140000001</v>
          </cell>
          <cell r="Q132">
            <v>148427674.44</v>
          </cell>
        </row>
        <row r="133">
          <cell r="A133" t="str">
            <v>F40300G</v>
          </cell>
          <cell r="B133" t="str">
            <v>DEPRECIATION EXPENSE</v>
          </cell>
          <cell r="D133">
            <v>2891770.39</v>
          </cell>
          <cell r="E133">
            <v>2898719.98</v>
          </cell>
          <cell r="F133">
            <v>2905012.66</v>
          </cell>
          <cell r="G133">
            <v>2910371.8</v>
          </cell>
          <cell r="H133">
            <v>2915550.21</v>
          </cell>
          <cell r="I133">
            <v>2912906.77</v>
          </cell>
          <cell r="J133">
            <v>2794763.42</v>
          </cell>
          <cell r="K133">
            <v>2799986.63</v>
          </cell>
          <cell r="L133">
            <v>2805543.17</v>
          </cell>
          <cell r="M133">
            <v>2811245.62</v>
          </cell>
          <cell r="N133">
            <v>2817715.4</v>
          </cell>
          <cell r="O133">
            <v>2829272.25</v>
          </cell>
          <cell r="Q133">
            <v>34292858.299999997</v>
          </cell>
        </row>
        <row r="134">
          <cell r="A134" t="str">
            <v>F40400C</v>
          </cell>
          <cell r="B134" t="str">
            <v>AMORTIZATION OF LIMITED-TERM INVESTMENTS</v>
          </cell>
          <cell r="D134">
            <v>620411.32999999996</v>
          </cell>
          <cell r="E134">
            <v>578905.94999999995</v>
          </cell>
          <cell r="F134">
            <v>578905.94999999995</v>
          </cell>
          <cell r="G134">
            <v>576658.32999999996</v>
          </cell>
          <cell r="H134">
            <v>584493.68000000005</v>
          </cell>
          <cell r="I134">
            <v>596643.18999999994</v>
          </cell>
          <cell r="J134">
            <v>544457</v>
          </cell>
          <cell r="K134">
            <v>487956.76</v>
          </cell>
          <cell r="L134">
            <v>487956.76</v>
          </cell>
          <cell r="M134">
            <v>485926.17</v>
          </cell>
          <cell r="N134">
            <v>566359.52</v>
          </cell>
          <cell r="O134">
            <v>654130.59</v>
          </cell>
          <cell r="Q134">
            <v>6762805.2299999986</v>
          </cell>
        </row>
        <row r="135">
          <cell r="A135" t="str">
            <v>F40400E</v>
          </cell>
          <cell r="B135" t="str">
            <v>AMORTIZATION OF LIMITED-TERM INVESTMENTS</v>
          </cell>
          <cell r="D135">
            <v>35961.24</v>
          </cell>
          <cell r="E135">
            <v>35961.24</v>
          </cell>
          <cell r="F135">
            <v>35961.24</v>
          </cell>
          <cell r="G135">
            <v>35961.230000000003</v>
          </cell>
          <cell r="H135">
            <v>35961.24</v>
          </cell>
          <cell r="I135">
            <v>40883.67</v>
          </cell>
          <cell r="J135">
            <v>115126.28</v>
          </cell>
          <cell r="K135">
            <v>185562.61</v>
          </cell>
          <cell r="L135">
            <v>186678.7</v>
          </cell>
          <cell r="M135">
            <v>186888.75</v>
          </cell>
          <cell r="N135">
            <v>189225.91</v>
          </cell>
          <cell r="O135">
            <v>191353.03</v>
          </cell>
          <cell r="Q135">
            <v>1275525.1399999999</v>
          </cell>
        </row>
        <row r="136">
          <cell r="A136" t="str">
            <v>F40400G</v>
          </cell>
          <cell r="B136" t="str">
            <v>AMORTIZATION OF LIMITED-TERM INVESTMENTS</v>
          </cell>
          <cell r="G136">
            <v>1800.65</v>
          </cell>
          <cell r="H136">
            <v>3602.73</v>
          </cell>
          <cell r="I136">
            <v>3609.15</v>
          </cell>
          <cell r="J136">
            <v>3633.19</v>
          </cell>
          <cell r="K136">
            <v>3692.54</v>
          </cell>
          <cell r="L136">
            <v>3763.63</v>
          </cell>
          <cell r="M136">
            <v>3772.6</v>
          </cell>
          <cell r="N136">
            <v>3750.78</v>
          </cell>
          <cell r="O136">
            <v>3750.79</v>
          </cell>
          <cell r="Q136">
            <v>31376.06</v>
          </cell>
        </row>
        <row r="137">
          <cell r="A137" t="str">
            <v>F40500C</v>
          </cell>
          <cell r="B137" t="str">
            <v>AMORTIZATION OF OTHER PLANT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F40500E</v>
          </cell>
          <cell r="B138" t="str">
            <v>AMORTIZATION OF OTHER PLANT</v>
          </cell>
          <cell r="D138">
            <v>136172.07</v>
          </cell>
          <cell r="E138">
            <v>136565.60999999999</v>
          </cell>
          <cell r="F138">
            <v>137173.19</v>
          </cell>
          <cell r="G138">
            <v>137615.93</v>
          </cell>
          <cell r="H138">
            <v>138204.65</v>
          </cell>
          <cell r="I138">
            <v>138562.76999999999</v>
          </cell>
          <cell r="J138">
            <v>138686.54999999999</v>
          </cell>
          <cell r="K138">
            <v>139098.6</v>
          </cell>
          <cell r="L138">
            <v>137201.47</v>
          </cell>
          <cell r="M138">
            <v>142130.59</v>
          </cell>
          <cell r="N138">
            <v>139402.49</v>
          </cell>
          <cell r="O138">
            <v>140484.51</v>
          </cell>
          <cell r="Q138">
            <v>1661298.4300000002</v>
          </cell>
        </row>
        <row r="139">
          <cell r="A139" t="str">
            <v>F40500G</v>
          </cell>
          <cell r="B139" t="str">
            <v>AMORTIZATION OF OTHER PLANT</v>
          </cell>
          <cell r="D139">
            <v>23566.959999999999</v>
          </cell>
          <cell r="E139">
            <v>23568.34</v>
          </cell>
          <cell r="F139">
            <v>23572.3</v>
          </cell>
          <cell r="G139">
            <v>23568.97</v>
          </cell>
          <cell r="H139">
            <v>23569.29</v>
          </cell>
          <cell r="I139">
            <v>23593.89</v>
          </cell>
          <cell r="J139">
            <v>23628.28</v>
          </cell>
          <cell r="K139">
            <v>23601.71</v>
          </cell>
          <cell r="L139">
            <v>23535.1</v>
          </cell>
          <cell r="M139">
            <v>23565.68</v>
          </cell>
          <cell r="N139">
            <v>23736.01</v>
          </cell>
          <cell r="O139">
            <v>23950.400000000001</v>
          </cell>
          <cell r="Q139">
            <v>283456.93</v>
          </cell>
        </row>
        <row r="140">
          <cell r="A140" t="str">
            <v>F40600C</v>
          </cell>
          <cell r="B140" t="str">
            <v>AMORT. OF UTILITY PLANT ACQ. ADJ.</v>
          </cell>
          <cell r="D140">
            <v>1312</v>
          </cell>
          <cell r="E140">
            <v>1312</v>
          </cell>
          <cell r="F140">
            <v>1312</v>
          </cell>
          <cell r="G140">
            <v>1312</v>
          </cell>
          <cell r="H140">
            <v>1312</v>
          </cell>
          <cell r="I140">
            <v>1312</v>
          </cell>
          <cell r="J140">
            <v>1312</v>
          </cell>
          <cell r="K140">
            <v>1312</v>
          </cell>
          <cell r="L140">
            <v>1312</v>
          </cell>
          <cell r="N140">
            <v>2624</v>
          </cell>
          <cell r="O140">
            <v>1312</v>
          </cell>
          <cell r="Q140">
            <v>15744</v>
          </cell>
        </row>
        <row r="141">
          <cell r="A141" t="str">
            <v>F40700E</v>
          </cell>
          <cell r="B141" t="str">
            <v>AMORT. OF PROP LOSSES  UNREC PLANT AND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F40710C</v>
          </cell>
          <cell r="B142" t="str">
            <v>AMORT. OF PROP LOSSES  UNREC PLANT AND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F40730E</v>
          </cell>
          <cell r="B143" t="str">
            <v>REGULATORY DEBITS</v>
          </cell>
          <cell r="I143">
            <v>0</v>
          </cell>
          <cell r="N143">
            <v>0</v>
          </cell>
          <cell r="O143">
            <v>0</v>
          </cell>
          <cell r="Q143">
            <v>0</v>
          </cell>
        </row>
        <row r="144">
          <cell r="A144" t="str">
            <v>F40810C</v>
          </cell>
          <cell r="B144" t="str">
            <v>TAXES OTHER THAN INCOME TAXES</v>
          </cell>
          <cell r="D144">
            <v>642608.68000000005</v>
          </cell>
          <cell r="E144">
            <v>510316.3</v>
          </cell>
          <cell r="F144">
            <v>537547.26</v>
          </cell>
          <cell r="G144">
            <v>520984.52</v>
          </cell>
          <cell r="H144">
            <v>678702.87</v>
          </cell>
          <cell r="I144">
            <v>516870.99</v>
          </cell>
          <cell r="J144">
            <v>650176.17000000004</v>
          </cell>
          <cell r="K144">
            <v>535561.97</v>
          </cell>
          <cell r="L144">
            <v>533564.76</v>
          </cell>
          <cell r="M144">
            <v>694766.62</v>
          </cell>
          <cell r="N144">
            <v>548476.88</v>
          </cell>
          <cell r="O144">
            <v>699487.66</v>
          </cell>
          <cell r="Q144">
            <v>7069064.6799999997</v>
          </cell>
        </row>
        <row r="145">
          <cell r="A145" t="str">
            <v>F40811E</v>
          </cell>
          <cell r="B145" t="str">
            <v>PROPERTY TAXES ELEC</v>
          </cell>
          <cell r="I145">
            <v>0</v>
          </cell>
          <cell r="N145">
            <v>0</v>
          </cell>
          <cell r="O145">
            <v>0</v>
          </cell>
          <cell r="Q145">
            <v>0</v>
          </cell>
        </row>
        <row r="146">
          <cell r="A146" t="str">
            <v>F40811G</v>
          </cell>
          <cell r="B146" t="str">
            <v>PROPERTY TAXES GAS</v>
          </cell>
          <cell r="I146">
            <v>0</v>
          </cell>
          <cell r="N146">
            <v>0</v>
          </cell>
          <cell r="O146">
            <v>0</v>
          </cell>
          <cell r="Q146">
            <v>0</v>
          </cell>
        </row>
        <row r="147">
          <cell r="A147" t="str">
            <v>F40820C</v>
          </cell>
          <cell r="B147" t="str">
            <v>TAXES OTHER THAN INCOME TAXES</v>
          </cell>
          <cell r="D147">
            <v>21719.57</v>
          </cell>
          <cell r="E147">
            <v>-21719.57</v>
          </cell>
          <cell r="G147">
            <v>0</v>
          </cell>
          <cell r="I147">
            <v>0</v>
          </cell>
          <cell r="J147">
            <v>0</v>
          </cell>
          <cell r="K147">
            <v>0</v>
          </cell>
          <cell r="N147">
            <v>0</v>
          </cell>
          <cell r="O147">
            <v>0</v>
          </cell>
          <cell r="Q147">
            <v>0</v>
          </cell>
        </row>
        <row r="148">
          <cell r="A148" t="str">
            <v>F40830E</v>
          </cell>
          <cell r="B148" t="str">
            <v>TAXES OTHER THAN INCOME TAXES-PROPERTY ELECTRIC</v>
          </cell>
          <cell r="D148">
            <v>1644325.64</v>
          </cell>
          <cell r="E148">
            <v>1717247.87</v>
          </cell>
          <cell r="F148">
            <v>1717781.33</v>
          </cell>
          <cell r="G148">
            <v>1657329.9</v>
          </cell>
          <cell r="H148">
            <v>1717781.33</v>
          </cell>
          <cell r="I148">
            <v>1717781.35</v>
          </cell>
          <cell r="J148">
            <v>1839537.01</v>
          </cell>
          <cell r="K148">
            <v>1842231.8</v>
          </cell>
          <cell r="L148">
            <v>1851451.81</v>
          </cell>
          <cell r="M148">
            <v>1850103.58</v>
          </cell>
          <cell r="N148">
            <v>1850103.58</v>
          </cell>
          <cell r="O148">
            <v>2151345.6800000002</v>
          </cell>
          <cell r="Q148">
            <v>21557020.880000003</v>
          </cell>
        </row>
        <row r="149">
          <cell r="A149" t="str">
            <v>F40830G</v>
          </cell>
          <cell r="B149" t="str">
            <v>TAXES OTHER THAN INCOME TAXES-PROPERTY GAS</v>
          </cell>
          <cell r="D149">
            <v>533439.09</v>
          </cell>
          <cell r="E149">
            <v>534614.73</v>
          </cell>
          <cell r="F149">
            <v>534710.5</v>
          </cell>
          <cell r="G149">
            <v>515221.93</v>
          </cell>
          <cell r="H149">
            <v>534710.5</v>
          </cell>
          <cell r="I149">
            <v>534710.5</v>
          </cell>
          <cell r="J149">
            <v>581668.05000000005</v>
          </cell>
          <cell r="K149">
            <v>583058</v>
          </cell>
          <cell r="L149">
            <v>583300.04</v>
          </cell>
          <cell r="M149">
            <v>583058</v>
          </cell>
          <cell r="N149">
            <v>583058</v>
          </cell>
          <cell r="O149">
            <v>401497.4</v>
          </cell>
          <cell r="Q149">
            <v>6503046.7400000002</v>
          </cell>
        </row>
        <row r="150">
          <cell r="A150" t="str">
            <v>F40840E</v>
          </cell>
          <cell r="B150" t="str">
            <v>TAXES OTHER THAN INCOME TAXES-OTHER ELE</v>
          </cell>
          <cell r="I150">
            <v>0</v>
          </cell>
          <cell r="N150">
            <v>0</v>
          </cell>
          <cell r="O150">
            <v>0</v>
          </cell>
          <cell r="Q150">
            <v>0</v>
          </cell>
        </row>
        <row r="151">
          <cell r="A151" t="str">
            <v>F40840G</v>
          </cell>
          <cell r="B151" t="str">
            <v>TAXES OTHER THAN INCOME TAXES-OTHER GAS</v>
          </cell>
          <cell r="I151">
            <v>0</v>
          </cell>
          <cell r="N151">
            <v>0</v>
          </cell>
          <cell r="O151">
            <v>0</v>
          </cell>
          <cell r="Q151">
            <v>0</v>
          </cell>
        </row>
        <row r="152">
          <cell r="A152" t="str">
            <v>F40910E</v>
          </cell>
          <cell r="B152" t="str">
            <v>INCOME TAXES-FEDERAL (409.1)</v>
          </cell>
          <cell r="D152">
            <v>2445000</v>
          </cell>
          <cell r="E152">
            <v>8929783.5700000003</v>
          </cell>
          <cell r="F152">
            <v>-239000</v>
          </cell>
          <cell r="G152">
            <v>5754000</v>
          </cell>
          <cell r="H152">
            <v>4002000</v>
          </cell>
          <cell r="I152">
            <v>18230000</v>
          </cell>
          <cell r="J152">
            <v>6346000</v>
          </cell>
          <cell r="K152">
            <v>14311000</v>
          </cell>
          <cell r="L152">
            <v>36762000</v>
          </cell>
          <cell r="M152">
            <v>6860000</v>
          </cell>
          <cell r="N152">
            <v>10448000</v>
          </cell>
          <cell r="O152">
            <v>-9992400.1699999999</v>
          </cell>
          <cell r="Q152">
            <v>103856383.39999999</v>
          </cell>
        </row>
        <row r="153">
          <cell r="A153" t="str">
            <v>F40910G</v>
          </cell>
          <cell r="B153" t="str">
            <v>INCOME TAXES-FEDERAL (409.1)</v>
          </cell>
          <cell r="D153">
            <v>1380000</v>
          </cell>
          <cell r="E153">
            <v>818000</v>
          </cell>
          <cell r="F153">
            <v>2768000</v>
          </cell>
          <cell r="G153">
            <v>1158000</v>
          </cell>
          <cell r="H153">
            <v>834000</v>
          </cell>
          <cell r="I153">
            <v>835000</v>
          </cell>
          <cell r="J153">
            <v>2471000</v>
          </cell>
          <cell r="K153">
            <v>1260000</v>
          </cell>
          <cell r="L153">
            <v>1565000</v>
          </cell>
          <cell r="M153">
            <v>1167000</v>
          </cell>
          <cell r="N153">
            <v>788000</v>
          </cell>
          <cell r="O153">
            <v>-17201000</v>
          </cell>
          <cell r="Q153">
            <v>-2157000</v>
          </cell>
        </row>
        <row r="154">
          <cell r="A154" t="str">
            <v>F40911E</v>
          </cell>
          <cell r="B154" t="str">
            <v>STATE INCOME TAXES ELEC</v>
          </cell>
          <cell r="D154">
            <v>-873000</v>
          </cell>
          <cell r="E154">
            <v>-509000</v>
          </cell>
          <cell r="F154">
            <v>2661000</v>
          </cell>
          <cell r="G154">
            <v>1832000</v>
          </cell>
          <cell r="H154">
            <v>1320000</v>
          </cell>
          <cell r="I154">
            <v>1320000</v>
          </cell>
          <cell r="J154">
            <v>3909000</v>
          </cell>
          <cell r="K154">
            <v>2965000</v>
          </cell>
          <cell r="L154">
            <v>8512000</v>
          </cell>
          <cell r="M154">
            <v>1846000</v>
          </cell>
          <cell r="N154">
            <v>1246000</v>
          </cell>
          <cell r="O154">
            <v>-8437.4599999999991</v>
          </cell>
          <cell r="Q154">
            <v>24220562.539999999</v>
          </cell>
        </row>
        <row r="155">
          <cell r="A155" t="str">
            <v>F40911G</v>
          </cell>
          <cell r="B155" t="str">
            <v>STATE INCOME TAXES GAS</v>
          </cell>
          <cell r="D155">
            <v>313000</v>
          </cell>
          <cell r="E155">
            <v>185000</v>
          </cell>
          <cell r="F155">
            <v>628000</v>
          </cell>
          <cell r="G155">
            <v>263000</v>
          </cell>
          <cell r="H155">
            <v>189000</v>
          </cell>
          <cell r="I155">
            <v>189000</v>
          </cell>
          <cell r="J155">
            <v>560000</v>
          </cell>
          <cell r="K155">
            <v>286000</v>
          </cell>
          <cell r="L155">
            <v>355000</v>
          </cell>
          <cell r="M155">
            <v>264000</v>
          </cell>
          <cell r="N155">
            <v>179000</v>
          </cell>
          <cell r="O155">
            <v>-2495000</v>
          </cell>
          <cell r="Q155">
            <v>916000</v>
          </cell>
        </row>
        <row r="156">
          <cell r="A156" t="str">
            <v>F40920C</v>
          </cell>
          <cell r="B156" t="str">
            <v>TAXES ON NON OPERATING INCOME</v>
          </cell>
          <cell r="D156">
            <v>973000</v>
          </cell>
          <cell r="E156">
            <v>1886000</v>
          </cell>
          <cell r="F156">
            <v>1632000</v>
          </cell>
          <cell r="G156">
            <v>1572000</v>
          </cell>
          <cell r="H156">
            <v>1116000</v>
          </cell>
          <cell r="I156">
            <v>892000</v>
          </cell>
          <cell r="J156">
            <v>1053000</v>
          </cell>
          <cell r="K156">
            <v>784000</v>
          </cell>
          <cell r="L156">
            <v>991000</v>
          </cell>
          <cell r="M156">
            <v>587000</v>
          </cell>
          <cell r="N156">
            <v>7597000</v>
          </cell>
          <cell r="O156">
            <v>4409000</v>
          </cell>
          <cell r="Q156">
            <v>23492000</v>
          </cell>
        </row>
        <row r="157">
          <cell r="A157" t="str">
            <v>F41010E</v>
          </cell>
          <cell r="B157" t="str">
            <v>PROVISION FOR DEFERRED INCOME TAXES FED ELECTRIC</v>
          </cell>
          <cell r="D157">
            <v>20822000</v>
          </cell>
          <cell r="E157">
            <v>12867216.43</v>
          </cell>
          <cell r="F157">
            <v>40328000</v>
          </cell>
          <cell r="G157">
            <v>1224000</v>
          </cell>
          <cell r="H157">
            <v>882000</v>
          </cell>
          <cell r="I157">
            <v>881000</v>
          </cell>
          <cell r="J157">
            <v>2611000</v>
          </cell>
          <cell r="K157">
            <v>-2519000</v>
          </cell>
          <cell r="L157">
            <v>-22245000</v>
          </cell>
          <cell r="M157">
            <v>1233000</v>
          </cell>
          <cell r="N157">
            <v>833000</v>
          </cell>
          <cell r="O157">
            <v>92408400.170000002</v>
          </cell>
          <cell r="Q157">
            <v>149325616.60000002</v>
          </cell>
        </row>
        <row r="158">
          <cell r="A158" t="str">
            <v>F41010G</v>
          </cell>
          <cell r="B158" t="str">
            <v>PROVISION FOR DEFERRED INCOME TAXES FED  GAS</v>
          </cell>
          <cell r="D158">
            <v>9000</v>
          </cell>
          <cell r="E158">
            <v>5000</v>
          </cell>
          <cell r="F158">
            <v>17000</v>
          </cell>
          <cell r="G158">
            <v>8000</v>
          </cell>
          <cell r="H158">
            <v>5000</v>
          </cell>
          <cell r="I158">
            <v>5000</v>
          </cell>
          <cell r="J158">
            <v>16000</v>
          </cell>
          <cell r="K158">
            <v>8000</v>
          </cell>
          <cell r="L158">
            <v>10000</v>
          </cell>
          <cell r="M158">
            <v>7000</v>
          </cell>
          <cell r="N158">
            <v>5000</v>
          </cell>
          <cell r="O158">
            <v>21791000</v>
          </cell>
          <cell r="Q158">
            <v>21886000</v>
          </cell>
        </row>
        <row r="159">
          <cell r="A159" t="str">
            <v>F41011E</v>
          </cell>
          <cell r="B159" t="str">
            <v>PROVISION FOR DEFERRED INCOME TAXES STATE ELECTRIC</v>
          </cell>
          <cell r="D159">
            <v>4890000</v>
          </cell>
          <cell r="E159">
            <v>2943000</v>
          </cell>
          <cell r="F159">
            <v>9447000</v>
          </cell>
          <cell r="I159">
            <v>0</v>
          </cell>
          <cell r="K159">
            <v>-972000</v>
          </cell>
          <cell r="L159">
            <v>-6036000</v>
          </cell>
          <cell r="N159">
            <v>0</v>
          </cell>
          <cell r="O159">
            <v>16472437.460000001</v>
          </cell>
          <cell r="Q159">
            <v>26744437.460000001</v>
          </cell>
        </row>
        <row r="160">
          <cell r="A160" t="str">
            <v>F41011G</v>
          </cell>
          <cell r="B160" t="str">
            <v>PROVISION FOR DEFERRED INCOME TAXES STA</v>
          </cell>
          <cell r="I160">
            <v>0</v>
          </cell>
          <cell r="N160">
            <v>0</v>
          </cell>
          <cell r="O160">
            <v>2843000</v>
          </cell>
          <cell r="Q160">
            <v>2843000</v>
          </cell>
        </row>
        <row r="161">
          <cell r="A161" t="str">
            <v>F41020C</v>
          </cell>
          <cell r="B161" t="str">
            <v>PROVISION FOR DEFERRED INC. TAXES NON OPERATING IN</v>
          </cell>
          <cell r="D161">
            <v>59000</v>
          </cell>
          <cell r="E161">
            <v>34000</v>
          </cell>
          <cell r="F161">
            <v>116000</v>
          </cell>
          <cell r="G161">
            <v>49000</v>
          </cell>
          <cell r="H161">
            <v>35000</v>
          </cell>
          <cell r="I161">
            <v>35000</v>
          </cell>
          <cell r="J161">
            <v>105000</v>
          </cell>
          <cell r="K161">
            <v>53000</v>
          </cell>
          <cell r="L161">
            <v>66000</v>
          </cell>
          <cell r="M161">
            <v>49000</v>
          </cell>
          <cell r="N161">
            <v>33000</v>
          </cell>
          <cell r="O161">
            <v>14481000</v>
          </cell>
          <cell r="Q161">
            <v>15115000</v>
          </cell>
        </row>
        <row r="162">
          <cell r="A162" t="str">
            <v>F41110E</v>
          </cell>
          <cell r="B162" t="str">
            <v>(LESS) PROVISION FOR DEFERRED INCOME TAXES-FED ELE</v>
          </cell>
          <cell r="D162">
            <v>-9010000</v>
          </cell>
          <cell r="E162">
            <v>-5344000</v>
          </cell>
          <cell r="F162">
            <v>-34138000</v>
          </cell>
          <cell r="G162">
            <v>-1475000</v>
          </cell>
          <cell r="H162">
            <v>-1063000</v>
          </cell>
          <cell r="I162">
            <v>-1065000</v>
          </cell>
          <cell r="J162">
            <v>-3148000</v>
          </cell>
          <cell r="K162">
            <v>-1604000</v>
          </cell>
          <cell r="L162">
            <v>-1996000</v>
          </cell>
          <cell r="M162">
            <v>-1487000</v>
          </cell>
          <cell r="N162">
            <v>-1003000</v>
          </cell>
          <cell r="O162">
            <v>-93418000</v>
          </cell>
          <cell r="Q162">
            <v>-154751000</v>
          </cell>
        </row>
        <row r="163">
          <cell r="A163" t="str">
            <v>F41110G</v>
          </cell>
          <cell r="B163" t="str">
            <v>(LESS) PROVISION FOR DEFERRED INCOME TAXES-FED GAS</v>
          </cell>
          <cell r="D163">
            <v>-256000</v>
          </cell>
          <cell r="E163">
            <v>-152000</v>
          </cell>
          <cell r="F163">
            <v>-517000</v>
          </cell>
          <cell r="G163">
            <v>-215000</v>
          </cell>
          <cell r="H163">
            <v>-155000</v>
          </cell>
          <cell r="I163">
            <v>-156000</v>
          </cell>
          <cell r="J163">
            <v>-459000</v>
          </cell>
          <cell r="K163">
            <v>-235000</v>
          </cell>
          <cell r="L163">
            <v>-290000</v>
          </cell>
          <cell r="M163">
            <v>-219000</v>
          </cell>
          <cell r="N163">
            <v>-147000</v>
          </cell>
          <cell r="O163">
            <v>-4907000</v>
          </cell>
          <cell r="Q163">
            <v>-7708000</v>
          </cell>
        </row>
        <row r="164">
          <cell r="A164" t="str">
            <v>F41112E</v>
          </cell>
          <cell r="B164" t="str">
            <v>(LESS) PROVISION FOR DEFERRED INCOME TAXES-STATE E</v>
          </cell>
          <cell r="D164">
            <v>-2338000</v>
          </cell>
          <cell r="E164">
            <v>-1388000</v>
          </cell>
          <cell r="F164">
            <v>-8748000</v>
          </cell>
          <cell r="G164">
            <v>-425000</v>
          </cell>
          <cell r="H164">
            <v>-308000</v>
          </cell>
          <cell r="I164">
            <v>-308000</v>
          </cell>
          <cell r="J164">
            <v>-908000</v>
          </cell>
          <cell r="K164">
            <v>-463000</v>
          </cell>
          <cell r="L164">
            <v>-576000</v>
          </cell>
          <cell r="M164">
            <v>-428000</v>
          </cell>
          <cell r="N164">
            <v>-290000</v>
          </cell>
          <cell r="O164">
            <v>-24502000</v>
          </cell>
          <cell r="Q164">
            <v>-40682000</v>
          </cell>
        </row>
        <row r="165">
          <cell r="A165" t="str">
            <v>F41112G</v>
          </cell>
          <cell r="B165" t="str">
            <v>(LESS) PROVISION FOR DEFERRED INCOME TAXES-STATE G</v>
          </cell>
          <cell r="D165">
            <v>-60000</v>
          </cell>
          <cell r="E165">
            <v>-37000</v>
          </cell>
          <cell r="F165">
            <v>-122000</v>
          </cell>
          <cell r="G165">
            <v>-51000</v>
          </cell>
          <cell r="H165">
            <v>-35000</v>
          </cell>
          <cell r="I165">
            <v>-38000</v>
          </cell>
          <cell r="J165">
            <v>-108000</v>
          </cell>
          <cell r="K165">
            <v>-55000</v>
          </cell>
          <cell r="L165">
            <v>-69000</v>
          </cell>
          <cell r="M165">
            <v>-51000</v>
          </cell>
          <cell r="N165">
            <v>-35000</v>
          </cell>
          <cell r="O165">
            <v>-1010000</v>
          </cell>
          <cell r="Q165">
            <v>-1671000</v>
          </cell>
        </row>
        <row r="166">
          <cell r="A166" t="str">
            <v>F41120C</v>
          </cell>
          <cell r="B166" t="str">
            <v>(LESS) PROVISION FOR DEFERRED INCOME TAXES-NON OP</v>
          </cell>
          <cell r="D166">
            <v>-90000</v>
          </cell>
          <cell r="E166">
            <v>-53000</v>
          </cell>
          <cell r="F166">
            <v>-181000</v>
          </cell>
          <cell r="G166">
            <v>-75000</v>
          </cell>
          <cell r="H166">
            <v>-55000</v>
          </cell>
          <cell r="I166">
            <v>-54000</v>
          </cell>
          <cell r="J166">
            <v>-161000</v>
          </cell>
          <cell r="K166">
            <v>-82000</v>
          </cell>
          <cell r="L166">
            <v>-102000</v>
          </cell>
          <cell r="M166">
            <v>-77000</v>
          </cell>
          <cell r="N166">
            <v>-10466000</v>
          </cell>
          <cell r="O166">
            <v>-5677000</v>
          </cell>
          <cell r="Q166">
            <v>-17073000</v>
          </cell>
        </row>
        <row r="167">
          <cell r="A167" t="str">
            <v>F41140E</v>
          </cell>
          <cell r="B167" t="str">
            <v>INVESTMENT TAX CREDIT ADJ.-FED ELECTRIC</v>
          </cell>
          <cell r="D167">
            <v>-183000</v>
          </cell>
          <cell r="E167">
            <v>-108000</v>
          </cell>
          <cell r="F167">
            <v>-366000</v>
          </cell>
          <cell r="G167">
            <v>-153000</v>
          </cell>
          <cell r="H167">
            <v>-110000</v>
          </cell>
          <cell r="I167">
            <v>-110000</v>
          </cell>
          <cell r="J167">
            <v>-327000</v>
          </cell>
          <cell r="K167">
            <v>-167000</v>
          </cell>
          <cell r="L167">
            <v>-207000</v>
          </cell>
          <cell r="M167">
            <v>-154000</v>
          </cell>
          <cell r="N167">
            <v>-104000</v>
          </cell>
          <cell r="O167">
            <v>-211000</v>
          </cell>
          <cell r="Q167">
            <v>-2200000</v>
          </cell>
        </row>
        <row r="168">
          <cell r="A168" t="str">
            <v>F41140G</v>
          </cell>
          <cell r="B168" t="str">
            <v>INVESTMENT TAX CREDIT ADJ.-FED GAS</v>
          </cell>
          <cell r="D168">
            <v>-50000</v>
          </cell>
          <cell r="E168">
            <v>-29000</v>
          </cell>
          <cell r="F168">
            <v>-100000</v>
          </cell>
          <cell r="G168">
            <v>-42000</v>
          </cell>
          <cell r="H168">
            <v>-30000</v>
          </cell>
          <cell r="I168">
            <v>-30000</v>
          </cell>
          <cell r="J168">
            <v>-89000</v>
          </cell>
          <cell r="K168">
            <v>-46000</v>
          </cell>
          <cell r="L168">
            <v>-56000</v>
          </cell>
          <cell r="M168">
            <v>-42000</v>
          </cell>
          <cell r="N168">
            <v>-28000</v>
          </cell>
          <cell r="O168">
            <v>-58000</v>
          </cell>
          <cell r="Q168">
            <v>-600000</v>
          </cell>
        </row>
        <row r="169">
          <cell r="A169" t="str">
            <v>F41160E</v>
          </cell>
          <cell r="B169" t="str">
            <v>GAIN FROM DISP UT PLANT</v>
          </cell>
          <cell r="E169">
            <v>1317.96</v>
          </cell>
          <cell r="F169">
            <v>123830.37</v>
          </cell>
          <cell r="I169">
            <v>0</v>
          </cell>
          <cell r="N169">
            <v>-3062665</v>
          </cell>
          <cell r="O169">
            <v>-32030.21</v>
          </cell>
          <cell r="Q169">
            <v>-2969546.88</v>
          </cell>
        </row>
        <row r="170">
          <cell r="A170" t="str">
            <v>F41170E</v>
          </cell>
          <cell r="B170" t="str">
            <v>LOSSES FROM DISP UT PLANT</v>
          </cell>
          <cell r="I170">
            <v>0</v>
          </cell>
          <cell r="N170">
            <v>0</v>
          </cell>
          <cell r="O170">
            <v>0</v>
          </cell>
          <cell r="Q170">
            <v>0</v>
          </cell>
        </row>
        <row r="171">
          <cell r="A171" t="str">
            <v>F41700C</v>
          </cell>
          <cell r="B171" t="str">
            <v>REVENUES FROM NONUTILITY OPERATIONS</v>
          </cell>
          <cell r="I171">
            <v>0</v>
          </cell>
          <cell r="K171">
            <v>19166.61</v>
          </cell>
          <cell r="N171">
            <v>0</v>
          </cell>
          <cell r="O171">
            <v>155</v>
          </cell>
          <cell r="Q171">
            <v>19321.61</v>
          </cell>
        </row>
        <row r="172">
          <cell r="A172" t="str">
            <v>F41710C</v>
          </cell>
          <cell r="B172" t="str">
            <v>EXPENSES OF NONUTILITY OPERATIONS</v>
          </cell>
          <cell r="D172">
            <v>12756.23</v>
          </cell>
          <cell r="E172">
            <v>61963.31</v>
          </cell>
          <cell r="F172">
            <v>40243.730000000003</v>
          </cell>
          <cell r="G172">
            <v>40243.74</v>
          </cell>
          <cell r="H172">
            <v>40243.730000000003</v>
          </cell>
          <cell r="I172">
            <v>40243.75</v>
          </cell>
          <cell r="J172">
            <v>34475.79</v>
          </cell>
          <cell r="K172">
            <v>40243.730000000003</v>
          </cell>
          <cell r="L172">
            <v>40243.74</v>
          </cell>
          <cell r="M172">
            <v>40243.730000000003</v>
          </cell>
          <cell r="N172">
            <v>40243.74</v>
          </cell>
          <cell r="O172">
            <v>37363.57</v>
          </cell>
          <cell r="Q172">
            <v>468508.78999999992</v>
          </cell>
        </row>
        <row r="173">
          <cell r="A173" t="str">
            <v>F41800C</v>
          </cell>
          <cell r="B173" t="str">
            <v>NONOPERATING RENTAL INCOME</v>
          </cell>
          <cell r="D173">
            <v>-17821.18</v>
          </cell>
          <cell r="E173">
            <v>-17850.400000000001</v>
          </cell>
          <cell r="F173">
            <v>-23532.58</v>
          </cell>
          <cell r="G173">
            <v>3849.67</v>
          </cell>
          <cell r="H173">
            <v>-17442.57</v>
          </cell>
          <cell r="I173">
            <v>-152962.07</v>
          </cell>
          <cell r="J173">
            <v>-335774.79</v>
          </cell>
          <cell r="K173">
            <v>-17781.990000000002</v>
          </cell>
          <cell r="L173">
            <v>-19181.990000000002</v>
          </cell>
          <cell r="M173">
            <v>39274.74</v>
          </cell>
          <cell r="N173">
            <v>129403.33</v>
          </cell>
          <cell r="O173">
            <v>-17081.990000000002</v>
          </cell>
          <cell r="Q173">
            <v>-446901.81999999989</v>
          </cell>
        </row>
        <row r="174">
          <cell r="A174" t="str">
            <v>F41900C</v>
          </cell>
          <cell r="B174" t="str">
            <v>INTEREST AND DIVIDEND INCOME</v>
          </cell>
          <cell r="D174">
            <v>-3971990.31</v>
          </cell>
          <cell r="E174">
            <v>-5527369.7699999996</v>
          </cell>
          <cell r="F174">
            <v>-4891071.1399999997</v>
          </cell>
          <cell r="G174">
            <v>-5006856.83</v>
          </cell>
          <cell r="H174">
            <v>-3560165.91</v>
          </cell>
          <cell r="I174">
            <v>-3655977.65</v>
          </cell>
          <cell r="J174">
            <v>-3283195.11</v>
          </cell>
          <cell r="K174">
            <v>-3336708.96</v>
          </cell>
          <cell r="L174">
            <v>-3348927.22</v>
          </cell>
          <cell r="M174">
            <v>-2788382.15</v>
          </cell>
          <cell r="N174">
            <v>-2723470.78</v>
          </cell>
          <cell r="O174">
            <v>-1748371.08</v>
          </cell>
          <cell r="Q174">
            <v>-43842486.909999996</v>
          </cell>
        </row>
        <row r="175">
          <cell r="A175" t="str">
            <v>F41910C</v>
          </cell>
          <cell r="B175" t="str">
            <v>ALLOWANCE FOR OTHER FUNDS USED DURING CONSTRUCTION</v>
          </cell>
          <cell r="D175">
            <v>-655058.18999999994</v>
          </cell>
          <cell r="E175">
            <v>118294.78</v>
          </cell>
          <cell r="F175">
            <v>-27579.15</v>
          </cell>
          <cell r="G175">
            <v>17923.27</v>
          </cell>
          <cell r="H175">
            <v>-325783.45</v>
          </cell>
          <cell r="I175">
            <v>-625899.75</v>
          </cell>
          <cell r="J175">
            <v>-614436.31999999995</v>
          </cell>
          <cell r="K175">
            <v>-637927.13</v>
          </cell>
          <cell r="L175">
            <v>-606674.64</v>
          </cell>
          <cell r="M175">
            <v>-682010.36</v>
          </cell>
          <cell r="N175">
            <v>-713615.7</v>
          </cell>
          <cell r="O175">
            <v>-576703.68999999994</v>
          </cell>
          <cell r="Q175">
            <v>-5329470.33</v>
          </cell>
        </row>
        <row r="176">
          <cell r="A176" t="str">
            <v>F42100C</v>
          </cell>
          <cell r="B176" t="str">
            <v>MISCELLANEOUS NONOPERATING INCOME</v>
          </cell>
          <cell r="D176">
            <v>1233188.8500000001</v>
          </cell>
          <cell r="E176">
            <v>372189</v>
          </cell>
          <cell r="F176">
            <v>44678</v>
          </cell>
          <cell r="G176">
            <v>-84067</v>
          </cell>
          <cell r="H176">
            <v>-24716.97</v>
          </cell>
          <cell r="I176">
            <v>-213737.59</v>
          </cell>
          <cell r="J176">
            <v>-17121.8</v>
          </cell>
          <cell r="K176">
            <v>-55079.4</v>
          </cell>
          <cell r="L176">
            <v>83242.600000000006</v>
          </cell>
          <cell r="M176">
            <v>-389693.05</v>
          </cell>
          <cell r="N176">
            <v>-133399.87</v>
          </cell>
          <cell r="O176">
            <v>-5626255.29</v>
          </cell>
          <cell r="Q176">
            <v>-4810772.5199999996</v>
          </cell>
        </row>
        <row r="177">
          <cell r="A177" t="str">
            <v>F42110C</v>
          </cell>
          <cell r="B177" t="str">
            <v>GAIN ON DISPOSITION OF PROPERTY</v>
          </cell>
          <cell r="F177">
            <v>-306527.57</v>
          </cell>
          <cell r="I177">
            <v>0</v>
          </cell>
          <cell r="J177">
            <v>3304.4</v>
          </cell>
          <cell r="N177">
            <v>-18803398.059999999</v>
          </cell>
          <cell r="O177">
            <v>-32677.279999999999</v>
          </cell>
          <cell r="Q177">
            <v>-19139298.510000002</v>
          </cell>
        </row>
        <row r="178">
          <cell r="A178" t="str">
            <v>F42120C</v>
          </cell>
          <cell r="B178" t="str">
            <v>LOSS ON DISPOSITION OF PROPERTY</v>
          </cell>
          <cell r="I178">
            <v>0</v>
          </cell>
          <cell r="N178">
            <v>0</v>
          </cell>
          <cell r="O178">
            <v>16966.900000000001</v>
          </cell>
          <cell r="Q178">
            <v>16966.900000000001</v>
          </cell>
        </row>
        <row r="179">
          <cell r="A179" t="str">
            <v>F42610C</v>
          </cell>
          <cell r="B179" t="str">
            <v>DONATIONS</v>
          </cell>
          <cell r="D179">
            <v>157022.43</v>
          </cell>
          <cell r="E179">
            <v>1612.98</v>
          </cell>
          <cell r="F179">
            <v>45131.57</v>
          </cell>
          <cell r="G179">
            <v>56239.63</v>
          </cell>
          <cell r="H179">
            <v>-5927.6</v>
          </cell>
          <cell r="I179">
            <v>35495.519999999997</v>
          </cell>
          <cell r="J179">
            <v>17522.39</v>
          </cell>
          <cell r="K179">
            <v>17901.37</v>
          </cell>
          <cell r="L179">
            <v>146070.35999999999</v>
          </cell>
          <cell r="M179">
            <v>17169.98</v>
          </cell>
          <cell r="N179">
            <v>573592</v>
          </cell>
          <cell r="O179">
            <v>590650.01</v>
          </cell>
          <cell r="Q179">
            <v>1652480.64</v>
          </cell>
        </row>
        <row r="180">
          <cell r="A180" t="str">
            <v>F42620C</v>
          </cell>
          <cell r="B180" t="str">
            <v>LIFE INSURANCE</v>
          </cell>
          <cell r="D180">
            <v>-112647</v>
          </cell>
          <cell r="E180">
            <v>-112647</v>
          </cell>
          <cell r="F180">
            <v>-112647</v>
          </cell>
          <cell r="G180">
            <v>-112647</v>
          </cell>
          <cell r="H180">
            <v>-112647</v>
          </cell>
          <cell r="I180">
            <v>-131951</v>
          </cell>
          <cell r="J180">
            <v>-129031</v>
          </cell>
          <cell r="K180">
            <v>-129031</v>
          </cell>
          <cell r="L180">
            <v>-129031</v>
          </cell>
          <cell r="M180">
            <v>-129031</v>
          </cell>
          <cell r="N180">
            <v>-129031</v>
          </cell>
          <cell r="O180">
            <v>-129031</v>
          </cell>
          <cell r="Q180">
            <v>-1469372</v>
          </cell>
        </row>
        <row r="181">
          <cell r="A181" t="str">
            <v>F42630C</v>
          </cell>
          <cell r="B181" t="str">
            <v>PENALTIES</v>
          </cell>
          <cell r="F181">
            <v>502.17</v>
          </cell>
          <cell r="G181">
            <v>23.68</v>
          </cell>
          <cell r="I181">
            <v>0</v>
          </cell>
          <cell r="K181">
            <v>18218.64</v>
          </cell>
          <cell r="N181">
            <v>0</v>
          </cell>
          <cell r="O181">
            <v>623.61</v>
          </cell>
          <cell r="Q181">
            <v>19368.099999999999</v>
          </cell>
        </row>
        <row r="182">
          <cell r="A182" t="str">
            <v>F42640C</v>
          </cell>
          <cell r="B182" t="str">
            <v>EXPENDITURES FOR CIVIC  POLITICAL AND R</v>
          </cell>
          <cell r="I182">
            <v>0</v>
          </cell>
          <cell r="N182">
            <v>0</v>
          </cell>
          <cell r="O182">
            <v>47305.55</v>
          </cell>
          <cell r="Q182">
            <v>47305.55</v>
          </cell>
        </row>
        <row r="183">
          <cell r="A183" t="str">
            <v>F42650C</v>
          </cell>
          <cell r="B183" t="str">
            <v>OTHER DEDUCTIONS</v>
          </cell>
          <cell r="D183">
            <v>-298881</v>
          </cell>
          <cell r="E183">
            <v>281661</v>
          </cell>
          <cell r="F183">
            <v>-21921</v>
          </cell>
          <cell r="I183">
            <v>0</v>
          </cell>
          <cell r="L183">
            <v>-109300</v>
          </cell>
          <cell r="M183">
            <v>2300</v>
          </cell>
          <cell r="N183">
            <v>1651951</v>
          </cell>
          <cell r="O183">
            <v>-24162000</v>
          </cell>
          <cell r="Q183">
            <v>-22656190</v>
          </cell>
        </row>
        <row r="184">
          <cell r="A184" t="str">
            <v>F42700C</v>
          </cell>
          <cell r="B184" t="str">
            <v>INTEREST ON LONG-TERM DEBT</v>
          </cell>
          <cell r="D184">
            <v>4477359.22</v>
          </cell>
          <cell r="E184">
            <v>4844926.18</v>
          </cell>
          <cell r="F184">
            <v>4702141.4000000004</v>
          </cell>
          <cell r="G184">
            <v>4704052.46</v>
          </cell>
          <cell r="H184">
            <v>5092146.43</v>
          </cell>
          <cell r="I184">
            <v>4625614.0999999996</v>
          </cell>
          <cell r="J184">
            <v>4561376.0599999996</v>
          </cell>
          <cell r="K184">
            <v>4564323.29</v>
          </cell>
          <cell r="L184">
            <v>4779948</v>
          </cell>
          <cell r="M184">
            <v>4825871.6900000004</v>
          </cell>
          <cell r="N184">
            <v>4754688.08</v>
          </cell>
          <cell r="O184">
            <v>4647211.68</v>
          </cell>
          <cell r="Q184">
            <v>56579658.589999996</v>
          </cell>
        </row>
        <row r="185">
          <cell r="A185" t="str">
            <v>F42800C</v>
          </cell>
          <cell r="B185" t="str">
            <v>AMORTIZATION OF DEBT DISC. AND EXPENSE</v>
          </cell>
          <cell r="D185">
            <v>58221.49</v>
          </cell>
          <cell r="E185">
            <v>58221.49</v>
          </cell>
          <cell r="F185">
            <v>58221.49</v>
          </cell>
          <cell r="G185">
            <v>58221.49</v>
          </cell>
          <cell r="H185">
            <v>58221.49</v>
          </cell>
          <cell r="I185">
            <v>58221.49</v>
          </cell>
          <cell r="J185">
            <v>58221.49</v>
          </cell>
          <cell r="K185">
            <v>58221.49</v>
          </cell>
          <cell r="L185">
            <v>58221.49</v>
          </cell>
          <cell r="M185">
            <v>58221.49</v>
          </cell>
          <cell r="N185">
            <v>58221.49</v>
          </cell>
          <cell r="O185">
            <v>58221.49</v>
          </cell>
          <cell r="Q185">
            <v>698657.88</v>
          </cell>
        </row>
        <row r="186">
          <cell r="A186" t="str">
            <v>F42810C</v>
          </cell>
          <cell r="B186" t="str">
            <v>AMORTIZATION OF LOSS ON REACQUIRED DEBT</v>
          </cell>
          <cell r="D186">
            <v>374872.7</v>
          </cell>
          <cell r="E186">
            <v>374872.7</v>
          </cell>
          <cell r="F186">
            <v>374872.7</v>
          </cell>
          <cell r="G186">
            <v>374872.7</v>
          </cell>
          <cell r="H186">
            <v>374872.7</v>
          </cell>
          <cell r="I186">
            <v>374872.7</v>
          </cell>
          <cell r="J186">
            <v>374872.7</v>
          </cell>
          <cell r="K186">
            <v>374872.71</v>
          </cell>
          <cell r="L186">
            <v>363294.65</v>
          </cell>
          <cell r="M186">
            <v>363294.65</v>
          </cell>
          <cell r="N186">
            <v>363294.65</v>
          </cell>
          <cell r="O186">
            <v>363294.65</v>
          </cell>
          <cell r="Q186">
            <v>4452160.21</v>
          </cell>
        </row>
        <row r="187">
          <cell r="A187" t="str">
            <v>F42900C</v>
          </cell>
          <cell r="B187" t="str">
            <v>(LESS) AMORT. OF PREMIUM ON DEBT-CREDIT</v>
          </cell>
          <cell r="D187">
            <v>-2106.09</v>
          </cell>
          <cell r="E187">
            <v>-2106.09</v>
          </cell>
          <cell r="F187">
            <v>-2106.09</v>
          </cell>
          <cell r="G187">
            <v>-2106.09</v>
          </cell>
          <cell r="H187">
            <v>-2106.09</v>
          </cell>
          <cell r="I187">
            <v>-2106.09</v>
          </cell>
          <cell r="J187">
            <v>-2106.09</v>
          </cell>
          <cell r="K187">
            <v>-2106.09</v>
          </cell>
          <cell r="L187">
            <v>-2106.09</v>
          </cell>
          <cell r="M187">
            <v>-2106.09</v>
          </cell>
          <cell r="N187">
            <v>-2106.09</v>
          </cell>
          <cell r="O187">
            <v>-2106.09</v>
          </cell>
          <cell r="Q187">
            <v>-25273.08</v>
          </cell>
        </row>
        <row r="188">
          <cell r="A188" t="str">
            <v>F43000C</v>
          </cell>
          <cell r="B188" t="str">
            <v>INTEREST ON DEBT TO ASSOC. COMPANIES</v>
          </cell>
          <cell r="D188">
            <v>2367783.9900000002</v>
          </cell>
          <cell r="E188">
            <v>2367783.9900000002</v>
          </cell>
          <cell r="F188">
            <v>2350012.23</v>
          </cell>
          <cell r="G188">
            <v>2280381.5099999998</v>
          </cell>
          <cell r="H188">
            <v>2280381.5099999998</v>
          </cell>
          <cell r="I188">
            <v>2192861.0699999998</v>
          </cell>
          <cell r="J188">
            <v>2204539.1</v>
          </cell>
          <cell r="K188">
            <v>2204539.1</v>
          </cell>
          <cell r="L188">
            <v>2191011.6</v>
          </cell>
          <cell r="M188">
            <v>2123664.89</v>
          </cell>
          <cell r="N188">
            <v>2123664.89</v>
          </cell>
          <cell r="O188">
            <v>2174773.65</v>
          </cell>
          <cell r="Q188">
            <v>26861397.530000001</v>
          </cell>
        </row>
        <row r="189">
          <cell r="A189" t="str">
            <v>F43100C</v>
          </cell>
          <cell r="B189" t="str">
            <v>OTHER INTEREST EXPENSE</v>
          </cell>
          <cell r="D189">
            <v>1252343.93</v>
          </cell>
          <cell r="E189">
            <v>2153340.81</v>
          </cell>
          <cell r="F189">
            <v>3354603.35</v>
          </cell>
          <cell r="G189">
            <v>3019988.56</v>
          </cell>
          <cell r="H189">
            <v>2085731.33</v>
          </cell>
          <cell r="I189">
            <v>2267332.37</v>
          </cell>
          <cell r="J189">
            <v>1724847.1</v>
          </cell>
          <cell r="K189">
            <v>1765600</v>
          </cell>
          <cell r="L189">
            <v>1736945</v>
          </cell>
          <cell r="M189">
            <v>2287400.8199999998</v>
          </cell>
          <cell r="N189">
            <v>1220998.3400000001</v>
          </cell>
          <cell r="O189">
            <v>1110021.29</v>
          </cell>
          <cell r="Q189">
            <v>23979152.900000002</v>
          </cell>
        </row>
        <row r="190">
          <cell r="A190" t="str">
            <v>F43200C</v>
          </cell>
          <cell r="B190" t="str">
            <v>(LESS) ALLOW FOR BORROWED FUNDS USED DURING CON-CR</v>
          </cell>
          <cell r="D190">
            <v>-289314.45</v>
          </cell>
          <cell r="E190">
            <v>-395938.77</v>
          </cell>
          <cell r="F190">
            <v>-511697.72</v>
          </cell>
          <cell r="G190">
            <v>-557290.31999999995</v>
          </cell>
          <cell r="H190">
            <v>-400627.95</v>
          </cell>
          <cell r="I190">
            <v>-278510.44</v>
          </cell>
          <cell r="J190">
            <v>-272188.82</v>
          </cell>
          <cell r="K190">
            <v>-277550.56</v>
          </cell>
          <cell r="L190">
            <v>-257627.19</v>
          </cell>
          <cell r="M190">
            <v>-285647.67</v>
          </cell>
          <cell r="N190">
            <v>-263973.86</v>
          </cell>
          <cell r="O190">
            <v>-258872.66</v>
          </cell>
          <cell r="Q190">
            <v>-4049240.4099999997</v>
          </cell>
        </row>
        <row r="191">
          <cell r="A191" t="str">
            <v>F43700C</v>
          </cell>
          <cell r="B191" t="str">
            <v>DIVIDENDS DECLARED-PREFERRED STOCK (ACCOUNT 437)</v>
          </cell>
          <cell r="D191">
            <v>548514.03</v>
          </cell>
          <cell r="E191">
            <v>548514.03</v>
          </cell>
          <cell r="F191">
            <v>548514.03</v>
          </cell>
          <cell r="G191">
            <v>548514.03</v>
          </cell>
          <cell r="H191">
            <v>548514.03</v>
          </cell>
          <cell r="I191">
            <v>548514.03</v>
          </cell>
          <cell r="J191">
            <v>548514.03</v>
          </cell>
          <cell r="K191">
            <v>548514.03</v>
          </cell>
          <cell r="L191">
            <v>548514.03</v>
          </cell>
          <cell r="M191">
            <v>548514.03</v>
          </cell>
          <cell r="N191">
            <v>548514.03</v>
          </cell>
          <cell r="O191">
            <v>548514.03</v>
          </cell>
          <cell r="Q191">
            <v>6582168.3600000022</v>
          </cell>
        </row>
        <row r="192">
          <cell r="A192" t="str">
            <v>F43701C</v>
          </cell>
          <cell r="B192" t="str">
            <v>DIVIDENDS DECLARED - PREFERRED STOCK (A</v>
          </cell>
          <cell r="I192">
            <v>0</v>
          </cell>
          <cell r="N192">
            <v>0</v>
          </cell>
          <cell r="O192">
            <v>0</v>
          </cell>
          <cell r="Q192">
            <v>0</v>
          </cell>
        </row>
        <row r="193">
          <cell r="A193" t="str">
            <v>F43800C</v>
          </cell>
          <cell r="B193" t="str">
            <v>DIVIDENDS DECLARED-COMMON STOCK (ACCOUN</v>
          </cell>
          <cell r="N193">
            <v>150000000</v>
          </cell>
          <cell r="O193">
            <v>-150000000</v>
          </cell>
          <cell r="Q193">
            <v>0</v>
          </cell>
        </row>
        <row r="194">
          <cell r="A194" t="str">
            <v>F44000C</v>
          </cell>
          <cell r="B194" t="str">
            <v>RESIDENTIAL SALES</v>
          </cell>
          <cell r="D194">
            <v>-81294285</v>
          </cell>
          <cell r="E194">
            <v>-73274464</v>
          </cell>
          <cell r="F194">
            <v>-70429636</v>
          </cell>
          <cell r="G194">
            <v>-61037677</v>
          </cell>
          <cell r="H194">
            <v>-57577305</v>
          </cell>
          <cell r="I194">
            <v>-61004957</v>
          </cell>
          <cell r="J194">
            <v>-64173785</v>
          </cell>
          <cell r="K194">
            <v>-65206747</v>
          </cell>
          <cell r="L194">
            <v>-72273351</v>
          </cell>
          <cell r="M194">
            <v>-58749670</v>
          </cell>
          <cell r="N194">
            <v>-48479232</v>
          </cell>
          <cell r="O194">
            <v>-61282106</v>
          </cell>
          <cell r="Q194">
            <v>-774783215</v>
          </cell>
        </row>
        <row r="195">
          <cell r="A195" t="str">
            <v>F44200C</v>
          </cell>
          <cell r="B195" t="str">
            <v>COMMERCIAL AND INDUSTRIAL SALES</v>
          </cell>
          <cell r="D195">
            <v>-145588399</v>
          </cell>
          <cell r="E195">
            <v>-136482663</v>
          </cell>
          <cell r="F195">
            <v>-143343395</v>
          </cell>
          <cell r="G195">
            <v>-125480427</v>
          </cell>
          <cell r="H195">
            <v>-94227055</v>
          </cell>
          <cell r="I195">
            <v>-88889023</v>
          </cell>
          <cell r="J195">
            <v>-89092225</v>
          </cell>
          <cell r="K195">
            <v>-88738948</v>
          </cell>
          <cell r="L195">
            <v>-94834624</v>
          </cell>
          <cell r="M195">
            <v>48215631</v>
          </cell>
          <cell r="N195">
            <v>-56923152</v>
          </cell>
          <cell r="O195">
            <v>-62959946</v>
          </cell>
          <cell r="Q195">
            <v>-1078344226</v>
          </cell>
        </row>
        <row r="196">
          <cell r="A196" t="str">
            <v>F44400C</v>
          </cell>
          <cell r="B196" t="str">
            <v>PUBLIC STREET AND HIGHWAY LIGHTING</v>
          </cell>
          <cell r="D196">
            <v>-825562</v>
          </cell>
          <cell r="E196">
            <v>-1023531</v>
          </cell>
          <cell r="F196">
            <v>-653673</v>
          </cell>
          <cell r="G196">
            <v>-1054214</v>
          </cell>
          <cell r="H196">
            <v>-649861</v>
          </cell>
          <cell r="I196">
            <v>-855915</v>
          </cell>
          <cell r="J196">
            <v>-856512</v>
          </cell>
          <cell r="K196">
            <v>-842887</v>
          </cell>
          <cell r="L196">
            <v>-863340</v>
          </cell>
          <cell r="M196">
            <v>-862771</v>
          </cell>
          <cell r="N196">
            <v>-755279</v>
          </cell>
          <cell r="O196">
            <v>-1036909</v>
          </cell>
          <cell r="Q196">
            <v>-10280454</v>
          </cell>
        </row>
        <row r="197">
          <cell r="A197" t="str">
            <v>F44700C</v>
          </cell>
          <cell r="B197" t="str">
            <v>SALES FOR RESALE</v>
          </cell>
          <cell r="D197">
            <v>-19956838</v>
          </cell>
          <cell r="E197">
            <v>-50246226.579999998</v>
          </cell>
          <cell r="F197">
            <v>-31910234.960000001</v>
          </cell>
          <cell r="G197">
            <v>-45814402.5</v>
          </cell>
          <cell r="H197">
            <v>-41578593</v>
          </cell>
          <cell r="I197">
            <v>-24838319</v>
          </cell>
          <cell r="J197">
            <v>-41596094</v>
          </cell>
          <cell r="K197">
            <v>-40655694</v>
          </cell>
          <cell r="L197">
            <v>-35156626</v>
          </cell>
          <cell r="M197">
            <v>-12996147.5</v>
          </cell>
          <cell r="N197">
            <v>-12493737</v>
          </cell>
          <cell r="O197">
            <v>317477859</v>
          </cell>
          <cell r="Q197">
            <v>-39765053.539999962</v>
          </cell>
        </row>
        <row r="198">
          <cell r="A198" t="str">
            <v>F44701C</v>
          </cell>
          <cell r="B198" t="str">
            <v>COST RECOVERY FROM ISO/PX</v>
          </cell>
          <cell r="D198">
            <v>157128.75</v>
          </cell>
          <cell r="E198">
            <v>343433.71</v>
          </cell>
          <cell r="F198">
            <v>1924764.54</v>
          </cell>
          <cell r="I198">
            <v>-1196029.6000000001</v>
          </cell>
          <cell r="N198">
            <v>0</v>
          </cell>
          <cell r="O198">
            <v>0</v>
          </cell>
          <cell r="Q198">
            <v>1229297.3999999999</v>
          </cell>
        </row>
        <row r="199">
          <cell r="A199" t="str">
            <v>F45100C</v>
          </cell>
          <cell r="B199" t="str">
            <v>MISCELLANEOUS SERVICE REVENUES</v>
          </cell>
          <cell r="D199">
            <v>-2416762</v>
          </cell>
          <cell r="E199">
            <v>-2412387</v>
          </cell>
          <cell r="F199">
            <v>-2631441</v>
          </cell>
          <cell r="G199">
            <v>-2551401.02</v>
          </cell>
          <cell r="H199">
            <v>-2289793.63</v>
          </cell>
          <cell r="I199">
            <v>-1977395.69</v>
          </cell>
          <cell r="J199">
            <v>-2181326.7599999998</v>
          </cell>
          <cell r="K199">
            <v>-2532794.7200000002</v>
          </cell>
          <cell r="L199">
            <v>-2339788.91</v>
          </cell>
          <cell r="M199">
            <v>-574593</v>
          </cell>
          <cell r="N199">
            <v>-1669477.96</v>
          </cell>
          <cell r="O199">
            <v>-1971335.77</v>
          </cell>
          <cell r="Q199">
            <v>-25548497.459999997</v>
          </cell>
        </row>
        <row r="200">
          <cell r="A200" t="str">
            <v>F45400C</v>
          </cell>
          <cell r="B200" t="str">
            <v>RENT FROM ELECTRIC PROPERTY</v>
          </cell>
          <cell r="D200">
            <v>-118455.49</v>
          </cell>
          <cell r="E200">
            <v>-230925.59</v>
          </cell>
          <cell r="F200">
            <v>-124429.84</v>
          </cell>
          <cell r="G200">
            <v>-195795.32</v>
          </cell>
          <cell r="H200">
            <v>-116836.18</v>
          </cell>
          <cell r="I200">
            <v>-149843.68</v>
          </cell>
          <cell r="J200">
            <v>-118069.84</v>
          </cell>
          <cell r="K200">
            <v>-138152.46</v>
          </cell>
          <cell r="L200">
            <v>-105645.48</v>
          </cell>
          <cell r="M200">
            <v>-215596.09</v>
          </cell>
          <cell r="N200">
            <v>-105807.64</v>
          </cell>
          <cell r="O200">
            <v>-194093.61</v>
          </cell>
          <cell r="Q200">
            <v>-1813651.2199999997</v>
          </cell>
        </row>
        <row r="201">
          <cell r="A201" t="str">
            <v>F45400E</v>
          </cell>
          <cell r="B201" t="str">
            <v>RENT FROM ELECTRIC PROPERTY</v>
          </cell>
          <cell r="D201">
            <v>-113732.51</v>
          </cell>
          <cell r="E201">
            <v>-1184407.23</v>
          </cell>
          <cell r="F201">
            <v>-22508.94</v>
          </cell>
          <cell r="G201">
            <v>-29400.9</v>
          </cell>
          <cell r="H201">
            <v>-54156.29</v>
          </cell>
          <cell r="I201">
            <v>-206420.45</v>
          </cell>
          <cell r="J201">
            <v>-74433.11</v>
          </cell>
          <cell r="K201">
            <v>-269552.71000000002</v>
          </cell>
          <cell r="L201">
            <v>-210646.65</v>
          </cell>
          <cell r="M201">
            <v>-160173.04999999999</v>
          </cell>
          <cell r="N201">
            <v>-46609.31</v>
          </cell>
          <cell r="O201">
            <v>-69304.820000000007</v>
          </cell>
          <cell r="Q201">
            <v>-2441345.9699999997</v>
          </cell>
        </row>
        <row r="202">
          <cell r="A202" t="str">
            <v>F45600C</v>
          </cell>
          <cell r="B202" t="str">
            <v>OTHER ELECTRIC REVENUES</v>
          </cell>
          <cell r="D202">
            <v>-113617611.3</v>
          </cell>
          <cell r="E202">
            <v>-45945819.93</v>
          </cell>
          <cell r="F202">
            <v>121668367.48</v>
          </cell>
          <cell r="G202">
            <v>112414782.61</v>
          </cell>
          <cell r="H202">
            <v>59981322.109999999</v>
          </cell>
          <cell r="I202">
            <v>9008441.9000000004</v>
          </cell>
          <cell r="J202">
            <v>40261644.729999997</v>
          </cell>
          <cell r="K202">
            <v>100617418.01000001</v>
          </cell>
          <cell r="L202">
            <v>62607869.810000002</v>
          </cell>
          <cell r="M202">
            <v>-89597248.420000002</v>
          </cell>
          <cell r="N202">
            <v>12267632.630000001</v>
          </cell>
          <cell r="O202">
            <v>44523186.18</v>
          </cell>
          <cell r="Q202">
            <v>314189985.81</v>
          </cell>
        </row>
        <row r="203">
          <cell r="A203" t="str">
            <v>F45600E</v>
          </cell>
          <cell r="B203" t="str">
            <v>OTHER ELECTRIC REVENUES</v>
          </cell>
          <cell r="I203">
            <v>0</v>
          </cell>
          <cell r="N203">
            <v>0</v>
          </cell>
          <cell r="O203">
            <v>0</v>
          </cell>
          <cell r="Q203">
            <v>0</v>
          </cell>
        </row>
        <row r="204">
          <cell r="A204" t="str">
            <v>F45601C</v>
          </cell>
          <cell r="B204" t="str">
            <v>OTHER ELECTRIC REVENUES</v>
          </cell>
          <cell r="D204">
            <v>-775376.97</v>
          </cell>
          <cell r="E204">
            <v>-763266.25</v>
          </cell>
          <cell r="F204">
            <v>-655753.07999999996</v>
          </cell>
          <cell r="G204">
            <v>-678496.54</v>
          </cell>
          <cell r="H204">
            <v>-659082.32999999996</v>
          </cell>
          <cell r="I204">
            <v>-459748.97</v>
          </cell>
          <cell r="J204">
            <v>1439.1</v>
          </cell>
          <cell r="K204">
            <v>166.3</v>
          </cell>
          <cell r="L204">
            <v>-963148.43</v>
          </cell>
          <cell r="M204">
            <v>-670715.86</v>
          </cell>
          <cell r="N204">
            <v>409950.69</v>
          </cell>
          <cell r="O204">
            <v>-322709.92</v>
          </cell>
          <cell r="Q204">
            <v>-5536742.2599999998</v>
          </cell>
        </row>
        <row r="205">
          <cell r="A205" t="str">
            <v>F48000C</v>
          </cell>
          <cell r="B205" t="str">
            <v>RESIDENTIAL SALES</v>
          </cell>
          <cell r="D205">
            <v>-75615678</v>
          </cell>
          <cell r="E205">
            <v>-85366150</v>
          </cell>
          <cell r="F205">
            <v>-71224394</v>
          </cell>
          <cell r="G205">
            <v>-47816218</v>
          </cell>
          <cell r="H205">
            <v>-37358905</v>
          </cell>
          <cell r="I205">
            <v>-34663245</v>
          </cell>
          <cell r="J205">
            <v>-23131893</v>
          </cell>
          <cell r="K205">
            <v>-12125024</v>
          </cell>
          <cell r="L205">
            <v>-11963411</v>
          </cell>
          <cell r="M205">
            <v>-12542886</v>
          </cell>
          <cell r="N205">
            <v>-15904654</v>
          </cell>
          <cell r="O205">
            <v>-33736806</v>
          </cell>
          <cell r="Q205">
            <v>-461449264</v>
          </cell>
        </row>
        <row r="206">
          <cell r="A206" t="str">
            <v>F48100C</v>
          </cell>
          <cell r="B206" t="str">
            <v>COMMERCIAL AND INDUSTRIAL SALES</v>
          </cell>
          <cell r="D206">
            <v>-31482105</v>
          </cell>
          <cell r="E206">
            <v>-34441325</v>
          </cell>
          <cell r="F206">
            <v>-29316489</v>
          </cell>
          <cell r="G206">
            <v>-31935563</v>
          </cell>
          <cell r="H206">
            <v>-21796650</v>
          </cell>
          <cell r="I206">
            <v>-23513759</v>
          </cell>
          <cell r="J206">
            <v>-14676316</v>
          </cell>
          <cell r="K206">
            <v>-8061351</v>
          </cell>
          <cell r="L206">
            <v>-9495623</v>
          </cell>
          <cell r="M206">
            <v>-7810869</v>
          </cell>
          <cell r="N206">
            <v>-8279085</v>
          </cell>
          <cell r="O206">
            <v>-11602145</v>
          </cell>
          <cell r="Q206">
            <v>-232411280</v>
          </cell>
        </row>
        <row r="207">
          <cell r="A207" t="str">
            <v>F48300C</v>
          </cell>
          <cell r="B207" t="str">
            <v>SALES FOR RESALE</v>
          </cell>
          <cell r="I207">
            <v>0</v>
          </cell>
          <cell r="N207">
            <v>0</v>
          </cell>
          <cell r="O207">
            <v>0</v>
          </cell>
          <cell r="Q207">
            <v>0</v>
          </cell>
        </row>
        <row r="208">
          <cell r="A208" t="str">
            <v>F48400C</v>
          </cell>
          <cell r="B208" t="str">
            <v>INTERDEPARTMENTAL SALES</v>
          </cell>
          <cell r="D208">
            <v>-4225214</v>
          </cell>
          <cell r="E208">
            <v>-3537540</v>
          </cell>
          <cell r="F208">
            <v>-3436130</v>
          </cell>
          <cell r="G208">
            <v>-3705121</v>
          </cell>
          <cell r="H208">
            <v>-3008776</v>
          </cell>
          <cell r="I208">
            <v>-3338773</v>
          </cell>
          <cell r="J208">
            <v>-2626938</v>
          </cell>
          <cell r="K208">
            <v>-3721110</v>
          </cell>
          <cell r="L208">
            <v>-3753127</v>
          </cell>
          <cell r="M208">
            <v>-3312023</v>
          </cell>
          <cell r="N208">
            <v>-3278445</v>
          </cell>
          <cell r="O208">
            <v>-3339838</v>
          </cell>
          <cell r="Q208">
            <v>-41283035</v>
          </cell>
        </row>
        <row r="209">
          <cell r="A209" t="str">
            <v>F48401C</v>
          </cell>
          <cell r="B209" t="str">
            <v>GAS FUEL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F48800C</v>
          </cell>
          <cell r="B210" t="str">
            <v>MISCELLANEOUS SERVICE REVENUES</v>
          </cell>
          <cell r="D210">
            <v>-673884</v>
          </cell>
          <cell r="E210">
            <v>-779054</v>
          </cell>
          <cell r="F210">
            <v>-703389</v>
          </cell>
          <cell r="G210">
            <v>-572532</v>
          </cell>
          <cell r="H210">
            <v>-490174.68</v>
          </cell>
          <cell r="I210">
            <v>-507319</v>
          </cell>
          <cell r="J210">
            <v>-423423</v>
          </cell>
          <cell r="K210">
            <v>-335052</v>
          </cell>
          <cell r="L210">
            <v>-310474</v>
          </cell>
          <cell r="M210">
            <v>-300809</v>
          </cell>
          <cell r="N210">
            <v>-291539</v>
          </cell>
          <cell r="O210">
            <v>-396597</v>
          </cell>
          <cell r="Q210">
            <v>-5784246.6799999997</v>
          </cell>
        </row>
        <row r="211">
          <cell r="A211" t="str">
            <v>F48900C</v>
          </cell>
          <cell r="B211" t="str">
            <v>REV. FROM TRANS. OF GAS OF OTHERS</v>
          </cell>
          <cell r="I211">
            <v>0</v>
          </cell>
          <cell r="N211">
            <v>0</v>
          </cell>
          <cell r="O211">
            <v>0</v>
          </cell>
          <cell r="Q211">
            <v>0</v>
          </cell>
        </row>
        <row r="212">
          <cell r="A212" t="str">
            <v>F49300C</v>
          </cell>
          <cell r="B212" t="str">
            <v>RENT FROM GAS PROPERTY</v>
          </cell>
          <cell r="D212">
            <v>-2158.06</v>
          </cell>
          <cell r="E212">
            <v>-2158.06</v>
          </cell>
          <cell r="F212">
            <v>-2158.06</v>
          </cell>
          <cell r="G212">
            <v>-2158.06</v>
          </cell>
          <cell r="H212">
            <v>-2158.06</v>
          </cell>
          <cell r="I212">
            <v>-2158.06</v>
          </cell>
          <cell r="J212">
            <v>-2158.06</v>
          </cell>
          <cell r="K212">
            <v>-2158.06</v>
          </cell>
          <cell r="L212">
            <v>-2158.06</v>
          </cell>
          <cell r="M212">
            <v>-2158.06</v>
          </cell>
          <cell r="N212">
            <v>-2158.06</v>
          </cell>
          <cell r="O212">
            <v>-35531.339999999997</v>
          </cell>
          <cell r="Q212">
            <v>-59270</v>
          </cell>
        </row>
        <row r="213">
          <cell r="A213" t="str">
            <v>F49500C</v>
          </cell>
          <cell r="B213" t="str">
            <v>OTHER GAS REVENUES</v>
          </cell>
          <cell r="D213">
            <v>-35091253.899999999</v>
          </cell>
          <cell r="E213">
            <v>30866519.879999999</v>
          </cell>
          <cell r="F213">
            <v>7080323.8099999996</v>
          </cell>
          <cell r="G213">
            <v>12182000.779999999</v>
          </cell>
          <cell r="H213">
            <v>6162860.9100000001</v>
          </cell>
          <cell r="I213">
            <v>-2251375.19</v>
          </cell>
          <cell r="J213">
            <v>24201596.969999999</v>
          </cell>
          <cell r="K213">
            <v>8876657.75</v>
          </cell>
          <cell r="L213">
            <v>6944439.7599999998</v>
          </cell>
          <cell r="M213">
            <v>3388981.32</v>
          </cell>
          <cell r="N213">
            <v>-13431311.039999999</v>
          </cell>
          <cell r="O213">
            <v>5833653.4900000002</v>
          </cell>
          <cell r="Q213">
            <v>54763094.539999999</v>
          </cell>
        </row>
        <row r="214">
          <cell r="A214" t="str">
            <v>F49500G</v>
          </cell>
          <cell r="B214" t="str">
            <v>OTHER GAS REVENUES</v>
          </cell>
          <cell r="D214">
            <v>-118.08</v>
          </cell>
          <cell r="E214">
            <v>-112.12</v>
          </cell>
          <cell r="G214">
            <v>-123.92</v>
          </cell>
          <cell r="I214">
            <v>0</v>
          </cell>
          <cell r="K214">
            <v>-14476.5</v>
          </cell>
          <cell r="M214">
            <v>-135.51</v>
          </cell>
          <cell r="N214">
            <v>0</v>
          </cell>
          <cell r="O214">
            <v>-1283.92</v>
          </cell>
          <cell r="Q214">
            <v>-16250.050000000001</v>
          </cell>
        </row>
        <row r="215">
          <cell r="A215" t="str">
            <v>F50000E</v>
          </cell>
          <cell r="B215" t="str">
            <v>OPERATION SUPERVISION AND ENGINEERING</v>
          </cell>
          <cell r="D215">
            <v>-4334.7299999999996</v>
          </cell>
          <cell r="E215">
            <v>4552.84</v>
          </cell>
          <cell r="F215">
            <v>2576.3000000000002</v>
          </cell>
          <cell r="G215">
            <v>408252.56</v>
          </cell>
          <cell r="H215">
            <v>4803.16</v>
          </cell>
          <cell r="I215">
            <v>2836.28</v>
          </cell>
          <cell r="J215">
            <v>715.87</v>
          </cell>
          <cell r="K215">
            <v>693.89</v>
          </cell>
          <cell r="L215">
            <v>3611.71</v>
          </cell>
          <cell r="M215">
            <v>13209.86</v>
          </cell>
          <cell r="N215">
            <v>714.01</v>
          </cell>
          <cell r="O215">
            <v>26504.99</v>
          </cell>
          <cell r="Q215">
            <v>464136.74</v>
          </cell>
        </row>
        <row r="216">
          <cell r="A216" t="str">
            <v>F50010E</v>
          </cell>
          <cell r="B216" t="str">
            <v>OPERATION SUPERVISION AND ENGINEERING</v>
          </cell>
          <cell r="D216">
            <v>13.16</v>
          </cell>
          <cell r="I216">
            <v>0</v>
          </cell>
          <cell r="N216">
            <v>0</v>
          </cell>
          <cell r="O216">
            <v>0</v>
          </cell>
          <cell r="Q216">
            <v>13.16</v>
          </cell>
        </row>
        <row r="217">
          <cell r="A217" t="str">
            <v>F50020E</v>
          </cell>
          <cell r="B217" t="str">
            <v>OPERATION SUPERVISION AND ENGINEERING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F50040E</v>
          </cell>
          <cell r="B218" t="str">
            <v>OPERATION SUPERVISION AND ENGINEERING</v>
          </cell>
          <cell r="I218">
            <v>0</v>
          </cell>
          <cell r="N218">
            <v>0</v>
          </cell>
          <cell r="O218">
            <v>0</v>
          </cell>
          <cell r="Q218">
            <v>0</v>
          </cell>
        </row>
        <row r="219">
          <cell r="A219" t="str">
            <v>F50060E</v>
          </cell>
          <cell r="B219" t="str">
            <v>OPERATION SUPERVISION AND ENGINEERING</v>
          </cell>
          <cell r="D219">
            <v>8186.97</v>
          </cell>
          <cell r="E219">
            <v>956.59</v>
          </cell>
          <cell r="F219">
            <v>1241.29</v>
          </cell>
          <cell r="G219">
            <v>1020.3</v>
          </cell>
          <cell r="H219">
            <v>1274.74</v>
          </cell>
          <cell r="I219">
            <v>919.65</v>
          </cell>
          <cell r="J219">
            <v>-15742.53</v>
          </cell>
          <cell r="K219">
            <v>503.96</v>
          </cell>
          <cell r="L219">
            <v>1003.98</v>
          </cell>
          <cell r="M219">
            <v>1203.6099999999999</v>
          </cell>
          <cell r="N219">
            <v>392.72</v>
          </cell>
          <cell r="O219">
            <v>0</v>
          </cell>
          <cell r="Q219">
            <v>961.27999999999656</v>
          </cell>
        </row>
        <row r="220">
          <cell r="A220" t="str">
            <v>F50070E</v>
          </cell>
          <cell r="B220" t="str">
            <v>OPERATION SUPERVISION AND ENGINEERING</v>
          </cell>
          <cell r="D220">
            <v>2965.11</v>
          </cell>
          <cell r="E220">
            <v>2421.85</v>
          </cell>
          <cell r="F220">
            <v>2770.17</v>
          </cell>
          <cell r="G220">
            <v>2398.06</v>
          </cell>
          <cell r="H220">
            <v>3215.77</v>
          </cell>
          <cell r="I220">
            <v>1838.42</v>
          </cell>
          <cell r="J220">
            <v>2950.86</v>
          </cell>
          <cell r="K220">
            <v>1569.99</v>
          </cell>
          <cell r="L220">
            <v>2413.56</v>
          </cell>
          <cell r="M220">
            <v>3131.82</v>
          </cell>
          <cell r="N220">
            <v>969.47</v>
          </cell>
          <cell r="O220">
            <v>0</v>
          </cell>
          <cell r="Q220">
            <v>26645.080000000005</v>
          </cell>
        </row>
        <row r="221">
          <cell r="A221" t="str">
            <v>F50100E</v>
          </cell>
          <cell r="B221" t="str">
            <v>FUEL</v>
          </cell>
          <cell r="I221">
            <v>0</v>
          </cell>
          <cell r="N221">
            <v>0</v>
          </cell>
          <cell r="O221">
            <v>0</v>
          </cell>
          <cell r="Q221">
            <v>0</v>
          </cell>
        </row>
        <row r="222">
          <cell r="A222" t="str">
            <v>F50140E</v>
          </cell>
          <cell r="B222" t="str">
            <v>FUEL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F50140E</v>
          </cell>
          <cell r="B223" t="str">
            <v>FUEL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F50200E</v>
          </cell>
          <cell r="B224" t="str">
            <v>STEAM EXPENSES</v>
          </cell>
          <cell r="I224">
            <v>2129.19</v>
          </cell>
          <cell r="J224">
            <v>102.33</v>
          </cell>
          <cell r="L224">
            <v>-142.34</v>
          </cell>
          <cell r="N224">
            <v>0</v>
          </cell>
          <cell r="O224">
            <v>0</v>
          </cell>
          <cell r="Q224">
            <v>2089.1799999999998</v>
          </cell>
        </row>
        <row r="225">
          <cell r="A225" t="str">
            <v>F50210E</v>
          </cell>
          <cell r="B225" t="str">
            <v>STEAM EXPENSES</v>
          </cell>
          <cell r="I225">
            <v>0</v>
          </cell>
          <cell r="N225">
            <v>0</v>
          </cell>
          <cell r="O225">
            <v>0</v>
          </cell>
          <cell r="Q225">
            <v>0</v>
          </cell>
        </row>
        <row r="226">
          <cell r="A226" t="str">
            <v>F50500E</v>
          </cell>
          <cell r="B226" t="str">
            <v>ELECTRIC EXPENSES</v>
          </cell>
          <cell r="D226">
            <v>4741.9799999999996</v>
          </cell>
          <cell r="E226">
            <v>1520.24</v>
          </cell>
          <cell r="F226">
            <v>1562.93</v>
          </cell>
          <cell r="G226">
            <v>1513.24</v>
          </cell>
          <cell r="H226">
            <v>1923.34</v>
          </cell>
          <cell r="I226">
            <v>734.2</v>
          </cell>
          <cell r="J226">
            <v>1081.05</v>
          </cell>
          <cell r="K226">
            <v>1192.32</v>
          </cell>
          <cell r="L226">
            <v>1293.92</v>
          </cell>
          <cell r="M226">
            <v>1566.32</v>
          </cell>
          <cell r="N226">
            <v>422.14</v>
          </cell>
          <cell r="O226">
            <v>0</v>
          </cell>
          <cell r="Q226">
            <v>17551.68</v>
          </cell>
        </row>
        <row r="227">
          <cell r="A227" t="str">
            <v>F50510E</v>
          </cell>
          <cell r="B227" t="str">
            <v>ELECTRIC EXPENSES</v>
          </cell>
          <cell r="D227">
            <v>337.65</v>
          </cell>
          <cell r="E227">
            <v>288.3</v>
          </cell>
          <cell r="F227">
            <v>386.98</v>
          </cell>
          <cell r="G227">
            <v>399.28</v>
          </cell>
          <cell r="H227">
            <v>502.8</v>
          </cell>
          <cell r="I227">
            <v>362.62</v>
          </cell>
          <cell r="J227">
            <v>3210.77</v>
          </cell>
          <cell r="K227">
            <v>205.27</v>
          </cell>
          <cell r="L227">
            <v>398.78</v>
          </cell>
          <cell r="M227">
            <v>478.8</v>
          </cell>
          <cell r="N227">
            <v>147.19999999999999</v>
          </cell>
          <cell r="O227">
            <v>0</v>
          </cell>
          <cell r="Q227">
            <v>6718.45</v>
          </cell>
        </row>
        <row r="228">
          <cell r="A228" t="str">
            <v>F50530E</v>
          </cell>
          <cell r="B228" t="str">
            <v>ELECTRIC EXPENSES</v>
          </cell>
          <cell r="I228">
            <v>0</v>
          </cell>
          <cell r="N228">
            <v>0</v>
          </cell>
          <cell r="O228">
            <v>0</v>
          </cell>
          <cell r="Q228">
            <v>0</v>
          </cell>
        </row>
        <row r="229">
          <cell r="A229" t="str">
            <v>F50540E</v>
          </cell>
          <cell r="B229" t="str">
            <v>ELECTRIC EXPENSES</v>
          </cell>
          <cell r="D229">
            <v>2164.06</v>
          </cell>
          <cell r="E229">
            <v>1947.29</v>
          </cell>
          <cell r="F229">
            <v>2072.71</v>
          </cell>
          <cell r="G229">
            <v>1936.02</v>
          </cell>
          <cell r="H229">
            <v>2634.97</v>
          </cell>
          <cell r="I229">
            <v>1335.45</v>
          </cell>
          <cell r="J229">
            <v>2325</v>
          </cell>
          <cell r="K229">
            <v>1669.27</v>
          </cell>
          <cell r="L229">
            <v>1958.35</v>
          </cell>
          <cell r="M229">
            <v>2667.9</v>
          </cell>
          <cell r="N229">
            <v>784.33</v>
          </cell>
          <cell r="O229">
            <v>0</v>
          </cell>
          <cell r="Q229">
            <v>21495.350000000002</v>
          </cell>
        </row>
        <row r="230">
          <cell r="A230" t="str">
            <v>F50560E</v>
          </cell>
          <cell r="B230" t="str">
            <v>ELECTRIC EXPENSES</v>
          </cell>
          <cell r="I230">
            <v>0</v>
          </cell>
          <cell r="N230">
            <v>0</v>
          </cell>
          <cell r="O230">
            <v>0</v>
          </cell>
          <cell r="Q230">
            <v>0</v>
          </cell>
        </row>
        <row r="231">
          <cell r="A231" t="str">
            <v>F50570E</v>
          </cell>
          <cell r="B231" t="str">
            <v>ELECTRIC EXPENSES</v>
          </cell>
          <cell r="I231">
            <v>0</v>
          </cell>
          <cell r="N231">
            <v>0</v>
          </cell>
          <cell r="O231">
            <v>0</v>
          </cell>
          <cell r="Q231">
            <v>0</v>
          </cell>
        </row>
        <row r="232">
          <cell r="A232" t="str">
            <v>F50600E</v>
          </cell>
          <cell r="B232" t="str">
            <v>MISCELLANEOUS STEAM POWER EXPENSES</v>
          </cell>
          <cell r="D232">
            <v>-450.45</v>
          </cell>
          <cell r="E232">
            <v>2513.65</v>
          </cell>
          <cell r="F232">
            <v>153479.04999999999</v>
          </cell>
          <cell r="G232">
            <v>4362.62</v>
          </cell>
          <cell r="H232">
            <v>4243.4799999999996</v>
          </cell>
          <cell r="I232">
            <v>747.85</v>
          </cell>
          <cell r="J232">
            <v>4705.76</v>
          </cell>
          <cell r="K232">
            <v>147223.54</v>
          </cell>
          <cell r="L232">
            <v>4143.75</v>
          </cell>
          <cell r="M232">
            <v>57954.63</v>
          </cell>
          <cell r="N232">
            <v>567.84</v>
          </cell>
          <cell r="O232">
            <v>4220</v>
          </cell>
          <cell r="Q232">
            <v>383711.72000000003</v>
          </cell>
        </row>
        <row r="233">
          <cell r="A233" t="str">
            <v>F50700E</v>
          </cell>
          <cell r="B233" t="str">
            <v>RENTS</v>
          </cell>
          <cell r="D233">
            <v>13009</v>
          </cell>
          <cell r="E233">
            <v>13009</v>
          </cell>
          <cell r="F233">
            <v>13009</v>
          </cell>
          <cell r="G233">
            <v>13009</v>
          </cell>
          <cell r="H233">
            <v>13009</v>
          </cell>
          <cell r="I233">
            <v>13009</v>
          </cell>
          <cell r="J233">
            <v>13009</v>
          </cell>
          <cell r="K233">
            <v>13009</v>
          </cell>
          <cell r="L233">
            <v>13009</v>
          </cell>
          <cell r="M233">
            <v>12149</v>
          </cell>
          <cell r="N233">
            <v>12453</v>
          </cell>
          <cell r="O233">
            <v>11845</v>
          </cell>
          <cell r="Q233">
            <v>153528</v>
          </cell>
        </row>
        <row r="234">
          <cell r="A234" t="str">
            <v>F51000E</v>
          </cell>
          <cell r="B234" t="str">
            <v>MAINTENANCE SUPERVISION AND ENGINEERING</v>
          </cell>
          <cell r="D234">
            <v>37.799999999999997</v>
          </cell>
          <cell r="E234">
            <v>188.91</v>
          </cell>
          <cell r="F234">
            <v>3018.98</v>
          </cell>
          <cell r="G234">
            <v>16.12</v>
          </cell>
          <cell r="H234">
            <v>146.13999999999999</v>
          </cell>
          <cell r="I234">
            <v>15.98</v>
          </cell>
          <cell r="L234">
            <v>-106.86</v>
          </cell>
          <cell r="M234">
            <v>1.6</v>
          </cell>
          <cell r="N234">
            <v>0</v>
          </cell>
          <cell r="O234">
            <v>1.6</v>
          </cell>
          <cell r="Q234">
            <v>3320.2699999999995</v>
          </cell>
        </row>
        <row r="235">
          <cell r="A235" t="str">
            <v>F51010E</v>
          </cell>
          <cell r="B235" t="str">
            <v>MAINTENANCE SUPERVISION AND ENGINEERING</v>
          </cell>
          <cell r="D235">
            <v>1485.7</v>
          </cell>
          <cell r="G235">
            <v>15.9</v>
          </cell>
          <cell r="I235">
            <v>0</v>
          </cell>
          <cell r="K235">
            <v>1200.48</v>
          </cell>
          <cell r="N235">
            <v>0</v>
          </cell>
          <cell r="O235">
            <v>0</v>
          </cell>
          <cell r="Q235">
            <v>2702.08</v>
          </cell>
        </row>
        <row r="236">
          <cell r="A236" t="str">
            <v>F51020E</v>
          </cell>
          <cell r="B236" t="str">
            <v>MAINTENANCE SUPERVISION AND ENGINEERING</v>
          </cell>
          <cell r="D236">
            <v>177.76</v>
          </cell>
          <cell r="E236">
            <v>153.52000000000001</v>
          </cell>
          <cell r="F236">
            <v>161.6</v>
          </cell>
          <cell r="G236">
            <v>161.6</v>
          </cell>
          <cell r="H236">
            <v>202</v>
          </cell>
          <cell r="I236">
            <v>153.52000000000001</v>
          </cell>
          <cell r="J236">
            <v>193.92</v>
          </cell>
          <cell r="K236">
            <v>646.4</v>
          </cell>
          <cell r="L236">
            <v>-177.76</v>
          </cell>
          <cell r="M236">
            <v>18.48</v>
          </cell>
          <cell r="N236">
            <v>123.84</v>
          </cell>
          <cell r="O236">
            <v>137.6</v>
          </cell>
          <cell r="Q236">
            <v>1952.48</v>
          </cell>
        </row>
        <row r="237">
          <cell r="A237" t="str">
            <v>F51030E</v>
          </cell>
          <cell r="B237" t="str">
            <v>MAINTENANCE SUPERVISION AND ENGINEERING</v>
          </cell>
          <cell r="I237">
            <v>0</v>
          </cell>
          <cell r="N237">
            <v>0</v>
          </cell>
          <cell r="O237">
            <v>0</v>
          </cell>
          <cell r="Q237">
            <v>0</v>
          </cell>
        </row>
        <row r="238">
          <cell r="A238" t="str">
            <v>F51100E</v>
          </cell>
          <cell r="B238" t="str">
            <v>MAINTENANCE OF STRUCTURES</v>
          </cell>
          <cell r="D238">
            <v>17885.84</v>
          </cell>
          <cell r="E238">
            <v>7209.58</v>
          </cell>
          <cell r="F238">
            <v>8782.68</v>
          </cell>
          <cell r="G238">
            <v>1350.84</v>
          </cell>
          <cell r="H238">
            <v>1853.99</v>
          </cell>
          <cell r="I238">
            <v>1545.89</v>
          </cell>
          <cell r="J238">
            <v>1431.02</v>
          </cell>
          <cell r="K238">
            <v>11297.6</v>
          </cell>
          <cell r="L238">
            <v>-4187</v>
          </cell>
          <cell r="M238">
            <v>357.6</v>
          </cell>
          <cell r="N238">
            <v>1072.8</v>
          </cell>
          <cell r="O238">
            <v>1192</v>
          </cell>
          <cell r="Q238">
            <v>49792.839999999989</v>
          </cell>
        </row>
        <row r="239">
          <cell r="A239" t="str">
            <v>F51200E</v>
          </cell>
          <cell r="B239" t="str">
            <v>MAINTENANCE OF BOILER PLANT</v>
          </cell>
          <cell r="E239">
            <v>-16880.77</v>
          </cell>
          <cell r="I239">
            <v>0</v>
          </cell>
          <cell r="L239">
            <v>837.34</v>
          </cell>
          <cell r="N239">
            <v>0</v>
          </cell>
          <cell r="O239">
            <v>0</v>
          </cell>
          <cell r="Q239">
            <v>-16043.43</v>
          </cell>
        </row>
        <row r="240">
          <cell r="A240" t="str">
            <v>F51220E</v>
          </cell>
          <cell r="B240" t="str">
            <v>MAINTENANCE OF BOILER PLANT</v>
          </cell>
          <cell r="I240">
            <v>0</v>
          </cell>
          <cell r="L240">
            <v>4396.49</v>
          </cell>
          <cell r="N240">
            <v>0</v>
          </cell>
          <cell r="O240">
            <v>0</v>
          </cell>
          <cell r="Q240">
            <v>4396.49</v>
          </cell>
        </row>
        <row r="241">
          <cell r="A241" t="str">
            <v>F51300E</v>
          </cell>
          <cell r="B241" t="str">
            <v>MAINTENANCE OF ELECTRIC PLANT</v>
          </cell>
          <cell r="D241">
            <v>739.2</v>
          </cell>
          <cell r="E241">
            <v>604.79999999999995</v>
          </cell>
          <cell r="F241">
            <v>672</v>
          </cell>
          <cell r="G241">
            <v>1448</v>
          </cell>
          <cell r="H241">
            <v>20862.73</v>
          </cell>
          <cell r="I241">
            <v>1375.6</v>
          </cell>
          <cell r="J241">
            <v>1737.6</v>
          </cell>
          <cell r="K241">
            <v>2688</v>
          </cell>
          <cell r="L241">
            <v>18378.93</v>
          </cell>
          <cell r="M241">
            <v>201.6</v>
          </cell>
          <cell r="N241">
            <v>604.79999999999995</v>
          </cell>
          <cell r="O241">
            <v>672</v>
          </cell>
          <cell r="Q241">
            <v>49985.26</v>
          </cell>
        </row>
        <row r="242">
          <cell r="A242" t="str">
            <v>F51320E</v>
          </cell>
          <cell r="B242" t="str">
            <v>MAINTENANCE OF ELECTRIC PLANT</v>
          </cell>
          <cell r="I242">
            <v>0</v>
          </cell>
          <cell r="L242">
            <v>13684.53</v>
          </cell>
          <cell r="N242">
            <v>0</v>
          </cell>
          <cell r="O242">
            <v>0</v>
          </cell>
          <cell r="Q242">
            <v>13684.53</v>
          </cell>
        </row>
        <row r="243">
          <cell r="A243" t="str">
            <v>F51400E</v>
          </cell>
          <cell r="B243" t="str">
            <v>MAINTENANCE OF MISCELLANEOUS STEAM PLANT</v>
          </cell>
          <cell r="H243">
            <v>107.37</v>
          </cell>
          <cell r="I243">
            <v>0</v>
          </cell>
          <cell r="L243">
            <v>913.69</v>
          </cell>
          <cell r="N243">
            <v>0</v>
          </cell>
          <cell r="O243">
            <v>18.97</v>
          </cell>
          <cell r="Q243">
            <v>1040.03</v>
          </cell>
        </row>
        <row r="244">
          <cell r="A244" t="str">
            <v>F51420E</v>
          </cell>
          <cell r="B244" t="str">
            <v>MAINTENANCE OF MISCELLANEOUS STEAM PLAN</v>
          </cell>
          <cell r="I244">
            <v>0</v>
          </cell>
          <cell r="N244">
            <v>0</v>
          </cell>
          <cell r="O244">
            <v>0</v>
          </cell>
          <cell r="Q244">
            <v>0</v>
          </cell>
        </row>
        <row r="245">
          <cell r="A245" t="str">
            <v>F51700E</v>
          </cell>
          <cell r="B245" t="str">
            <v>OPERATION SUPERVISION AND ENGINEERING</v>
          </cell>
          <cell r="D245">
            <v>1720981.62</v>
          </cell>
          <cell r="E245">
            <v>788235.63</v>
          </cell>
          <cell r="F245">
            <v>1032854.69</v>
          </cell>
          <cell r="G245">
            <v>944481.96</v>
          </cell>
          <cell r="H245">
            <v>894314.54</v>
          </cell>
          <cell r="I245">
            <v>1360585.49</v>
          </cell>
          <cell r="J245">
            <v>1087357.8899999999</v>
          </cell>
          <cell r="K245">
            <v>-481198.06</v>
          </cell>
          <cell r="L245">
            <v>1026766.15</v>
          </cell>
          <cell r="M245">
            <v>1144985.49</v>
          </cell>
          <cell r="N245">
            <v>1211908.3700000001</v>
          </cell>
          <cell r="O245">
            <v>849832.4</v>
          </cell>
          <cell r="Q245">
            <v>11581106.17</v>
          </cell>
        </row>
        <row r="246">
          <cell r="A246" t="str">
            <v>F51800E</v>
          </cell>
          <cell r="B246" t="str">
            <v>FUEL</v>
          </cell>
          <cell r="D246">
            <v>861054.09</v>
          </cell>
          <cell r="E246">
            <v>1015039.95</v>
          </cell>
          <cell r="F246">
            <v>793840.1</v>
          </cell>
          <cell r="G246">
            <v>795060.56</v>
          </cell>
          <cell r="H246">
            <v>796571.38</v>
          </cell>
          <cell r="I246">
            <v>1386430.51</v>
          </cell>
          <cell r="J246">
            <v>1365727.95</v>
          </cell>
          <cell r="K246">
            <v>1412353.19</v>
          </cell>
          <cell r="L246">
            <v>1106615.9099999999</v>
          </cell>
          <cell r="M246">
            <v>1196675.8999999999</v>
          </cell>
          <cell r="N246">
            <v>1386021.71</v>
          </cell>
          <cell r="O246">
            <v>1435090.18</v>
          </cell>
          <cell r="Q246">
            <v>13550481.43</v>
          </cell>
        </row>
        <row r="247">
          <cell r="A247" t="str">
            <v>F51900E</v>
          </cell>
          <cell r="B247" t="str">
            <v>COOLANTS AND WATER</v>
          </cell>
          <cell r="D247">
            <v>14672.61</v>
          </cell>
          <cell r="E247">
            <v>18536.77</v>
          </cell>
          <cell r="F247">
            <v>14585.63</v>
          </cell>
          <cell r="G247">
            <v>7693.62</v>
          </cell>
          <cell r="H247">
            <v>9656.44</v>
          </cell>
          <cell r="I247">
            <v>8602.39</v>
          </cell>
          <cell r="J247">
            <v>8744.93</v>
          </cell>
          <cell r="K247">
            <v>13015.65</v>
          </cell>
          <cell r="L247">
            <v>20078.63</v>
          </cell>
          <cell r="M247">
            <v>11790.94</v>
          </cell>
          <cell r="N247">
            <v>8112.87</v>
          </cell>
          <cell r="O247">
            <v>21477.05</v>
          </cell>
          <cell r="Q247">
            <v>156967.53</v>
          </cell>
        </row>
        <row r="248">
          <cell r="A248" t="str">
            <v>F52000E</v>
          </cell>
          <cell r="B248" t="str">
            <v>STEAM EXPENSES</v>
          </cell>
          <cell r="D248">
            <v>1040629.23</v>
          </cell>
          <cell r="E248">
            <v>903349.09</v>
          </cell>
          <cell r="F248">
            <v>669956.62</v>
          </cell>
          <cell r="G248">
            <v>463703.68</v>
          </cell>
          <cell r="H248">
            <v>469309.29</v>
          </cell>
          <cell r="I248">
            <v>394721.27</v>
          </cell>
          <cell r="J248">
            <v>483800.43</v>
          </cell>
          <cell r="K248">
            <v>473206.24</v>
          </cell>
          <cell r="L248">
            <v>547789.84</v>
          </cell>
          <cell r="M248">
            <v>578756.80000000005</v>
          </cell>
          <cell r="N248">
            <v>267909.71000000002</v>
          </cell>
          <cell r="O248">
            <v>453119.58</v>
          </cell>
          <cell r="Q248">
            <v>6746251.7800000003</v>
          </cell>
        </row>
        <row r="249">
          <cell r="A249" t="str">
            <v>F52300E</v>
          </cell>
          <cell r="B249" t="str">
            <v>ELECTRIC EXPENSES</v>
          </cell>
          <cell r="D249">
            <v>218931.11</v>
          </cell>
          <cell r="E249">
            <v>92400.5</v>
          </cell>
          <cell r="F249">
            <v>275724.63</v>
          </cell>
          <cell r="G249">
            <v>160703.43</v>
          </cell>
          <cell r="H249">
            <v>157535.62</v>
          </cell>
          <cell r="I249">
            <v>164735.24</v>
          </cell>
          <cell r="J249">
            <v>160230.43</v>
          </cell>
          <cell r="K249">
            <v>194031.26</v>
          </cell>
          <cell r="L249">
            <v>167440.54</v>
          </cell>
          <cell r="M249">
            <v>157492.28</v>
          </cell>
          <cell r="N249">
            <v>83598.19</v>
          </cell>
          <cell r="O249">
            <v>94585.34</v>
          </cell>
          <cell r="Q249">
            <v>1927408.5699999998</v>
          </cell>
        </row>
        <row r="250">
          <cell r="A250" t="str">
            <v>F52400E</v>
          </cell>
          <cell r="B250" t="str">
            <v>MISCELLANEOUS NUCLEAR POWER EXPENSES</v>
          </cell>
          <cell r="D250">
            <v>1714392.13</v>
          </cell>
          <cell r="E250">
            <v>1534995.39</v>
          </cell>
          <cell r="F250">
            <v>1489625.12</v>
          </cell>
          <cell r="G250">
            <v>1234598.99</v>
          </cell>
          <cell r="H250">
            <v>1539175.71</v>
          </cell>
          <cell r="I250">
            <v>696698.92</v>
          </cell>
          <cell r="J250">
            <v>1626972.57</v>
          </cell>
          <cell r="K250">
            <v>713161.04</v>
          </cell>
          <cell r="L250">
            <v>1058608.94</v>
          </cell>
          <cell r="M250">
            <v>1429023.22</v>
          </cell>
          <cell r="N250">
            <v>806837.16</v>
          </cell>
          <cell r="O250">
            <v>1395544.36</v>
          </cell>
          <cell r="Q250">
            <v>15239633.550000001</v>
          </cell>
        </row>
        <row r="251">
          <cell r="A251" t="str">
            <v>F52500E</v>
          </cell>
          <cell r="B251" t="str">
            <v>RENTS</v>
          </cell>
          <cell r="E251">
            <v>29574.57</v>
          </cell>
          <cell r="F251">
            <v>40133.46</v>
          </cell>
          <cell r="G251">
            <v>-17819.73</v>
          </cell>
          <cell r="H251">
            <v>17880.18</v>
          </cell>
          <cell r="I251">
            <v>40133.61</v>
          </cell>
          <cell r="J251">
            <v>20.2</v>
          </cell>
          <cell r="K251">
            <v>-8486.5499999999993</v>
          </cell>
          <cell r="L251">
            <v>34878.07</v>
          </cell>
          <cell r="M251">
            <v>526.46</v>
          </cell>
          <cell r="N251">
            <v>141.13999999999999</v>
          </cell>
          <cell r="O251">
            <v>42845.94</v>
          </cell>
          <cell r="Q251">
            <v>179827.35</v>
          </cell>
        </row>
        <row r="252">
          <cell r="A252" t="str">
            <v>F52800E</v>
          </cell>
          <cell r="B252" t="str">
            <v>MAINTENANCE SUPERVISION AND ENGINEERING</v>
          </cell>
          <cell r="D252">
            <v>530538.51</v>
          </cell>
          <cell r="E252">
            <v>-726711.2</v>
          </cell>
          <cell r="F252">
            <v>1014493.07</v>
          </cell>
          <cell r="G252">
            <v>2413715.0699999998</v>
          </cell>
          <cell r="H252">
            <v>-104182.65</v>
          </cell>
          <cell r="I252">
            <v>-1813953.91</v>
          </cell>
          <cell r="J252">
            <v>302002.3</v>
          </cell>
          <cell r="K252">
            <v>279639.25</v>
          </cell>
          <cell r="L252">
            <v>2801719.89</v>
          </cell>
          <cell r="M252">
            <v>328553.65000000002</v>
          </cell>
          <cell r="N252">
            <v>-2302186.5299999998</v>
          </cell>
          <cell r="O252">
            <v>1442046.1</v>
          </cell>
          <cell r="Q252">
            <v>4165673.5500000007</v>
          </cell>
        </row>
        <row r="253">
          <cell r="A253" t="str">
            <v>F52900E</v>
          </cell>
          <cell r="B253" t="str">
            <v>MAINTENANCE OF STRUCTURES</v>
          </cell>
          <cell r="D253">
            <v>154614.17000000001</v>
          </cell>
          <cell r="E253">
            <v>357173.48</v>
          </cell>
          <cell r="F253">
            <v>494682.63</v>
          </cell>
          <cell r="G253">
            <v>415903.28</v>
          </cell>
          <cell r="H253">
            <v>202041.99</v>
          </cell>
          <cell r="I253">
            <v>148396.45000000001</v>
          </cell>
          <cell r="J253">
            <v>263051.03999999998</v>
          </cell>
          <cell r="K253">
            <v>170793.72</v>
          </cell>
          <cell r="L253">
            <v>20838.12</v>
          </cell>
          <cell r="M253">
            <v>198850.22</v>
          </cell>
          <cell r="N253">
            <v>59210.33</v>
          </cell>
          <cell r="O253">
            <v>365554.66</v>
          </cell>
          <cell r="Q253">
            <v>2851110.0900000008</v>
          </cell>
        </row>
        <row r="254">
          <cell r="A254" t="str">
            <v>F53000E</v>
          </cell>
          <cell r="B254" t="str">
            <v>MAINTENANCE OF REACTOR PLANT EQUIPMENT</v>
          </cell>
          <cell r="D254">
            <v>2192608.31</v>
          </cell>
          <cell r="E254">
            <v>875820.28</v>
          </cell>
          <cell r="F254">
            <v>1154810.56</v>
          </cell>
          <cell r="G254">
            <v>462806.83</v>
          </cell>
          <cell r="H254">
            <v>198653.21</v>
          </cell>
          <cell r="I254">
            <v>313724.11</v>
          </cell>
          <cell r="J254">
            <v>244960.32</v>
          </cell>
          <cell r="K254">
            <v>342912.34</v>
          </cell>
          <cell r="L254">
            <v>295509.96999999997</v>
          </cell>
          <cell r="M254">
            <v>386945.03</v>
          </cell>
          <cell r="N254">
            <v>40804.61</v>
          </cell>
          <cell r="O254">
            <v>344864.82</v>
          </cell>
          <cell r="Q254">
            <v>6854420.3900000015</v>
          </cell>
        </row>
        <row r="255">
          <cell r="A255" t="str">
            <v>F53100E</v>
          </cell>
          <cell r="B255" t="str">
            <v>MAINTENANCE OF ELECTRIC PLANT</v>
          </cell>
          <cell r="D255">
            <v>307641.18</v>
          </cell>
          <cell r="E255">
            <v>556029.5</v>
          </cell>
          <cell r="F255">
            <v>1021503.17</v>
          </cell>
          <cell r="G255">
            <v>1143714.3400000001</v>
          </cell>
          <cell r="H255">
            <v>483826.91</v>
          </cell>
          <cell r="I255">
            <v>200387.43</v>
          </cell>
          <cell r="J255">
            <v>244634.07</v>
          </cell>
          <cell r="K255">
            <v>241803.55</v>
          </cell>
          <cell r="L255">
            <v>247223.59</v>
          </cell>
          <cell r="M255">
            <v>204167.38</v>
          </cell>
          <cell r="N255">
            <v>83984.89</v>
          </cell>
          <cell r="O255">
            <v>269498.51</v>
          </cell>
          <cell r="Q255">
            <v>5004414.5199999996</v>
          </cell>
        </row>
        <row r="256">
          <cell r="A256" t="str">
            <v>F53200E</v>
          </cell>
          <cell r="B256" t="str">
            <v>MAINTENANCE OF MISCELLANEOUS NUCLEAR PLANT</v>
          </cell>
          <cell r="D256">
            <v>1800593.86</v>
          </cell>
          <cell r="E256">
            <v>2089182.17</v>
          </cell>
          <cell r="F256">
            <v>668295.01</v>
          </cell>
          <cell r="G256">
            <v>491585.45</v>
          </cell>
          <cell r="H256">
            <v>839776.97</v>
          </cell>
          <cell r="I256">
            <v>164900.14000000001</v>
          </cell>
          <cell r="J256">
            <v>592050.81000000006</v>
          </cell>
          <cell r="K256">
            <v>597001.82999999996</v>
          </cell>
          <cell r="L256">
            <v>515817.39</v>
          </cell>
          <cell r="M256">
            <v>378047.17</v>
          </cell>
          <cell r="N256">
            <v>317077.53000000003</v>
          </cell>
          <cell r="O256">
            <v>664755.23</v>
          </cell>
          <cell r="Q256">
            <v>9119083.5600000005</v>
          </cell>
        </row>
        <row r="257">
          <cell r="A257" t="str">
            <v>F54600E</v>
          </cell>
          <cell r="B257" t="str">
            <v>OPERATION SUPERVISION AND ENGINEERING</v>
          </cell>
          <cell r="I257">
            <v>492.5</v>
          </cell>
          <cell r="N257">
            <v>0</v>
          </cell>
          <cell r="O257">
            <v>0</v>
          </cell>
          <cell r="Q257">
            <v>492.5</v>
          </cell>
        </row>
        <row r="258">
          <cell r="A258" t="str">
            <v>F54610E</v>
          </cell>
          <cell r="B258" t="str">
            <v>OPERATION SUPERVISION AND ENGINEERING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F54700E</v>
          </cell>
          <cell r="B259" t="str">
            <v>FUEL</v>
          </cell>
          <cell r="I259">
            <v>0</v>
          </cell>
          <cell r="N259">
            <v>0</v>
          </cell>
          <cell r="O259">
            <v>0</v>
          </cell>
          <cell r="Q259">
            <v>0</v>
          </cell>
        </row>
        <row r="260">
          <cell r="A260" t="str">
            <v>F54800E</v>
          </cell>
          <cell r="B260" t="str">
            <v>GENERATION EXPENSES</v>
          </cell>
          <cell r="I260">
            <v>0</v>
          </cell>
          <cell r="L260">
            <v>6902.48</v>
          </cell>
          <cell r="N260">
            <v>0</v>
          </cell>
          <cell r="O260">
            <v>0</v>
          </cell>
          <cell r="Q260">
            <v>6902.48</v>
          </cell>
        </row>
        <row r="261">
          <cell r="A261" t="str">
            <v>F54900E</v>
          </cell>
          <cell r="B261" t="str">
            <v>MISCELLANEOUS OTHER POWER GENERATION EXPENSES</v>
          </cell>
          <cell r="E261">
            <v>7925.12</v>
          </cell>
          <cell r="F261">
            <v>46977.26</v>
          </cell>
          <cell r="G261">
            <v>-17853.3</v>
          </cell>
          <cell r="H261">
            <v>15637.05</v>
          </cell>
          <cell r="I261">
            <v>-8573.75</v>
          </cell>
          <cell r="J261">
            <v>4798.68</v>
          </cell>
          <cell r="K261">
            <v>115788.14</v>
          </cell>
          <cell r="L261">
            <v>7256.6</v>
          </cell>
          <cell r="M261">
            <v>109152.84</v>
          </cell>
          <cell r="N261">
            <v>0</v>
          </cell>
          <cell r="O261">
            <v>31763.03</v>
          </cell>
          <cell r="Q261">
            <v>312871.67000000004</v>
          </cell>
        </row>
        <row r="262">
          <cell r="A262" t="str">
            <v>F55000E</v>
          </cell>
          <cell r="B262" t="str">
            <v>RENTS</v>
          </cell>
          <cell r="I262">
            <v>0</v>
          </cell>
          <cell r="N262">
            <v>0</v>
          </cell>
          <cell r="O262">
            <v>0</v>
          </cell>
          <cell r="Q262">
            <v>0</v>
          </cell>
        </row>
        <row r="263">
          <cell r="A263" t="str">
            <v>F55100E</v>
          </cell>
          <cell r="B263" t="str">
            <v>MAINTENANCE SUPERVISION AND ENGINEERING</v>
          </cell>
          <cell r="I263">
            <v>0</v>
          </cell>
          <cell r="K263">
            <v>48.24</v>
          </cell>
          <cell r="N263">
            <v>0</v>
          </cell>
          <cell r="O263">
            <v>0</v>
          </cell>
          <cell r="Q263">
            <v>48.24</v>
          </cell>
        </row>
        <row r="264">
          <cell r="A264" t="str">
            <v>F55200E</v>
          </cell>
          <cell r="B264" t="str">
            <v>MAINTENANCE OF STRUCTURES</v>
          </cell>
          <cell r="I264">
            <v>0</v>
          </cell>
          <cell r="L264">
            <v>994.1</v>
          </cell>
          <cell r="N264">
            <v>0</v>
          </cell>
          <cell r="O264">
            <v>0</v>
          </cell>
          <cell r="Q264">
            <v>994.1</v>
          </cell>
        </row>
        <row r="265">
          <cell r="A265" t="str">
            <v>F55300E</v>
          </cell>
          <cell r="B265" t="str">
            <v>MAINTENANCE OF GENERATING AND ELECTRIC PLANT</v>
          </cell>
          <cell r="H265">
            <v>87.12</v>
          </cell>
          <cell r="I265">
            <v>27.7</v>
          </cell>
          <cell r="J265">
            <v>32.950000000000003</v>
          </cell>
          <cell r="L265">
            <v>1873.26</v>
          </cell>
          <cell r="N265">
            <v>0</v>
          </cell>
          <cell r="O265">
            <v>0</v>
          </cell>
          <cell r="Q265">
            <v>2021.03</v>
          </cell>
        </row>
        <row r="266">
          <cell r="A266" t="str">
            <v>F55400E</v>
          </cell>
          <cell r="B266" t="str">
            <v>MAINT OF MISCELLANEOUS OTHER POWER GENE</v>
          </cell>
          <cell r="I266">
            <v>0</v>
          </cell>
          <cell r="N266">
            <v>0</v>
          </cell>
          <cell r="O266">
            <v>0</v>
          </cell>
          <cell r="Q266">
            <v>0</v>
          </cell>
        </row>
        <row r="267">
          <cell r="A267" t="str">
            <v>F55500E</v>
          </cell>
          <cell r="B267" t="str">
            <v>PURCHASED POWER</v>
          </cell>
          <cell r="D267">
            <v>183324911.30000001</v>
          </cell>
          <cell r="E267">
            <v>213546918.83000001</v>
          </cell>
          <cell r="F267">
            <v>6207242.8499999996</v>
          </cell>
          <cell r="G267">
            <v>78883000.319999993</v>
          </cell>
          <cell r="H267">
            <v>50913065.869999997</v>
          </cell>
          <cell r="I267">
            <v>45393483.509999998</v>
          </cell>
          <cell r="J267">
            <v>55936272.039999999</v>
          </cell>
          <cell r="K267">
            <v>56208180.780000001</v>
          </cell>
          <cell r="L267">
            <v>48699163.689999998</v>
          </cell>
          <cell r="M267">
            <v>33886964.880000003</v>
          </cell>
          <cell r="N267">
            <v>33040051.350000001</v>
          </cell>
          <cell r="O267">
            <v>-293926063.20999998</v>
          </cell>
          <cell r="Q267">
            <v>512113192.2100001</v>
          </cell>
        </row>
        <row r="268">
          <cell r="A268" t="str">
            <v>F55501E</v>
          </cell>
          <cell r="B268" t="str">
            <v>PX POWER</v>
          </cell>
          <cell r="D268">
            <v>85536933.140000001</v>
          </cell>
          <cell r="E268">
            <v>4550388.07</v>
          </cell>
          <cell r="F268">
            <v>54734980.640000001</v>
          </cell>
          <cell r="G268">
            <v>-20956056.82</v>
          </cell>
          <cell r="H268">
            <v>6771987.54</v>
          </cell>
          <cell r="I268">
            <v>28079235.739999998</v>
          </cell>
          <cell r="J268">
            <v>15474703.26</v>
          </cell>
          <cell r="K268">
            <v>-42727600.109999999</v>
          </cell>
          <cell r="L268">
            <v>2395634.77</v>
          </cell>
          <cell r="M268">
            <v>-261317.81</v>
          </cell>
          <cell r="N268">
            <v>4987601.5599999996</v>
          </cell>
          <cell r="O268">
            <v>1597405.23</v>
          </cell>
          <cell r="Q268">
            <v>140183895.21000001</v>
          </cell>
        </row>
        <row r="269">
          <cell r="A269" t="str">
            <v>F55600E</v>
          </cell>
          <cell r="B269" t="str">
            <v>SYSTEM CONTROL AND LOAD DISPATCHING</v>
          </cell>
          <cell r="D269">
            <v>78980.83</v>
          </cell>
          <cell r="E269">
            <v>68835.759999999995</v>
          </cell>
          <cell r="F269">
            <v>75009.17</v>
          </cell>
          <cell r="G269">
            <v>70766.960000000006</v>
          </cell>
          <cell r="H269">
            <v>95506.46</v>
          </cell>
          <cell r="I269">
            <v>52937.79</v>
          </cell>
          <cell r="J269">
            <v>38020.04</v>
          </cell>
          <cell r="K269">
            <v>53232.4</v>
          </cell>
          <cell r="L269">
            <v>59571.6</v>
          </cell>
          <cell r="M269">
            <v>103261.16</v>
          </cell>
          <cell r="N269">
            <v>61430.05</v>
          </cell>
          <cell r="O269">
            <v>74692.92</v>
          </cell>
          <cell r="Q269">
            <v>832245.14000000013</v>
          </cell>
        </row>
        <row r="270">
          <cell r="A270" t="str">
            <v>F55700E</v>
          </cell>
          <cell r="B270" t="str">
            <v>OTHER EXPENSES</v>
          </cell>
          <cell r="D270">
            <v>3200862.69</v>
          </cell>
          <cell r="E270">
            <v>6833.82</v>
          </cell>
          <cell r="F270">
            <v>150984.17000000001</v>
          </cell>
          <cell r="G270">
            <v>12086.67</v>
          </cell>
          <cell r="H270">
            <v>23713.47</v>
          </cell>
          <cell r="I270">
            <v>34580.11</v>
          </cell>
          <cell r="J270">
            <v>1632.91</v>
          </cell>
          <cell r="K270">
            <v>20732.37</v>
          </cell>
          <cell r="L270">
            <v>11581.57</v>
          </cell>
          <cell r="M270">
            <v>19620.43</v>
          </cell>
          <cell r="N270">
            <v>17892.060000000001</v>
          </cell>
          <cell r="O270">
            <v>108915.95</v>
          </cell>
          <cell r="Q270">
            <v>3609436.22</v>
          </cell>
        </row>
        <row r="271">
          <cell r="A271" t="str">
            <v>F55720E</v>
          </cell>
          <cell r="B271" t="str">
            <v>OTHER EXPENSES</v>
          </cell>
          <cell r="D271">
            <v>42638.98</v>
          </cell>
          <cell r="E271">
            <v>37758.74</v>
          </cell>
          <cell r="F271">
            <v>37526.71</v>
          </cell>
          <cell r="G271">
            <v>31161.279999999999</v>
          </cell>
          <cell r="H271">
            <v>39474.35</v>
          </cell>
          <cell r="I271">
            <v>31561.49</v>
          </cell>
          <cell r="J271">
            <v>37144.58</v>
          </cell>
          <cell r="K271">
            <v>37984.33</v>
          </cell>
          <cell r="L271">
            <v>35714.910000000003</v>
          </cell>
          <cell r="M271">
            <v>46215.71</v>
          </cell>
          <cell r="N271">
            <v>38637.120000000003</v>
          </cell>
          <cell r="O271">
            <v>47717.17</v>
          </cell>
          <cell r="Q271">
            <v>463535.37</v>
          </cell>
        </row>
        <row r="272">
          <cell r="A272" t="str">
            <v>F55780E</v>
          </cell>
          <cell r="B272" t="str">
            <v>OTHER EXPENSES</v>
          </cell>
          <cell r="D272">
            <v>21387.87</v>
          </cell>
          <cell r="E272">
            <v>14597.55</v>
          </cell>
          <cell r="F272">
            <v>19451.79</v>
          </cell>
          <cell r="G272">
            <v>14520.6</v>
          </cell>
          <cell r="H272">
            <v>17225.580000000002</v>
          </cell>
          <cell r="I272">
            <v>11963.18</v>
          </cell>
          <cell r="J272">
            <v>15701.98</v>
          </cell>
          <cell r="K272">
            <v>13481.98</v>
          </cell>
          <cell r="L272">
            <v>13981.59</v>
          </cell>
          <cell r="M272">
            <v>18401.59</v>
          </cell>
          <cell r="N272">
            <v>14130.6</v>
          </cell>
          <cell r="O272">
            <v>14899.46</v>
          </cell>
          <cell r="Q272">
            <v>189743.77</v>
          </cell>
        </row>
        <row r="273">
          <cell r="A273" t="str">
            <v>F55790E</v>
          </cell>
          <cell r="B273" t="str">
            <v>OTHER EXPENSES-PX ADMIN</v>
          </cell>
          <cell r="D273">
            <v>20414.82</v>
          </cell>
          <cell r="F273">
            <v>12136.55</v>
          </cell>
          <cell r="G273">
            <v>7951.79</v>
          </cell>
          <cell r="H273">
            <v>44912.18</v>
          </cell>
          <cell r="I273">
            <v>23548.43</v>
          </cell>
          <cell r="J273">
            <v>14191.13</v>
          </cell>
          <cell r="K273">
            <v>8791.8700000000008</v>
          </cell>
          <cell r="L273">
            <v>10752.98</v>
          </cell>
          <cell r="M273">
            <v>5031.84</v>
          </cell>
          <cell r="N273">
            <v>8048.22</v>
          </cell>
          <cell r="O273">
            <v>9261.68</v>
          </cell>
          <cell r="Q273">
            <v>165041.49</v>
          </cell>
        </row>
        <row r="274">
          <cell r="A274" t="str">
            <v>F56000E</v>
          </cell>
          <cell r="B274" t="str">
            <v>OPERATION SUPERVISION AND ENGINEERING</v>
          </cell>
          <cell r="D274">
            <v>404.45</v>
          </cell>
          <cell r="E274">
            <v>2825.26</v>
          </cell>
          <cell r="F274">
            <v>75.849999999999994</v>
          </cell>
          <cell r="G274">
            <v>47232.5</v>
          </cell>
          <cell r="H274">
            <v>14143.41</v>
          </cell>
          <cell r="I274">
            <v>183.24</v>
          </cell>
          <cell r="J274">
            <v>115.95</v>
          </cell>
          <cell r="K274">
            <v>67.510000000000005</v>
          </cell>
          <cell r="L274">
            <v>2197.27</v>
          </cell>
          <cell r="M274">
            <v>108.7</v>
          </cell>
          <cell r="N274">
            <v>4875.83</v>
          </cell>
          <cell r="O274">
            <v>261.06</v>
          </cell>
          <cell r="Q274">
            <v>72491.03</v>
          </cell>
        </row>
        <row r="275">
          <cell r="A275" t="str">
            <v>F56010E</v>
          </cell>
          <cell r="B275" t="str">
            <v>OPERATION SUPERVISION AND ENGINEERING</v>
          </cell>
          <cell r="D275">
            <v>176548.17</v>
          </cell>
          <cell r="E275">
            <v>150278.47</v>
          </cell>
          <cell r="F275">
            <v>154331.04999999999</v>
          </cell>
          <cell r="G275">
            <v>157887.01</v>
          </cell>
          <cell r="H275">
            <v>181535.52</v>
          </cell>
          <cell r="I275">
            <v>162733.69</v>
          </cell>
          <cell r="J275">
            <v>198510.64</v>
          </cell>
          <cell r="K275">
            <v>177063.46</v>
          </cell>
          <cell r="L275">
            <v>153736.18</v>
          </cell>
          <cell r="M275">
            <v>189187.56</v>
          </cell>
          <cell r="N275">
            <v>154793.03</v>
          </cell>
          <cell r="O275">
            <v>156410.32</v>
          </cell>
          <cell r="Q275">
            <v>2013015.0999999999</v>
          </cell>
        </row>
        <row r="276">
          <cell r="A276" t="str">
            <v>F56020E</v>
          </cell>
          <cell r="B276" t="str">
            <v>OPERATION SUPERVISION AND ENGINEERING</v>
          </cell>
          <cell r="D276">
            <v>33911.440000000002</v>
          </cell>
          <cell r="E276">
            <v>29164.86</v>
          </cell>
          <cell r="F276">
            <v>31480.42</v>
          </cell>
          <cell r="G276">
            <v>33434.65</v>
          </cell>
          <cell r="H276">
            <v>42160.85</v>
          </cell>
          <cell r="I276">
            <v>32998.370000000003</v>
          </cell>
          <cell r="J276">
            <v>35074.31</v>
          </cell>
          <cell r="K276">
            <v>42239.65</v>
          </cell>
          <cell r="L276">
            <v>44067.1</v>
          </cell>
          <cell r="M276">
            <v>46120.55</v>
          </cell>
          <cell r="N276">
            <v>38076.58</v>
          </cell>
          <cell r="O276">
            <v>36699.699999999997</v>
          </cell>
          <cell r="Q276">
            <v>445428.47999999998</v>
          </cell>
        </row>
        <row r="277">
          <cell r="A277" t="str">
            <v>F56100E</v>
          </cell>
          <cell r="B277" t="str">
            <v>LOAD DISPATCHING</v>
          </cell>
          <cell r="D277">
            <v>221078.07</v>
          </cell>
          <cell r="E277">
            <v>181011.08</v>
          </cell>
          <cell r="F277">
            <v>187511.63</v>
          </cell>
          <cell r="G277">
            <v>198912.98</v>
          </cell>
          <cell r="H277">
            <v>268840.89</v>
          </cell>
          <cell r="I277">
            <v>186571.53</v>
          </cell>
          <cell r="J277">
            <v>230970.23</v>
          </cell>
          <cell r="K277">
            <v>206465.68</v>
          </cell>
          <cell r="L277">
            <v>196046.39</v>
          </cell>
          <cell r="M277">
            <v>229597.53</v>
          </cell>
          <cell r="N277">
            <v>194777.63</v>
          </cell>
          <cell r="O277">
            <v>202383.27</v>
          </cell>
          <cell r="Q277">
            <v>2504166.9099999997</v>
          </cell>
        </row>
        <row r="278">
          <cell r="A278" t="str">
            <v>F56200E</v>
          </cell>
          <cell r="B278" t="str">
            <v>STATION EXPENSES</v>
          </cell>
          <cell r="D278">
            <v>10626.96</v>
          </cell>
          <cell r="E278">
            <v>1942.2</v>
          </cell>
          <cell r="F278">
            <v>17819.650000000001</v>
          </cell>
          <cell r="G278">
            <v>2361.5700000000002</v>
          </cell>
          <cell r="H278">
            <v>1067.3900000000001</v>
          </cell>
          <cell r="I278">
            <v>1385.16</v>
          </cell>
          <cell r="J278">
            <v>1067.3900000000001</v>
          </cell>
          <cell r="K278">
            <v>1530.54</v>
          </cell>
          <cell r="L278">
            <v>904.1</v>
          </cell>
          <cell r="M278">
            <v>14395.97</v>
          </cell>
          <cell r="N278">
            <v>10755.16</v>
          </cell>
          <cell r="O278">
            <v>22156.31</v>
          </cell>
          <cell r="Q278">
            <v>86012.400000000009</v>
          </cell>
        </row>
        <row r="279">
          <cell r="A279" t="str">
            <v>F56210E</v>
          </cell>
          <cell r="B279" t="str">
            <v>STATION EXPENSES</v>
          </cell>
          <cell r="D279">
            <v>8297.0300000000007</v>
          </cell>
          <cell r="E279">
            <v>11646.39</v>
          </cell>
          <cell r="F279">
            <v>12168.27</v>
          </cell>
          <cell r="G279">
            <v>8799.61</v>
          </cell>
          <cell r="H279">
            <v>15220.8</v>
          </cell>
          <cell r="I279">
            <v>10251.18</v>
          </cell>
          <cell r="J279">
            <v>14886.07</v>
          </cell>
          <cell r="K279">
            <v>15303.6</v>
          </cell>
          <cell r="L279">
            <v>30644.99</v>
          </cell>
          <cell r="M279">
            <v>14397.87</v>
          </cell>
          <cell r="N279">
            <v>21103.07</v>
          </cell>
          <cell r="O279">
            <v>13226.76</v>
          </cell>
          <cell r="Q279">
            <v>175945.64000000004</v>
          </cell>
        </row>
        <row r="280">
          <cell r="A280" t="str">
            <v>F56220E</v>
          </cell>
          <cell r="B280" t="str">
            <v>STATION EXPENSES</v>
          </cell>
          <cell r="I280">
            <v>0</v>
          </cell>
          <cell r="M280">
            <v>32.93</v>
          </cell>
          <cell r="N280">
            <v>110.27</v>
          </cell>
          <cell r="O280">
            <v>0</v>
          </cell>
          <cell r="Q280">
            <v>143.19999999999999</v>
          </cell>
        </row>
        <row r="281">
          <cell r="A281" t="str">
            <v>F56300E</v>
          </cell>
          <cell r="B281" t="str">
            <v>OVERHEAD LINE EXPENSES</v>
          </cell>
          <cell r="D281">
            <v>25942.16</v>
          </cell>
          <cell r="E281">
            <v>12211.75</v>
          </cell>
          <cell r="F281">
            <v>7021.94</v>
          </cell>
          <cell r="G281">
            <v>20812.57</v>
          </cell>
          <cell r="H281">
            <v>24967.16</v>
          </cell>
          <cell r="I281">
            <v>1287.51</v>
          </cell>
          <cell r="J281">
            <v>46743.29</v>
          </cell>
          <cell r="K281">
            <v>31901.72</v>
          </cell>
          <cell r="L281">
            <v>861.83</v>
          </cell>
          <cell r="M281">
            <v>2473.5300000000002</v>
          </cell>
          <cell r="N281">
            <v>44030</v>
          </cell>
          <cell r="O281">
            <v>41126.089999999997</v>
          </cell>
          <cell r="Q281">
            <v>259379.55</v>
          </cell>
        </row>
        <row r="282">
          <cell r="A282" t="str">
            <v>F56310E</v>
          </cell>
          <cell r="B282" t="str">
            <v>OVERHEAD LINE EXPENSES</v>
          </cell>
          <cell r="D282">
            <v>32986.720000000001</v>
          </cell>
          <cell r="E282">
            <v>49861.3</v>
          </cell>
          <cell r="F282">
            <v>8247.8700000000008</v>
          </cell>
          <cell r="G282">
            <v>13777.75</v>
          </cell>
          <cell r="H282">
            <v>24110.55</v>
          </cell>
          <cell r="I282">
            <v>36634.769999999997</v>
          </cell>
          <cell r="J282">
            <v>24062.66</v>
          </cell>
          <cell r="K282">
            <v>23417.07</v>
          </cell>
          <cell r="L282">
            <v>14803.81</v>
          </cell>
          <cell r="M282">
            <v>14321.92</v>
          </cell>
          <cell r="N282">
            <v>13233.82</v>
          </cell>
          <cell r="O282">
            <v>44227.95</v>
          </cell>
          <cell r="Q282">
            <v>299686.19</v>
          </cell>
        </row>
        <row r="283">
          <cell r="A283" t="str">
            <v>F56320E</v>
          </cell>
          <cell r="B283" t="str">
            <v>OVERHEAD LINE EXPENSES</v>
          </cell>
          <cell r="F283">
            <v>2000</v>
          </cell>
          <cell r="I283">
            <v>0</v>
          </cell>
          <cell r="M283">
            <v>173.05</v>
          </cell>
          <cell r="N283">
            <v>0</v>
          </cell>
          <cell r="O283">
            <v>0</v>
          </cell>
          <cell r="Q283">
            <v>2173.0500000000002</v>
          </cell>
        </row>
        <row r="284">
          <cell r="A284" t="str">
            <v>F56400E</v>
          </cell>
          <cell r="B284" t="str">
            <v>UNDERGROUND LINE EXPENSES</v>
          </cell>
          <cell r="I284">
            <v>0</v>
          </cell>
          <cell r="N284">
            <v>0</v>
          </cell>
          <cell r="O284">
            <v>70.59</v>
          </cell>
          <cell r="Q284">
            <v>70.59</v>
          </cell>
        </row>
        <row r="285">
          <cell r="A285" t="str">
            <v>F56500E</v>
          </cell>
          <cell r="B285" t="str">
            <v>TRANSMISSION OF ELECTRICITY BY OTHERS</v>
          </cell>
          <cell r="D285">
            <v>548695.38</v>
          </cell>
          <cell r="E285">
            <v>872162.67</v>
          </cell>
          <cell r="F285">
            <v>633723.16</v>
          </cell>
          <cell r="G285">
            <v>654906.59</v>
          </cell>
          <cell r="H285">
            <v>362255.73</v>
          </cell>
          <cell r="I285">
            <v>672182.74</v>
          </cell>
          <cell r="J285">
            <v>580183.82999999996</v>
          </cell>
          <cell r="K285">
            <v>599365.32999999996</v>
          </cell>
          <cell r="L285">
            <v>613064.82999999996</v>
          </cell>
          <cell r="M285">
            <v>645730.27</v>
          </cell>
          <cell r="N285">
            <v>621492.96</v>
          </cell>
          <cell r="O285">
            <v>645302.14</v>
          </cell>
          <cell r="Q285">
            <v>7449065.629999999</v>
          </cell>
        </row>
        <row r="286">
          <cell r="A286" t="str">
            <v>F56600E</v>
          </cell>
          <cell r="B286" t="str">
            <v>MISCELLANEOUS TRANSMISSION EXPENSES</v>
          </cell>
          <cell r="D286">
            <v>17269248.629999999</v>
          </cell>
          <cell r="E286">
            <v>19982609.98</v>
          </cell>
          <cell r="F286">
            <v>-1028639.82</v>
          </cell>
          <cell r="G286">
            <v>4742591.0599999996</v>
          </cell>
          <cell r="H286">
            <v>8880086.7200000007</v>
          </cell>
          <cell r="I286">
            <v>7226241.96</v>
          </cell>
          <cell r="J286">
            <v>4826362.1399999997</v>
          </cell>
          <cell r="K286">
            <v>4322801.8099999996</v>
          </cell>
          <cell r="L286">
            <v>3037577.89</v>
          </cell>
          <cell r="M286">
            <v>4548868.96</v>
          </cell>
          <cell r="N286">
            <v>4636277.9800000004</v>
          </cell>
          <cell r="O286">
            <v>4642711.8099999996</v>
          </cell>
          <cell r="Q286">
            <v>83086739.120000005</v>
          </cell>
        </row>
        <row r="287">
          <cell r="A287" t="str">
            <v>F56620E</v>
          </cell>
          <cell r="B287" t="str">
            <v>MISCELLANEOUS TRANSMISSION EXPENSES</v>
          </cell>
          <cell r="I287">
            <v>0</v>
          </cell>
          <cell r="N287">
            <v>0</v>
          </cell>
          <cell r="O287">
            <v>0</v>
          </cell>
          <cell r="Q287">
            <v>0</v>
          </cell>
        </row>
        <row r="288">
          <cell r="A288" t="str">
            <v>F56700E</v>
          </cell>
          <cell r="B288" t="str">
            <v>RENTS</v>
          </cell>
          <cell r="D288">
            <v>452932.6</v>
          </cell>
          <cell r="F288">
            <v>216427</v>
          </cell>
          <cell r="G288">
            <v>-850.03</v>
          </cell>
          <cell r="H288">
            <v>106</v>
          </cell>
          <cell r="I288">
            <v>3332</v>
          </cell>
          <cell r="J288">
            <v>402695.9</v>
          </cell>
          <cell r="K288">
            <v>12032</v>
          </cell>
          <cell r="M288">
            <v>37010</v>
          </cell>
          <cell r="N288">
            <v>14274.9</v>
          </cell>
          <cell r="O288">
            <v>27692</v>
          </cell>
          <cell r="Q288">
            <v>1165652.3699999999</v>
          </cell>
        </row>
        <row r="289">
          <cell r="A289" t="str">
            <v>F56800E</v>
          </cell>
          <cell r="B289" t="str">
            <v>MAINTENANCE SUPERVISION AND ENGINEERING</v>
          </cell>
          <cell r="D289">
            <v>6459.64</v>
          </cell>
          <cell r="E289">
            <v>8557.5300000000007</v>
          </cell>
          <cell r="F289">
            <v>5468.63</v>
          </cell>
          <cell r="G289">
            <v>3532.12</v>
          </cell>
          <cell r="H289">
            <v>2645.84</v>
          </cell>
          <cell r="I289">
            <v>9449.2000000000007</v>
          </cell>
          <cell r="J289">
            <v>2252.85</v>
          </cell>
          <cell r="K289">
            <v>2202.71</v>
          </cell>
          <cell r="L289">
            <v>4754.16</v>
          </cell>
          <cell r="M289">
            <v>5965.99</v>
          </cell>
          <cell r="N289">
            <v>3203.06</v>
          </cell>
          <cell r="O289">
            <v>10077.799999999999</v>
          </cell>
          <cell r="Q289">
            <v>64569.53</v>
          </cell>
        </row>
        <row r="290">
          <cell r="A290" t="str">
            <v>F56810E</v>
          </cell>
          <cell r="B290" t="str">
            <v>MAINTENANCE SUPERVISION AND ENGINEERING</v>
          </cell>
          <cell r="D290">
            <v>20682.02</v>
          </cell>
          <cell r="E290">
            <v>23634.17</v>
          </cell>
          <cell r="F290">
            <v>24849.84</v>
          </cell>
          <cell r="G290">
            <v>26530.94</v>
          </cell>
          <cell r="H290">
            <v>37752.78</v>
          </cell>
          <cell r="I290">
            <v>21321.87</v>
          </cell>
          <cell r="J290">
            <v>30392.639999999999</v>
          </cell>
          <cell r="K290">
            <v>137408.60999999999</v>
          </cell>
          <cell r="L290">
            <v>-55453.95</v>
          </cell>
          <cell r="M290">
            <v>39127.61</v>
          </cell>
          <cell r="N290">
            <v>24802.82</v>
          </cell>
          <cell r="O290">
            <v>39597.769999999997</v>
          </cell>
          <cell r="Q290">
            <v>370647.12</v>
          </cell>
        </row>
        <row r="291">
          <cell r="A291" t="str">
            <v>F56820E</v>
          </cell>
          <cell r="B291" t="str">
            <v>MAINTENANCE SUPERVISION AND ENGINEERING</v>
          </cell>
          <cell r="I291">
            <v>111.29</v>
          </cell>
          <cell r="N291">
            <v>0</v>
          </cell>
          <cell r="O291">
            <v>0</v>
          </cell>
          <cell r="Q291">
            <v>111.29</v>
          </cell>
        </row>
        <row r="292">
          <cell r="A292" t="str">
            <v>F56900E</v>
          </cell>
          <cell r="B292" t="str">
            <v>MAINTENANCE OF STRUCTURES</v>
          </cell>
          <cell r="D292">
            <v>4</v>
          </cell>
          <cell r="F292">
            <v>-5.82</v>
          </cell>
          <cell r="H292">
            <v>185.08</v>
          </cell>
          <cell r="I292">
            <v>135.01</v>
          </cell>
          <cell r="J292">
            <v>76.489999999999995</v>
          </cell>
          <cell r="N292">
            <v>140.5</v>
          </cell>
          <cell r="O292">
            <v>45.83</v>
          </cell>
          <cell r="Q292">
            <v>581.09</v>
          </cell>
        </row>
        <row r="293">
          <cell r="A293" t="str">
            <v>F57000E</v>
          </cell>
          <cell r="B293" t="str">
            <v>MAINTENANCE OF STATION EQUIPMENT</v>
          </cell>
          <cell r="D293">
            <v>28799.79</v>
          </cell>
          <cell r="E293">
            <v>42213.64</v>
          </cell>
          <cell r="F293">
            <v>19955.400000000001</v>
          </cell>
          <cell r="G293">
            <v>23568.22</v>
          </cell>
          <cell r="H293">
            <v>19779.3</v>
          </cell>
          <cell r="I293">
            <v>23166.17</v>
          </cell>
          <cell r="J293">
            <v>21571.45</v>
          </cell>
          <cell r="K293">
            <v>23939.81</v>
          </cell>
          <cell r="L293">
            <v>34795.449999999997</v>
          </cell>
          <cell r="M293">
            <v>44196.15</v>
          </cell>
          <cell r="N293">
            <v>80368.960000000006</v>
          </cell>
          <cell r="O293">
            <v>21511.19</v>
          </cell>
          <cell r="Q293">
            <v>383865.53</v>
          </cell>
        </row>
        <row r="294">
          <cell r="A294" t="str">
            <v>F57010E</v>
          </cell>
          <cell r="B294" t="str">
            <v>MAINTENANCE OF STATION EQUIPMENT</v>
          </cell>
          <cell r="D294">
            <v>118956.98</v>
          </cell>
          <cell r="E294">
            <v>103878.16</v>
          </cell>
          <cell r="F294">
            <v>87755.47</v>
          </cell>
          <cell r="G294">
            <v>60280.51</v>
          </cell>
          <cell r="H294">
            <v>43920.7</v>
          </cell>
          <cell r="I294">
            <v>95929.65</v>
          </cell>
          <cell r="J294">
            <v>108298.88</v>
          </cell>
          <cell r="K294">
            <v>134651.09</v>
          </cell>
          <cell r="L294">
            <v>161173.76000000001</v>
          </cell>
          <cell r="M294">
            <v>114093.25</v>
          </cell>
          <cell r="N294">
            <v>147763.68</v>
          </cell>
          <cell r="O294">
            <v>86560.38</v>
          </cell>
          <cell r="Q294">
            <v>1263262.5099999998</v>
          </cell>
        </row>
        <row r="295">
          <cell r="A295" t="str">
            <v>F57020E</v>
          </cell>
          <cell r="B295" t="str">
            <v>MAINTENANCE OF STATION EQUIPMENT</v>
          </cell>
          <cell r="D295">
            <v>13966.18</v>
          </cell>
          <cell r="E295">
            <v>8830.5499999999993</v>
          </cell>
          <cell r="F295">
            <v>9119.2199999999993</v>
          </cell>
          <cell r="G295">
            <v>8990.58</v>
          </cell>
          <cell r="H295">
            <v>10560</v>
          </cell>
          <cell r="I295">
            <v>13951.94</v>
          </cell>
          <cell r="J295">
            <v>11080.25</v>
          </cell>
          <cell r="K295">
            <v>22900.28</v>
          </cell>
          <cell r="L295">
            <v>15597.1</v>
          </cell>
          <cell r="M295">
            <v>17061.509999999998</v>
          </cell>
          <cell r="N295">
            <v>8836.94</v>
          </cell>
          <cell r="O295">
            <v>0</v>
          </cell>
          <cell r="Q295">
            <v>140894.55000000002</v>
          </cell>
        </row>
        <row r="296">
          <cell r="A296" t="str">
            <v>F57050E</v>
          </cell>
          <cell r="B296" t="str">
            <v>MAINTENANCE OF STATION EQUIPMENT</v>
          </cell>
          <cell r="F296">
            <v>5860.62</v>
          </cell>
          <cell r="G296">
            <v>3656.81</v>
          </cell>
          <cell r="H296">
            <v>3362.97</v>
          </cell>
          <cell r="I296">
            <v>306</v>
          </cell>
          <cell r="K296">
            <v>2071.04</v>
          </cell>
          <cell r="L296">
            <v>2162.88</v>
          </cell>
          <cell r="M296">
            <v>2553.06</v>
          </cell>
          <cell r="N296">
            <v>4509.03</v>
          </cell>
          <cell r="O296">
            <v>1323</v>
          </cell>
          <cell r="Q296">
            <v>25805.41</v>
          </cell>
        </row>
        <row r="297">
          <cell r="A297" t="str">
            <v>F57060E</v>
          </cell>
          <cell r="B297" t="str">
            <v>MAINTENANCE OF STATION EQUIPMENT</v>
          </cell>
          <cell r="D297">
            <v>20834.68</v>
          </cell>
          <cell r="F297">
            <v>3486.04</v>
          </cell>
          <cell r="G297">
            <v>986.39</v>
          </cell>
          <cell r="H297">
            <v>8842.4699999999993</v>
          </cell>
          <cell r="I297">
            <v>1704.63</v>
          </cell>
          <cell r="J297">
            <v>1562.79</v>
          </cell>
          <cell r="L297">
            <v>1821.74</v>
          </cell>
          <cell r="M297">
            <v>19562.55</v>
          </cell>
          <cell r="N297">
            <v>24982.1</v>
          </cell>
          <cell r="O297">
            <v>902.35</v>
          </cell>
          <cell r="Q297">
            <v>84685.739999999991</v>
          </cell>
        </row>
        <row r="298">
          <cell r="A298" t="str">
            <v>F57070E</v>
          </cell>
          <cell r="B298" t="str">
            <v>MAINTENANCE OF STATION EQUIPMENT</v>
          </cell>
          <cell r="D298">
            <v>20892.73</v>
          </cell>
          <cell r="E298">
            <v>7313.06</v>
          </cell>
          <cell r="F298">
            <v>15510.8</v>
          </cell>
          <cell r="G298">
            <v>3280.23</v>
          </cell>
          <cell r="H298">
            <v>20318.349999999999</v>
          </cell>
          <cell r="I298">
            <v>7044.92</v>
          </cell>
          <cell r="J298">
            <v>23066.02</v>
          </cell>
          <cell r="K298">
            <v>10196.35</v>
          </cell>
          <cell r="L298">
            <v>11307.45</v>
          </cell>
          <cell r="M298">
            <v>10240.36</v>
          </cell>
          <cell r="N298">
            <v>3839.15</v>
          </cell>
          <cell r="O298">
            <v>5161.88</v>
          </cell>
          <cell r="Q298">
            <v>138171.30000000002</v>
          </cell>
        </row>
        <row r="299">
          <cell r="A299" t="str">
            <v>F57100E</v>
          </cell>
          <cell r="B299" t="str">
            <v>MAINTENANCE OF OVERHEAD LINES</v>
          </cell>
          <cell r="D299">
            <v>58999.72</v>
          </cell>
          <cell r="E299">
            <v>48562.13</v>
          </cell>
          <cell r="F299">
            <v>78663.86</v>
          </cell>
          <cell r="G299">
            <v>48089.53</v>
          </cell>
          <cell r="H299">
            <v>89734.96</v>
          </cell>
          <cell r="I299">
            <v>149333.59</v>
          </cell>
          <cell r="J299">
            <v>165221.94</v>
          </cell>
          <cell r="K299">
            <v>166097.57999999999</v>
          </cell>
          <cell r="L299">
            <v>73238.42</v>
          </cell>
          <cell r="M299">
            <v>162613.9</v>
          </cell>
          <cell r="N299">
            <v>102311.9</v>
          </cell>
          <cell r="O299">
            <v>286587.56</v>
          </cell>
          <cell r="Q299">
            <v>1429455.09</v>
          </cell>
        </row>
        <row r="300">
          <cell r="A300" t="str">
            <v>F57110E</v>
          </cell>
          <cell r="B300" t="str">
            <v>MAINTENANCE OF OVERHEAD LINES</v>
          </cell>
          <cell r="D300">
            <v>25116.09</v>
          </cell>
          <cell r="E300">
            <v>20597.72</v>
          </cell>
          <cell r="F300">
            <v>33028.29</v>
          </cell>
          <cell r="G300">
            <v>19387.02</v>
          </cell>
          <cell r="H300">
            <v>27390.99</v>
          </cell>
          <cell r="I300">
            <v>25402.71</v>
          </cell>
          <cell r="J300">
            <v>25170.93</v>
          </cell>
          <cell r="K300">
            <v>21868.52</v>
          </cell>
          <cell r="L300">
            <v>22111.26</v>
          </cell>
          <cell r="M300">
            <v>19700.98</v>
          </cell>
          <cell r="N300">
            <v>43486.51</v>
          </cell>
          <cell r="O300">
            <v>33130.199999999997</v>
          </cell>
          <cell r="Q300">
            <v>316391.22000000003</v>
          </cell>
        </row>
        <row r="301">
          <cell r="A301" t="str">
            <v>F57120E</v>
          </cell>
          <cell r="B301" t="str">
            <v>MAINTENANCE OF OVERHEAD LINES</v>
          </cell>
          <cell r="D301">
            <v>6526.27</v>
          </cell>
          <cell r="E301">
            <v>33575.440000000002</v>
          </cell>
          <cell r="F301">
            <v>40088.74</v>
          </cell>
          <cell r="G301">
            <v>25811.86</v>
          </cell>
          <cell r="H301">
            <v>20662.34</v>
          </cell>
          <cell r="I301">
            <v>36486.65</v>
          </cell>
          <cell r="J301">
            <v>11805.04</v>
          </cell>
          <cell r="K301">
            <v>71811.14</v>
          </cell>
          <cell r="L301">
            <v>13992.01</v>
          </cell>
          <cell r="M301">
            <v>70784.39</v>
          </cell>
          <cell r="N301">
            <v>81911.210000000006</v>
          </cell>
          <cell r="O301">
            <v>80175.48</v>
          </cell>
          <cell r="Q301">
            <v>493630.57000000007</v>
          </cell>
        </row>
        <row r="302">
          <cell r="A302" t="str">
            <v>F57130E</v>
          </cell>
          <cell r="B302" t="str">
            <v>MAINTENANCE OF OVERHEAD LINES</v>
          </cell>
          <cell r="D302">
            <v>75186.61</v>
          </cell>
          <cell r="E302">
            <v>74692.38</v>
          </cell>
          <cell r="F302">
            <v>71887.63</v>
          </cell>
          <cell r="G302">
            <v>71489.679999999993</v>
          </cell>
          <cell r="H302">
            <v>107591.61</v>
          </cell>
          <cell r="I302">
            <v>80572.12</v>
          </cell>
          <cell r="J302">
            <v>86148.7</v>
          </cell>
          <cell r="K302">
            <v>94037.91</v>
          </cell>
          <cell r="L302">
            <v>71231.67</v>
          </cell>
          <cell r="M302">
            <v>102205.65</v>
          </cell>
          <cell r="N302">
            <v>63770.54</v>
          </cell>
          <cell r="O302">
            <v>78218.009999999995</v>
          </cell>
          <cell r="Q302">
            <v>977032.51000000013</v>
          </cell>
        </row>
        <row r="303">
          <cell r="A303" t="str">
            <v>F57170E</v>
          </cell>
          <cell r="B303" t="str">
            <v>MAINTENANCE OF OVERHEAD LINES</v>
          </cell>
          <cell r="D303">
            <v>1003.45</v>
          </cell>
          <cell r="H303">
            <v>532.37</v>
          </cell>
          <cell r="I303">
            <v>0</v>
          </cell>
          <cell r="K303">
            <v>119.9</v>
          </cell>
          <cell r="N303">
            <v>0</v>
          </cell>
          <cell r="O303">
            <v>0</v>
          </cell>
          <cell r="Q303">
            <v>1655.7200000000003</v>
          </cell>
        </row>
        <row r="304">
          <cell r="A304" t="str">
            <v>F57180E</v>
          </cell>
          <cell r="B304" t="str">
            <v>MAINTENANCE OF OVERHEAD LINES</v>
          </cell>
          <cell r="D304">
            <v>746.68</v>
          </cell>
          <cell r="G304">
            <v>670.32</v>
          </cell>
          <cell r="I304">
            <v>0</v>
          </cell>
          <cell r="N304">
            <v>685.47</v>
          </cell>
          <cell r="O304">
            <v>0</v>
          </cell>
          <cell r="Q304">
            <v>2102.4700000000003</v>
          </cell>
        </row>
        <row r="305">
          <cell r="A305" t="str">
            <v>F57190E</v>
          </cell>
          <cell r="B305" t="str">
            <v>MAINTENANCE OF OVERHEAD LINES</v>
          </cell>
          <cell r="G305">
            <v>5452.82</v>
          </cell>
          <cell r="I305">
            <v>1551.55</v>
          </cell>
          <cell r="J305">
            <v>3643.1</v>
          </cell>
          <cell r="K305">
            <v>6766.16</v>
          </cell>
          <cell r="L305">
            <v>2321.5500000000002</v>
          </cell>
          <cell r="M305">
            <v>2587.81</v>
          </cell>
          <cell r="N305">
            <v>730.8</v>
          </cell>
          <cell r="O305">
            <v>4901.84</v>
          </cell>
          <cell r="Q305">
            <v>27955.629999999997</v>
          </cell>
        </row>
        <row r="306">
          <cell r="A306" t="str">
            <v>F57200E</v>
          </cell>
          <cell r="B306" t="str">
            <v>MAINTENANCE OF UNDERGROUND LINES</v>
          </cell>
          <cell r="D306">
            <v>785.5</v>
          </cell>
          <cell r="E306">
            <v>383.76</v>
          </cell>
          <cell r="F306">
            <v>294.69</v>
          </cell>
          <cell r="G306">
            <v>2213.33</v>
          </cell>
          <cell r="H306">
            <v>728.34</v>
          </cell>
          <cell r="I306">
            <v>410.49</v>
          </cell>
          <cell r="J306">
            <v>702.29</v>
          </cell>
          <cell r="K306">
            <v>296.14999999999998</v>
          </cell>
          <cell r="L306">
            <v>740.01</v>
          </cell>
          <cell r="M306">
            <v>448.3</v>
          </cell>
          <cell r="N306">
            <v>1392.25</v>
          </cell>
          <cell r="O306">
            <v>1374.52</v>
          </cell>
          <cell r="Q306">
            <v>9769.630000000001</v>
          </cell>
        </row>
        <row r="307">
          <cell r="A307" t="str">
            <v>F57300E</v>
          </cell>
          <cell r="B307" t="str">
            <v>MAINTENANCE OF MISCELLANEOUS TRANSMISSION PLANT</v>
          </cell>
          <cell r="D307">
            <v>1524.25</v>
          </cell>
          <cell r="E307">
            <v>1074.8499999999999</v>
          </cell>
          <cell r="F307">
            <v>6467.33</v>
          </cell>
          <cell r="G307">
            <v>34.78</v>
          </cell>
          <cell r="H307">
            <v>3175.62</v>
          </cell>
          <cell r="I307">
            <v>802.85</v>
          </cell>
          <cell r="J307">
            <v>8047.53</v>
          </cell>
          <cell r="K307">
            <v>890.58</v>
          </cell>
          <cell r="L307">
            <v>0.75</v>
          </cell>
          <cell r="M307">
            <v>50.07</v>
          </cell>
          <cell r="N307">
            <v>2386.9499999999998</v>
          </cell>
          <cell r="O307">
            <v>1303.6300000000001</v>
          </cell>
          <cell r="Q307">
            <v>25759.190000000006</v>
          </cell>
        </row>
        <row r="308">
          <cell r="A308" t="str">
            <v>F58000E</v>
          </cell>
          <cell r="B308" t="str">
            <v>OPERATION SUPERVISION AND ENGINEERING</v>
          </cell>
          <cell r="D308">
            <v>486733.13</v>
          </cell>
          <cell r="E308">
            <v>421095.43</v>
          </cell>
          <cell r="F308">
            <v>385672.1</v>
          </cell>
          <cell r="G308">
            <v>353692.85</v>
          </cell>
          <cell r="H308">
            <v>489702.37</v>
          </cell>
          <cell r="I308">
            <v>319711.74</v>
          </cell>
          <cell r="J308">
            <v>489158.13</v>
          </cell>
          <cell r="K308">
            <v>558286.51</v>
          </cell>
          <cell r="L308">
            <v>345199.5</v>
          </cell>
          <cell r="M308">
            <v>552983.94999999995</v>
          </cell>
          <cell r="N308">
            <v>386959.55</v>
          </cell>
          <cell r="O308">
            <v>459415.3</v>
          </cell>
          <cell r="Q308">
            <v>5248610.5599999996</v>
          </cell>
        </row>
        <row r="309">
          <cell r="A309" t="str">
            <v>F58010E</v>
          </cell>
          <cell r="B309" t="str">
            <v>OPERATION SUPERVISION AND ENGINEERING</v>
          </cell>
          <cell r="D309">
            <v>173477.99</v>
          </cell>
          <cell r="E309">
            <v>122108.02</v>
          </cell>
          <cell r="F309">
            <v>108594.83</v>
          </cell>
          <cell r="G309">
            <v>99142.02</v>
          </cell>
          <cell r="H309">
            <v>132589.68</v>
          </cell>
          <cell r="I309">
            <v>107257.15</v>
          </cell>
          <cell r="J309">
            <v>147213.54999999999</v>
          </cell>
          <cell r="K309">
            <v>190729.8</v>
          </cell>
          <cell r="L309">
            <v>104873.28</v>
          </cell>
          <cell r="M309">
            <v>152292.72</v>
          </cell>
          <cell r="N309">
            <v>136004.73000000001</v>
          </cell>
          <cell r="O309">
            <v>135153.06</v>
          </cell>
          <cell r="Q309">
            <v>1609436.83</v>
          </cell>
        </row>
        <row r="310">
          <cell r="A310" t="str">
            <v>F58020E</v>
          </cell>
          <cell r="B310" t="str">
            <v>OPERATION SUPERVISION AND ENGINEERING</v>
          </cell>
          <cell r="D310">
            <v>88591.96</v>
          </cell>
          <cell r="E310">
            <v>69249.91</v>
          </cell>
          <cell r="F310">
            <v>74986.899999999994</v>
          </cell>
          <cell r="G310">
            <v>69670.61</v>
          </cell>
          <cell r="H310">
            <v>82876.97</v>
          </cell>
          <cell r="I310">
            <v>80276.41</v>
          </cell>
          <cell r="J310">
            <v>95920.41</v>
          </cell>
          <cell r="K310">
            <v>96512.91</v>
          </cell>
          <cell r="L310">
            <v>79821.3</v>
          </cell>
          <cell r="M310">
            <v>99238.79</v>
          </cell>
          <cell r="N310">
            <v>84774.14</v>
          </cell>
          <cell r="O310">
            <v>106888.43</v>
          </cell>
          <cell r="Q310">
            <v>1028808.7400000002</v>
          </cell>
        </row>
        <row r="311">
          <cell r="A311" t="str">
            <v>F58040E</v>
          </cell>
          <cell r="B311" t="str">
            <v>OPERATION SUPERVISION AND ENGINEERING</v>
          </cell>
          <cell r="D311">
            <v>2165.12</v>
          </cell>
          <cell r="E311">
            <v>2019.73</v>
          </cell>
          <cell r="F311">
            <v>1962.49</v>
          </cell>
          <cell r="G311">
            <v>3055.39</v>
          </cell>
          <cell r="H311">
            <v>1619.79</v>
          </cell>
          <cell r="I311">
            <v>1747.38</v>
          </cell>
          <cell r="J311">
            <v>2288.52</v>
          </cell>
          <cell r="K311">
            <v>2304.31</v>
          </cell>
          <cell r="L311">
            <v>2488.6799999999998</v>
          </cell>
          <cell r="M311">
            <v>3044.28</v>
          </cell>
          <cell r="N311">
            <v>1891.62</v>
          </cell>
          <cell r="O311">
            <v>2079.4</v>
          </cell>
          <cell r="Q311">
            <v>26666.710000000003</v>
          </cell>
        </row>
        <row r="312">
          <cell r="A312" t="str">
            <v>F58100E</v>
          </cell>
          <cell r="B312" t="str">
            <v>LOAD DISPATCHING</v>
          </cell>
          <cell r="D312">
            <v>89773.63</v>
          </cell>
          <cell r="E312">
            <v>73586.570000000007</v>
          </cell>
          <cell r="F312">
            <v>80894.850000000006</v>
          </cell>
          <cell r="G312">
            <v>78919.360000000001</v>
          </cell>
          <cell r="H312">
            <v>109761.66</v>
          </cell>
          <cell r="I312">
            <v>85404.05</v>
          </cell>
          <cell r="J312">
            <v>101759.5</v>
          </cell>
          <cell r="K312">
            <v>75224.63</v>
          </cell>
          <cell r="L312">
            <v>73871.09</v>
          </cell>
          <cell r="M312">
            <v>99375.82</v>
          </cell>
          <cell r="N312">
            <v>76204.710000000006</v>
          </cell>
          <cell r="O312">
            <v>89031.73</v>
          </cell>
          <cell r="Q312">
            <v>1033807.6000000001</v>
          </cell>
        </row>
        <row r="313">
          <cell r="A313" t="str">
            <v>F58200E</v>
          </cell>
          <cell r="B313" t="str">
            <v>STATION EXPENSES</v>
          </cell>
          <cell r="D313">
            <v>78503.13</v>
          </cell>
          <cell r="E313">
            <v>93350.02</v>
          </cell>
          <cell r="F313">
            <v>68347.240000000005</v>
          </cell>
          <cell r="G313">
            <v>42077.94</v>
          </cell>
          <cell r="H313">
            <v>61152.62</v>
          </cell>
          <cell r="I313">
            <v>69049.41</v>
          </cell>
          <cell r="J313">
            <v>58375.79</v>
          </cell>
          <cell r="K313">
            <v>58254.94</v>
          </cell>
          <cell r="L313">
            <v>81114.83</v>
          </cell>
          <cell r="M313">
            <v>97302.86</v>
          </cell>
          <cell r="N313">
            <v>31886.06</v>
          </cell>
          <cell r="O313">
            <v>38410.46</v>
          </cell>
          <cell r="Q313">
            <v>777825.29999999993</v>
          </cell>
        </row>
        <row r="314">
          <cell r="A314" t="str">
            <v>F58210E</v>
          </cell>
          <cell r="B314" t="str">
            <v>STATION EXPENSES</v>
          </cell>
          <cell r="D314">
            <v>94039.32</v>
          </cell>
          <cell r="E314">
            <v>84058.39</v>
          </cell>
          <cell r="F314">
            <v>77799.34</v>
          </cell>
          <cell r="G314">
            <v>69767.75</v>
          </cell>
          <cell r="H314">
            <v>99091.05</v>
          </cell>
          <cell r="I314">
            <v>70354.62</v>
          </cell>
          <cell r="J314">
            <v>92985.94</v>
          </cell>
          <cell r="K314">
            <v>82405.98</v>
          </cell>
          <cell r="L314">
            <v>85169.23</v>
          </cell>
          <cell r="M314">
            <v>109724.61</v>
          </cell>
          <cell r="N314">
            <v>111702.59</v>
          </cell>
          <cell r="O314">
            <v>110306.73</v>
          </cell>
          <cell r="Q314">
            <v>1087405.55</v>
          </cell>
        </row>
        <row r="315">
          <cell r="A315" t="str">
            <v>F58220E</v>
          </cell>
          <cell r="B315" t="str">
            <v>STATION EXPENSES</v>
          </cell>
          <cell r="D315">
            <v>387.73</v>
          </cell>
          <cell r="F315">
            <v>417.15</v>
          </cell>
          <cell r="G315">
            <v>92.26</v>
          </cell>
          <cell r="I315">
            <v>211.19</v>
          </cell>
          <cell r="J315">
            <v>23.55</v>
          </cell>
          <cell r="K315">
            <v>211.36</v>
          </cell>
          <cell r="L315">
            <v>815.77</v>
          </cell>
          <cell r="M315">
            <v>610.33000000000004</v>
          </cell>
          <cell r="N315">
            <v>836.2</v>
          </cell>
          <cell r="O315">
            <v>341.94</v>
          </cell>
          <cell r="Q315">
            <v>3947.48</v>
          </cell>
        </row>
        <row r="316">
          <cell r="A316" t="str">
            <v>F58230E</v>
          </cell>
          <cell r="B316" t="str">
            <v>STATION EXPENSES</v>
          </cell>
          <cell r="I316">
            <v>0</v>
          </cell>
          <cell r="N316">
            <v>0</v>
          </cell>
          <cell r="O316">
            <v>0</v>
          </cell>
          <cell r="Q316">
            <v>0</v>
          </cell>
        </row>
        <row r="317">
          <cell r="A317" t="str">
            <v>F58240E</v>
          </cell>
          <cell r="B317" t="str">
            <v>STATION EXPENSES</v>
          </cell>
          <cell r="D317">
            <v>84.81</v>
          </cell>
          <cell r="E317">
            <v>447.63</v>
          </cell>
          <cell r="I317">
            <v>0</v>
          </cell>
          <cell r="K317">
            <v>140.16</v>
          </cell>
          <cell r="N317">
            <v>0</v>
          </cell>
          <cell r="O317">
            <v>0</v>
          </cell>
          <cell r="Q317">
            <v>672.6</v>
          </cell>
        </row>
        <row r="318">
          <cell r="A318" t="str">
            <v>F58250E</v>
          </cell>
          <cell r="B318" t="str">
            <v>STATION EXPENSES</v>
          </cell>
          <cell r="D318">
            <v>1323.84</v>
          </cell>
          <cell r="E318">
            <v>1468.6</v>
          </cell>
          <cell r="F318">
            <v>922.86</v>
          </cell>
          <cell r="G318">
            <v>763.92</v>
          </cell>
          <cell r="H318">
            <v>1007.56</v>
          </cell>
          <cell r="I318">
            <v>695.75</v>
          </cell>
          <cell r="J318">
            <v>843.44</v>
          </cell>
          <cell r="K318">
            <v>781.83</v>
          </cell>
          <cell r="L318">
            <v>774.8</v>
          </cell>
          <cell r="M318">
            <v>987.57</v>
          </cell>
          <cell r="N318">
            <v>946.68</v>
          </cell>
          <cell r="O318">
            <v>706.81</v>
          </cell>
          <cell r="Q318">
            <v>11223.659999999998</v>
          </cell>
        </row>
        <row r="319">
          <cell r="A319" t="str">
            <v>F58270E</v>
          </cell>
          <cell r="B319" t="str">
            <v>STATION EXPENSES</v>
          </cell>
          <cell r="D319">
            <v>135049.04</v>
          </cell>
          <cell r="E319">
            <v>105406.12</v>
          </cell>
          <cell r="F319">
            <v>125063.05</v>
          </cell>
          <cell r="G319">
            <v>89302.62</v>
          </cell>
          <cell r="H319">
            <v>227770.27</v>
          </cell>
          <cell r="I319">
            <v>111820.19</v>
          </cell>
          <cell r="J319">
            <v>150499.49</v>
          </cell>
          <cell r="K319">
            <v>136256.75</v>
          </cell>
          <cell r="L319">
            <v>199961.17</v>
          </cell>
          <cell r="M319">
            <v>152086.39999999999</v>
          </cell>
          <cell r="N319">
            <v>223747.07</v>
          </cell>
          <cell r="O319">
            <v>306788.93</v>
          </cell>
          <cell r="Q319">
            <v>1963751.0999999999</v>
          </cell>
        </row>
        <row r="320">
          <cell r="A320" t="str">
            <v>F58300E</v>
          </cell>
          <cell r="B320" t="str">
            <v>OVERHEAD LINE EXPENSES</v>
          </cell>
          <cell r="D320">
            <v>106652.66</v>
          </cell>
          <cell r="E320">
            <v>84769.5</v>
          </cell>
          <cell r="F320">
            <v>120711.75</v>
          </cell>
          <cell r="G320">
            <v>86148.29</v>
          </cell>
          <cell r="H320">
            <v>134341.62</v>
          </cell>
          <cell r="I320">
            <v>116580.93</v>
          </cell>
          <cell r="J320">
            <v>82367.38</v>
          </cell>
          <cell r="K320">
            <v>80341.509999999995</v>
          </cell>
          <cell r="L320">
            <v>81801.259999999995</v>
          </cell>
          <cell r="M320">
            <v>130130.78</v>
          </cell>
          <cell r="N320">
            <v>88290.76</v>
          </cell>
          <cell r="O320">
            <v>122710.65</v>
          </cell>
          <cell r="Q320">
            <v>1234847.0899999999</v>
          </cell>
        </row>
        <row r="321">
          <cell r="A321" t="str">
            <v>F58301E</v>
          </cell>
          <cell r="B321" t="str">
            <v>OVERHEAD LINE EXPENSES</v>
          </cell>
          <cell r="D321">
            <v>-7.18</v>
          </cell>
          <cell r="E321">
            <v>-1.6</v>
          </cell>
          <cell r="F321">
            <v>-4.63</v>
          </cell>
          <cell r="G321">
            <v>-0.2</v>
          </cell>
          <cell r="H321">
            <v>-5.4</v>
          </cell>
          <cell r="I321">
            <v>-2.61</v>
          </cell>
          <cell r="J321">
            <v>1.08</v>
          </cell>
          <cell r="K321">
            <v>-7.16</v>
          </cell>
          <cell r="L321">
            <v>-4.53</v>
          </cell>
          <cell r="M321">
            <v>0.01</v>
          </cell>
          <cell r="N321">
            <v>-4.74</v>
          </cell>
          <cell r="O321">
            <v>-3.36</v>
          </cell>
          <cell r="Q321">
            <v>-40.32</v>
          </cell>
        </row>
        <row r="322">
          <cell r="A322" t="str">
            <v>F58310E</v>
          </cell>
          <cell r="B322" t="str">
            <v>OVERHEAD LINE EXPENSES</v>
          </cell>
          <cell r="D322">
            <v>70059.39</v>
          </cell>
          <cell r="E322">
            <v>54071.839999999997</v>
          </cell>
          <cell r="F322">
            <v>53032.87</v>
          </cell>
          <cell r="G322">
            <v>107418.03</v>
          </cell>
          <cell r="H322">
            <v>102722.29</v>
          </cell>
          <cell r="I322">
            <v>76689.960000000006</v>
          </cell>
          <cell r="J322">
            <v>65652.25</v>
          </cell>
          <cell r="K322">
            <v>54902.3</v>
          </cell>
          <cell r="L322">
            <v>100760.36</v>
          </cell>
          <cell r="M322">
            <v>76644.17</v>
          </cell>
          <cell r="N322">
            <v>93313.919999999998</v>
          </cell>
          <cell r="O322">
            <v>65384.480000000003</v>
          </cell>
          <cell r="Q322">
            <v>920651.8600000001</v>
          </cell>
        </row>
        <row r="323">
          <cell r="A323" t="str">
            <v>F58330E</v>
          </cell>
          <cell r="B323" t="str">
            <v>OVERHEAD LINE EXPENSES</v>
          </cell>
          <cell r="D323">
            <v>-29459.71</v>
          </cell>
          <cell r="E323">
            <v>-49399.65</v>
          </cell>
          <cell r="F323">
            <v>-40005.730000000003</v>
          </cell>
          <cell r="G323">
            <v>-52798.09</v>
          </cell>
          <cell r="H323">
            <v>-28497.4</v>
          </cell>
          <cell r="I323">
            <v>-61077.32</v>
          </cell>
          <cell r="J323">
            <v>-54381.95</v>
          </cell>
          <cell r="K323">
            <v>-36962.449999999997</v>
          </cell>
          <cell r="L323">
            <v>-42732.38</v>
          </cell>
          <cell r="M323">
            <v>-37168.54</v>
          </cell>
          <cell r="N323">
            <v>-73318.42</v>
          </cell>
          <cell r="O323">
            <v>-45152.52</v>
          </cell>
          <cell r="Q323">
            <v>-550954.15999999992</v>
          </cell>
        </row>
        <row r="324">
          <cell r="A324" t="str">
            <v>F58340E</v>
          </cell>
          <cell r="B324" t="str">
            <v>OVERHEAD LINE EXPENSES</v>
          </cell>
          <cell r="I324">
            <v>0</v>
          </cell>
          <cell r="N324">
            <v>0</v>
          </cell>
          <cell r="O324">
            <v>0</v>
          </cell>
          <cell r="Q324">
            <v>0</v>
          </cell>
        </row>
        <row r="325">
          <cell r="A325" t="str">
            <v>F58350E</v>
          </cell>
          <cell r="B325" t="str">
            <v>OVERHEAD LINE EXPENSES</v>
          </cell>
          <cell r="D325">
            <v>1497.43</v>
          </cell>
          <cell r="F325">
            <v>376.65</v>
          </cell>
          <cell r="I325">
            <v>0</v>
          </cell>
          <cell r="J325">
            <v>76.22</v>
          </cell>
          <cell r="N325">
            <v>0</v>
          </cell>
          <cell r="O325">
            <v>0</v>
          </cell>
          <cell r="Q325">
            <v>1950.3</v>
          </cell>
        </row>
        <row r="326">
          <cell r="A326" t="str">
            <v>F58360E</v>
          </cell>
          <cell r="B326" t="str">
            <v>OVERHEAD LINE EXPENSES</v>
          </cell>
          <cell r="D326">
            <v>1383.36</v>
          </cell>
          <cell r="E326">
            <v>1549.32</v>
          </cell>
          <cell r="F326">
            <v>953.21</v>
          </cell>
          <cell r="G326">
            <v>868.8</v>
          </cell>
          <cell r="H326">
            <v>1047.3399999999999</v>
          </cell>
          <cell r="I326">
            <v>759.85</v>
          </cell>
          <cell r="J326">
            <v>1109.1600000000001</v>
          </cell>
          <cell r="K326">
            <v>849.23</v>
          </cell>
          <cell r="L326">
            <v>1044.1600000000001</v>
          </cell>
          <cell r="M326">
            <v>1071.57</v>
          </cell>
          <cell r="N326">
            <v>766.67</v>
          </cell>
          <cell r="O326">
            <v>771.51</v>
          </cell>
          <cell r="Q326">
            <v>12174.18</v>
          </cell>
        </row>
        <row r="327">
          <cell r="A327" t="str">
            <v>F58400E</v>
          </cell>
          <cell r="B327" t="str">
            <v>UNDERGROUND LINE EXPENSES</v>
          </cell>
          <cell r="D327">
            <v>226216.84</v>
          </cell>
          <cell r="E327">
            <v>129202.94</v>
          </cell>
          <cell r="F327">
            <v>153965.85</v>
          </cell>
          <cell r="G327">
            <v>148632.46</v>
          </cell>
          <cell r="H327">
            <v>231491.75</v>
          </cell>
          <cell r="I327">
            <v>185251.94</v>
          </cell>
          <cell r="J327">
            <v>227802.34</v>
          </cell>
          <cell r="K327">
            <v>198145.49</v>
          </cell>
          <cell r="L327">
            <v>220205.99</v>
          </cell>
          <cell r="M327">
            <v>248810.51</v>
          </cell>
          <cell r="N327">
            <v>245130.06</v>
          </cell>
          <cell r="O327">
            <v>224312.69</v>
          </cell>
          <cell r="Q327">
            <v>2439168.86</v>
          </cell>
        </row>
        <row r="328">
          <cell r="A328" t="str">
            <v>F58401E</v>
          </cell>
          <cell r="B328" t="str">
            <v>UNDERGROUND LINE EXPENSES</v>
          </cell>
          <cell r="D328">
            <v>751.43</v>
          </cell>
          <cell r="E328">
            <v>-583.49</v>
          </cell>
          <cell r="F328">
            <v>302.37</v>
          </cell>
          <cell r="G328">
            <v>325.27</v>
          </cell>
          <cell r="H328">
            <v>496.31</v>
          </cell>
          <cell r="I328">
            <v>-323.79000000000002</v>
          </cell>
          <cell r="J328">
            <v>113.71</v>
          </cell>
          <cell r="K328">
            <v>149.06</v>
          </cell>
          <cell r="L328">
            <v>331.34</v>
          </cell>
          <cell r="M328">
            <v>-321.63</v>
          </cell>
          <cell r="N328">
            <v>-1172.19</v>
          </cell>
          <cell r="O328">
            <v>38.229999999999997</v>
          </cell>
          <cell r="Q328">
            <v>106.61999999999986</v>
          </cell>
        </row>
        <row r="329">
          <cell r="A329" t="str">
            <v>F58410E</v>
          </cell>
          <cell r="B329" t="str">
            <v>UNDERGROUND LINE EXPENSES</v>
          </cell>
          <cell r="D329">
            <v>41286.04</v>
          </cell>
          <cell r="E329">
            <v>28315.33</v>
          </cell>
          <cell r="F329">
            <v>20761.11</v>
          </cell>
          <cell r="G329">
            <v>54761.46</v>
          </cell>
          <cell r="H329">
            <v>55064.62</v>
          </cell>
          <cell r="I329">
            <v>42459.58</v>
          </cell>
          <cell r="J329">
            <v>28636.33</v>
          </cell>
          <cell r="K329">
            <v>26199.08</v>
          </cell>
          <cell r="L329">
            <v>65858.31</v>
          </cell>
          <cell r="M329">
            <v>44863.08</v>
          </cell>
          <cell r="N329">
            <v>41972.9</v>
          </cell>
          <cell r="O329">
            <v>38329.5</v>
          </cell>
          <cell r="Q329">
            <v>488507.34000000008</v>
          </cell>
        </row>
        <row r="330">
          <cell r="A330" t="str">
            <v>F58420E</v>
          </cell>
          <cell r="B330" t="str">
            <v>UNDERGROUND LINE EXPENSES</v>
          </cell>
          <cell r="D330">
            <v>-136978.65</v>
          </cell>
          <cell r="E330">
            <v>-110729.17</v>
          </cell>
          <cell r="F330">
            <v>-68072.539999999994</v>
          </cell>
          <cell r="G330">
            <v>-62060.1</v>
          </cell>
          <cell r="H330">
            <v>-78802.7</v>
          </cell>
          <cell r="I330">
            <v>-146153.62</v>
          </cell>
          <cell r="J330">
            <v>-113374.06</v>
          </cell>
          <cell r="K330">
            <v>-127698.48</v>
          </cell>
          <cell r="L330">
            <v>-121110.97</v>
          </cell>
          <cell r="M330">
            <v>-130714.87</v>
          </cell>
          <cell r="N330">
            <v>-153996.67000000001</v>
          </cell>
          <cell r="O330">
            <v>-128239.77</v>
          </cell>
          <cell r="Q330">
            <v>-1377931.6</v>
          </cell>
        </row>
        <row r="331">
          <cell r="A331" t="str">
            <v>F58430E</v>
          </cell>
          <cell r="B331" t="str">
            <v>UNDERGROUND LINE EXPENSES</v>
          </cell>
          <cell r="I331">
            <v>0</v>
          </cell>
          <cell r="N331">
            <v>0</v>
          </cell>
          <cell r="O331">
            <v>0</v>
          </cell>
          <cell r="Q331">
            <v>0</v>
          </cell>
        </row>
        <row r="332">
          <cell r="A332" t="str">
            <v>F58440E</v>
          </cell>
          <cell r="B332" t="str">
            <v>UNDERGROUND LINE EXPENSES</v>
          </cell>
          <cell r="I332">
            <v>3240.79</v>
          </cell>
          <cell r="L332">
            <v>83.6</v>
          </cell>
          <cell r="N332">
            <v>0</v>
          </cell>
          <cell r="O332">
            <v>6062.69</v>
          </cell>
          <cell r="Q332">
            <v>9387.08</v>
          </cell>
        </row>
        <row r="333">
          <cell r="A333" t="str">
            <v>F58450E</v>
          </cell>
          <cell r="B333" t="str">
            <v>UNDERGROUND LINE EXPENSES</v>
          </cell>
          <cell r="D333">
            <v>2081.16</v>
          </cell>
          <cell r="E333">
            <v>1951.55</v>
          </cell>
          <cell r="F333">
            <v>1720.63</v>
          </cell>
          <cell r="G333">
            <v>1530.73</v>
          </cell>
          <cell r="H333">
            <v>1487.84</v>
          </cell>
          <cell r="I333">
            <v>1352.09</v>
          </cell>
          <cell r="J333">
            <v>1680.47</v>
          </cell>
          <cell r="K333">
            <v>1669.05</v>
          </cell>
          <cell r="L333">
            <v>1457.24</v>
          </cell>
          <cell r="M333">
            <v>1646.1</v>
          </cell>
          <cell r="N333">
            <v>1246.19</v>
          </cell>
          <cell r="O333">
            <v>1285.8</v>
          </cell>
          <cell r="Q333">
            <v>19108.849999999995</v>
          </cell>
        </row>
        <row r="334">
          <cell r="A334" t="str">
            <v>F58460E</v>
          </cell>
          <cell r="B334" t="str">
            <v>UNDERGROUND LINE EXPENSES</v>
          </cell>
          <cell r="D334">
            <v>73914.78</v>
          </cell>
          <cell r="E334">
            <v>90087.62</v>
          </cell>
          <cell r="F334">
            <v>125000.61</v>
          </cell>
          <cell r="G334">
            <v>88362.29</v>
          </cell>
          <cell r="H334">
            <v>121879.52</v>
          </cell>
          <cell r="I334">
            <v>93530.22</v>
          </cell>
          <cell r="J334">
            <v>131692.5</v>
          </cell>
          <cell r="K334">
            <v>101324.18</v>
          </cell>
          <cell r="L334">
            <v>78658.66</v>
          </cell>
          <cell r="M334">
            <v>149433.60000000001</v>
          </cell>
          <cell r="N334">
            <v>99543.64</v>
          </cell>
          <cell r="O334">
            <v>103841.73</v>
          </cell>
          <cell r="Q334">
            <v>1257269.3499999999</v>
          </cell>
        </row>
        <row r="335">
          <cell r="A335" t="str">
            <v>F58500E</v>
          </cell>
          <cell r="B335" t="str">
            <v>STREET LIGHTING AND SIGNAL SYSTEM EXPENSES</v>
          </cell>
          <cell r="D335">
            <v>609.87</v>
          </cell>
          <cell r="E335">
            <v>1664.42</v>
          </cell>
          <cell r="F335">
            <v>1637.26</v>
          </cell>
          <cell r="G335">
            <v>1014.94</v>
          </cell>
          <cell r="H335">
            <v>1428.11</v>
          </cell>
          <cell r="I335">
            <v>1447.92</v>
          </cell>
          <cell r="J335">
            <v>1461.86</v>
          </cell>
          <cell r="K335">
            <v>710.85</v>
          </cell>
          <cell r="L335">
            <v>266.97000000000003</v>
          </cell>
          <cell r="M335">
            <v>11784.37</v>
          </cell>
          <cell r="N335">
            <v>6518.93</v>
          </cell>
          <cell r="O335">
            <v>4497.8599999999997</v>
          </cell>
          <cell r="Q335">
            <v>33043.360000000001</v>
          </cell>
        </row>
        <row r="336">
          <cell r="A336" t="str">
            <v>F58510E</v>
          </cell>
          <cell r="B336" t="str">
            <v>STREET LIGHTING AND SIGNAL SYSTEM EXPENSES</v>
          </cell>
          <cell r="D336">
            <v>40768.370000000003</v>
          </cell>
          <cell r="E336">
            <v>29308.240000000002</v>
          </cell>
          <cell r="F336">
            <v>40389.120000000003</v>
          </cell>
          <cell r="G336">
            <v>35835.620000000003</v>
          </cell>
          <cell r="H336">
            <v>26904.09</v>
          </cell>
          <cell r="I336">
            <v>22358.45</v>
          </cell>
          <cell r="J336">
            <v>50415.91</v>
          </cell>
          <cell r="K336">
            <v>35640.83</v>
          </cell>
          <cell r="L336">
            <v>22638.46</v>
          </cell>
          <cell r="M336">
            <v>44744.63</v>
          </cell>
          <cell r="N336">
            <v>19289.349999999999</v>
          </cell>
          <cell r="O336">
            <v>53444.09</v>
          </cell>
          <cell r="Q336">
            <v>421737.16000000003</v>
          </cell>
        </row>
        <row r="337">
          <cell r="A337" t="str">
            <v>F58540E</v>
          </cell>
          <cell r="B337" t="str">
            <v>STREET LIGHTING AND SIGNAL SYSTEM EXPENSES</v>
          </cell>
          <cell r="D337">
            <v>6761.15</v>
          </cell>
          <cell r="E337">
            <v>4704.74</v>
          </cell>
          <cell r="F337">
            <v>9013</v>
          </cell>
          <cell r="G337">
            <v>5001.09</v>
          </cell>
          <cell r="H337">
            <v>6514.83</v>
          </cell>
          <cell r="I337">
            <v>4571.4799999999996</v>
          </cell>
          <cell r="J337">
            <v>7650.73</v>
          </cell>
          <cell r="K337">
            <v>3438.83</v>
          </cell>
          <cell r="L337">
            <v>6102.6</v>
          </cell>
          <cell r="M337">
            <v>5977.75</v>
          </cell>
          <cell r="N337">
            <v>5718.67</v>
          </cell>
          <cell r="O337">
            <v>4465.49</v>
          </cell>
          <cell r="Q337">
            <v>69920.359999999986</v>
          </cell>
        </row>
        <row r="338">
          <cell r="A338" t="str">
            <v>F58560E</v>
          </cell>
          <cell r="B338" t="str">
            <v>STREET LIGHTING AND SIGNAL SYSTEM EXPENSES</v>
          </cell>
          <cell r="D338">
            <v>3815.74</v>
          </cell>
          <cell r="E338">
            <v>-1.68</v>
          </cell>
          <cell r="F338">
            <v>1136.24</v>
          </cell>
          <cell r="G338">
            <v>825.98</v>
          </cell>
          <cell r="H338">
            <v>-1679.66</v>
          </cell>
          <cell r="I338">
            <v>-3390.35</v>
          </cell>
          <cell r="J338">
            <v>-977.97</v>
          </cell>
          <cell r="K338">
            <v>-10983.5</v>
          </cell>
          <cell r="L338">
            <v>-1395.05</v>
          </cell>
          <cell r="M338">
            <v>2068.6799999999998</v>
          </cell>
          <cell r="N338">
            <v>7725.36</v>
          </cell>
          <cell r="O338">
            <v>4342.66</v>
          </cell>
          <cell r="Q338">
            <v>1486.4500000000016</v>
          </cell>
        </row>
        <row r="339">
          <cell r="A339" t="str">
            <v>F58600E</v>
          </cell>
          <cell r="B339" t="str">
            <v>METER EXPENSES</v>
          </cell>
          <cell r="D339">
            <v>101355.3</v>
          </cell>
          <cell r="E339">
            <v>100647.35</v>
          </cell>
          <cell r="F339">
            <v>104106.58</v>
          </cell>
          <cell r="G339">
            <v>129581.86</v>
          </cell>
          <cell r="H339">
            <v>170718.51</v>
          </cell>
          <cell r="I339">
            <v>85453.51</v>
          </cell>
          <cell r="J339">
            <v>105679.09</v>
          </cell>
          <cell r="K339">
            <v>87342.77</v>
          </cell>
          <cell r="L339">
            <v>158139.32</v>
          </cell>
          <cell r="M339">
            <v>232826.11</v>
          </cell>
          <cell r="N339">
            <v>90874.37</v>
          </cell>
          <cell r="O339">
            <v>141175.34</v>
          </cell>
          <cell r="Q339">
            <v>1507900.11</v>
          </cell>
        </row>
        <row r="340">
          <cell r="A340" t="str">
            <v>F58610E</v>
          </cell>
          <cell r="B340" t="str">
            <v>METER EXPENSES</v>
          </cell>
          <cell r="D340">
            <v>23046.31</v>
          </cell>
          <cell r="E340">
            <v>18052.580000000002</v>
          </cell>
          <cell r="F340">
            <v>34329.89</v>
          </cell>
          <cell r="G340">
            <v>28225.22</v>
          </cell>
          <cell r="H340">
            <v>43005.18</v>
          </cell>
          <cell r="I340">
            <v>33698.32</v>
          </cell>
          <cell r="J340">
            <v>28788.68</v>
          </cell>
          <cell r="K340">
            <v>40280.65</v>
          </cell>
          <cell r="L340">
            <v>22136.57</v>
          </cell>
          <cell r="M340">
            <v>30836.57</v>
          </cell>
          <cell r="N340">
            <v>36680.379999999997</v>
          </cell>
          <cell r="O340">
            <v>35401.75</v>
          </cell>
          <cell r="Q340">
            <v>374482.1</v>
          </cell>
        </row>
        <row r="341">
          <cell r="A341" t="str">
            <v>F58620E</v>
          </cell>
          <cell r="B341" t="str">
            <v>METER EXPENSES</v>
          </cell>
          <cell r="D341">
            <v>16462.23</v>
          </cell>
          <cell r="E341">
            <v>17310.25</v>
          </cell>
          <cell r="F341">
            <v>23010.98</v>
          </cell>
          <cell r="G341">
            <v>18770.810000000001</v>
          </cell>
          <cell r="H341">
            <v>25822.32</v>
          </cell>
          <cell r="I341">
            <v>16039.3</v>
          </cell>
          <cell r="J341">
            <v>15002.45</v>
          </cell>
          <cell r="K341">
            <v>11653.42</v>
          </cell>
          <cell r="L341">
            <v>11248.13</v>
          </cell>
          <cell r="M341">
            <v>17028.91</v>
          </cell>
          <cell r="N341">
            <v>15259.31</v>
          </cell>
          <cell r="O341">
            <v>28627.33</v>
          </cell>
          <cell r="Q341">
            <v>216235.44</v>
          </cell>
        </row>
        <row r="342">
          <cell r="A342" t="str">
            <v>F58630E</v>
          </cell>
          <cell r="B342" t="str">
            <v>METER EXPENSES</v>
          </cell>
          <cell r="H342">
            <v>122.3</v>
          </cell>
          <cell r="I342">
            <v>0</v>
          </cell>
          <cell r="N342">
            <v>0</v>
          </cell>
          <cell r="O342">
            <v>0</v>
          </cell>
          <cell r="Q342">
            <v>122.3</v>
          </cell>
        </row>
        <row r="343">
          <cell r="A343" t="str">
            <v>F58640E</v>
          </cell>
          <cell r="B343" t="str">
            <v>METER EXPENSES</v>
          </cell>
          <cell r="D343">
            <v>140010.68</v>
          </cell>
          <cell r="E343">
            <v>125191.19</v>
          </cell>
          <cell r="F343">
            <v>135626.60999999999</v>
          </cell>
          <cell r="G343">
            <v>135401.35999999999</v>
          </cell>
          <cell r="H343">
            <v>191597.31</v>
          </cell>
          <cell r="I343">
            <v>154446</v>
          </cell>
          <cell r="J343">
            <v>190528.44</v>
          </cell>
          <cell r="K343">
            <v>178642.75</v>
          </cell>
          <cell r="L343">
            <v>146988.34</v>
          </cell>
          <cell r="M343">
            <v>170382.53</v>
          </cell>
          <cell r="N343">
            <v>126895.92</v>
          </cell>
          <cell r="O343">
            <v>156178.26999999999</v>
          </cell>
          <cell r="Q343">
            <v>1851889.4</v>
          </cell>
        </row>
        <row r="344">
          <cell r="A344" t="str">
            <v>F58650E</v>
          </cell>
          <cell r="B344" t="str">
            <v>METER EXPENSES</v>
          </cell>
          <cell r="G344">
            <v>363.75</v>
          </cell>
          <cell r="H344">
            <v>75.09</v>
          </cell>
          <cell r="I344">
            <v>151.08000000000001</v>
          </cell>
          <cell r="J344">
            <v>106.58</v>
          </cell>
          <cell r="K344">
            <v>191.36</v>
          </cell>
          <cell r="L344">
            <v>76.89</v>
          </cell>
          <cell r="M344">
            <v>228.9</v>
          </cell>
          <cell r="N344">
            <v>78.31</v>
          </cell>
          <cell r="O344">
            <v>122.22</v>
          </cell>
          <cell r="Q344">
            <v>1394.18</v>
          </cell>
        </row>
        <row r="345">
          <cell r="A345" t="str">
            <v>F58700E</v>
          </cell>
          <cell r="B345" t="str">
            <v>CUSTOMER INSTALLATIONS EXPENSES</v>
          </cell>
          <cell r="D345">
            <v>68369.97</v>
          </cell>
          <cell r="E345">
            <v>85912.47</v>
          </cell>
          <cell r="F345">
            <v>81145.34</v>
          </cell>
          <cell r="G345">
            <v>67508.08</v>
          </cell>
          <cell r="H345">
            <v>79211.17</v>
          </cell>
          <cell r="I345">
            <v>52040.77</v>
          </cell>
          <cell r="J345">
            <v>72263.53</v>
          </cell>
          <cell r="K345">
            <v>60228.55</v>
          </cell>
          <cell r="L345">
            <v>71271.839999999997</v>
          </cell>
          <cell r="M345">
            <v>102588.59</v>
          </cell>
          <cell r="N345">
            <v>64599.82</v>
          </cell>
          <cell r="O345">
            <v>76393</v>
          </cell>
          <cell r="Q345">
            <v>881533.12999999989</v>
          </cell>
        </row>
        <row r="346">
          <cell r="A346" t="str">
            <v>F58710E</v>
          </cell>
          <cell r="B346" t="str">
            <v>CUSTOMER INSTALLATIONS EXPENSES</v>
          </cell>
          <cell r="D346">
            <v>1068.6300000000001</v>
          </cell>
          <cell r="E346">
            <v>1282.96</v>
          </cell>
          <cell r="F346">
            <v>2028.64</v>
          </cell>
          <cell r="G346">
            <v>1041.6600000000001</v>
          </cell>
          <cell r="H346">
            <v>2966.99</v>
          </cell>
          <cell r="I346">
            <v>732.85</v>
          </cell>
          <cell r="J346">
            <v>2202.6999999999998</v>
          </cell>
          <cell r="K346">
            <v>1554.61</v>
          </cell>
          <cell r="L346">
            <v>1093.56</v>
          </cell>
          <cell r="M346">
            <v>1729.68</v>
          </cell>
          <cell r="N346">
            <v>1723.42</v>
          </cell>
          <cell r="O346">
            <v>725.06</v>
          </cell>
          <cell r="Q346">
            <v>18150.760000000002</v>
          </cell>
        </row>
        <row r="347">
          <cell r="A347" t="str">
            <v>F58720E</v>
          </cell>
          <cell r="B347" t="str">
            <v>CUSTOMER INSTALLATIONS EXPENSES</v>
          </cell>
          <cell r="D347">
            <v>166298.47</v>
          </cell>
          <cell r="E347">
            <v>127230.41</v>
          </cell>
          <cell r="F347">
            <v>138929.79</v>
          </cell>
          <cell r="G347">
            <v>121138.81</v>
          </cell>
          <cell r="H347">
            <v>147962.92000000001</v>
          </cell>
          <cell r="I347">
            <v>125875.56</v>
          </cell>
          <cell r="J347">
            <v>146758.78</v>
          </cell>
          <cell r="K347">
            <v>137747.03</v>
          </cell>
          <cell r="L347">
            <v>141689.87</v>
          </cell>
          <cell r="M347">
            <v>145062.34</v>
          </cell>
          <cell r="N347">
            <v>139425.82</v>
          </cell>
          <cell r="O347">
            <v>157997.20000000001</v>
          </cell>
          <cell r="Q347">
            <v>1696117.0000000002</v>
          </cell>
        </row>
        <row r="348">
          <cell r="A348" t="str">
            <v>F58740E</v>
          </cell>
          <cell r="B348" t="str">
            <v>CUSTOMER INSTALLATIONS EXPENSES</v>
          </cell>
          <cell r="D348">
            <v>25736.03</v>
          </cell>
          <cell r="E348">
            <v>15044.42</v>
          </cell>
          <cell r="F348">
            <v>15010.96</v>
          </cell>
          <cell r="G348">
            <v>6957.56</v>
          </cell>
          <cell r="H348">
            <v>8018.2</v>
          </cell>
          <cell r="I348">
            <v>6946.64</v>
          </cell>
          <cell r="J348">
            <v>9501.2900000000009</v>
          </cell>
          <cell r="K348">
            <v>7423.93</v>
          </cell>
          <cell r="L348">
            <v>6024.83</v>
          </cell>
          <cell r="M348">
            <v>13557.69</v>
          </cell>
          <cell r="N348">
            <v>16504.21</v>
          </cell>
          <cell r="O348">
            <v>19228.900000000001</v>
          </cell>
          <cell r="Q348">
            <v>149954.66</v>
          </cell>
        </row>
        <row r="349">
          <cell r="A349" t="str">
            <v>F58800E</v>
          </cell>
          <cell r="B349" t="str">
            <v>MISCELLANEOUS EXPENSES</v>
          </cell>
          <cell r="D349">
            <v>116429.53</v>
          </cell>
          <cell r="E349">
            <v>210624.01</v>
          </cell>
          <cell r="F349">
            <v>181267.92</v>
          </cell>
          <cell r="G349">
            <v>151577.26999999999</v>
          </cell>
          <cell r="H349">
            <v>258063.64</v>
          </cell>
          <cell r="I349">
            <v>319957.58</v>
          </cell>
          <cell r="J349">
            <v>376106.06</v>
          </cell>
          <cell r="K349">
            <v>363697.93</v>
          </cell>
          <cell r="L349">
            <v>276902.3</v>
          </cell>
          <cell r="M349">
            <v>787943.37</v>
          </cell>
          <cell r="N349">
            <v>-32522.67</v>
          </cell>
          <cell r="O349">
            <v>153107.59</v>
          </cell>
          <cell r="Q349">
            <v>3163154.5300000003</v>
          </cell>
        </row>
        <row r="350">
          <cell r="A350" t="str">
            <v>F58801E</v>
          </cell>
          <cell r="B350" t="str">
            <v>MISCELLANEOUS EXPENSES-ADJ</v>
          </cell>
          <cell r="I350">
            <v>0</v>
          </cell>
          <cell r="N350">
            <v>0</v>
          </cell>
          <cell r="O350">
            <v>0</v>
          </cell>
          <cell r="Q350">
            <v>0</v>
          </cell>
        </row>
        <row r="351">
          <cell r="A351" t="str">
            <v>F58810E</v>
          </cell>
          <cell r="B351" t="str">
            <v>MISCELLANEOUS EXPENSES</v>
          </cell>
          <cell r="D351">
            <v>77547.78</v>
          </cell>
          <cell r="E351">
            <v>65291.93</v>
          </cell>
          <cell r="F351">
            <v>73147.78</v>
          </cell>
          <cell r="G351">
            <v>67145.61</v>
          </cell>
          <cell r="H351">
            <v>89221.79</v>
          </cell>
          <cell r="I351">
            <v>67050.820000000007</v>
          </cell>
          <cell r="J351">
            <v>84592.22</v>
          </cell>
          <cell r="K351">
            <v>67712.88</v>
          </cell>
          <cell r="L351">
            <v>78845.94</v>
          </cell>
          <cell r="M351">
            <v>92482.08</v>
          </cell>
          <cell r="N351">
            <v>68144.479999999996</v>
          </cell>
          <cell r="O351">
            <v>86682.34</v>
          </cell>
          <cell r="Q351">
            <v>917865.64999999991</v>
          </cell>
        </row>
        <row r="352">
          <cell r="A352" t="str">
            <v>F58840E</v>
          </cell>
          <cell r="B352" t="str">
            <v>MISCELLANEOUS EXPENSES</v>
          </cell>
          <cell r="D352">
            <v>55681.03</v>
          </cell>
          <cell r="E352">
            <v>58675.14</v>
          </cell>
          <cell r="F352">
            <v>37880.44</v>
          </cell>
          <cell r="G352">
            <v>33994.410000000003</v>
          </cell>
          <cell r="H352">
            <v>40240.22</v>
          </cell>
          <cell r="I352">
            <v>53796.49</v>
          </cell>
          <cell r="J352">
            <v>39901.449999999997</v>
          </cell>
          <cell r="K352">
            <v>20176.57</v>
          </cell>
          <cell r="L352">
            <v>39656.47</v>
          </cell>
          <cell r="M352">
            <v>50034.26</v>
          </cell>
          <cell r="N352">
            <v>70206.429999999993</v>
          </cell>
          <cell r="O352">
            <v>63393.88</v>
          </cell>
          <cell r="Q352">
            <v>563636.78999999992</v>
          </cell>
        </row>
        <row r="353">
          <cell r="A353" t="str">
            <v>F58900E</v>
          </cell>
          <cell r="B353" t="str">
            <v>RENTS</v>
          </cell>
          <cell r="D353">
            <v>-10313.82</v>
          </cell>
          <cell r="E353">
            <v>780.68</v>
          </cell>
          <cell r="F353">
            <v>780.68</v>
          </cell>
          <cell r="G353">
            <v>3339.18</v>
          </cell>
          <cell r="H353">
            <v>889.68</v>
          </cell>
          <cell r="I353">
            <v>671.68</v>
          </cell>
          <cell r="J353">
            <v>100</v>
          </cell>
          <cell r="L353">
            <v>2108.31</v>
          </cell>
          <cell r="M353">
            <v>292</v>
          </cell>
          <cell r="N353">
            <v>14351.79</v>
          </cell>
          <cell r="O353">
            <v>27510.54</v>
          </cell>
          <cell r="Q353">
            <v>40510.720000000001</v>
          </cell>
        </row>
        <row r="354">
          <cell r="A354" t="str">
            <v>F59000E</v>
          </cell>
          <cell r="B354" t="str">
            <v>MAINTENANCE SUPERVISION AND ENGINEERING</v>
          </cell>
          <cell r="D354">
            <v>23198.9</v>
          </cell>
          <cell r="E354">
            <v>23039.1</v>
          </cell>
          <cell r="F354">
            <v>24355.09</v>
          </cell>
          <cell r="G354">
            <v>21325.22</v>
          </cell>
          <cell r="H354">
            <v>29367.65</v>
          </cell>
          <cell r="I354">
            <v>22453.77</v>
          </cell>
          <cell r="J354">
            <v>27411.32</v>
          </cell>
          <cell r="K354">
            <v>24361.32</v>
          </cell>
          <cell r="L354">
            <v>23407.279999999999</v>
          </cell>
          <cell r="M354">
            <v>22195.66</v>
          </cell>
          <cell r="N354">
            <v>23047.8</v>
          </cell>
          <cell r="O354">
            <v>42244.57</v>
          </cell>
          <cell r="Q354">
            <v>306407.67999999999</v>
          </cell>
        </row>
        <row r="355">
          <cell r="A355" t="str">
            <v>F59010E</v>
          </cell>
          <cell r="B355" t="str">
            <v>MAINTENANCE SUPERVISION AND ENGINEERING</v>
          </cell>
          <cell r="D355">
            <v>35347.49</v>
          </cell>
          <cell r="E355">
            <v>35366.28</v>
          </cell>
          <cell r="F355">
            <v>70360.66</v>
          </cell>
          <cell r="G355">
            <v>88335.72</v>
          </cell>
          <cell r="H355">
            <v>82594.789999999994</v>
          </cell>
          <cell r="I355">
            <v>43650.66</v>
          </cell>
          <cell r="J355">
            <v>57226.5</v>
          </cell>
          <cell r="K355">
            <v>8245.85</v>
          </cell>
          <cell r="L355">
            <v>4341.53</v>
          </cell>
          <cell r="M355">
            <v>4680.57</v>
          </cell>
          <cell r="N355">
            <v>4953.5200000000004</v>
          </cell>
          <cell r="O355">
            <v>3394.86</v>
          </cell>
          <cell r="Q355">
            <v>438498.43</v>
          </cell>
        </row>
        <row r="356">
          <cell r="A356" t="str">
            <v>F59020E</v>
          </cell>
          <cell r="B356" t="str">
            <v>MAINTENANCE SUPERVISION AND ENGINEERING</v>
          </cell>
          <cell r="D356">
            <v>40.799999999999997</v>
          </cell>
          <cell r="I356">
            <v>0</v>
          </cell>
          <cell r="N356">
            <v>0</v>
          </cell>
          <cell r="O356">
            <v>0</v>
          </cell>
          <cell r="Q356">
            <v>40.799999999999997</v>
          </cell>
        </row>
        <row r="357">
          <cell r="A357" t="str">
            <v>F59100E</v>
          </cell>
          <cell r="B357" t="str">
            <v>MAINTENANCE OF STRUCTURES</v>
          </cell>
          <cell r="D357">
            <v>3966.27</v>
          </cell>
          <cell r="E357">
            <v>3256.7</v>
          </cell>
          <cell r="F357">
            <v>2818.62</v>
          </cell>
          <cell r="G357">
            <v>12310.05</v>
          </cell>
          <cell r="H357">
            <v>3413.35</v>
          </cell>
          <cell r="I357">
            <v>2493</v>
          </cell>
          <cell r="J357">
            <v>5572.92</v>
          </cell>
          <cell r="K357">
            <v>66368.100000000006</v>
          </cell>
          <cell r="L357">
            <v>22022.59</v>
          </cell>
          <cell r="M357">
            <v>-8789.48</v>
          </cell>
          <cell r="N357">
            <v>4949.1000000000004</v>
          </cell>
          <cell r="O357">
            <v>9825.51</v>
          </cell>
          <cell r="Q357">
            <v>128206.73000000001</v>
          </cell>
        </row>
        <row r="358">
          <cell r="A358" t="str">
            <v>F59200E</v>
          </cell>
          <cell r="B358" t="str">
            <v>MAINTENANCE OF STATION EQUIPMENT</v>
          </cell>
          <cell r="D358">
            <v>85479.78</v>
          </cell>
          <cell r="E358">
            <v>108191.03999999999</v>
          </cell>
          <cell r="F358">
            <v>190885.51</v>
          </cell>
          <cell r="G358">
            <v>78215.78</v>
          </cell>
          <cell r="H358">
            <v>201157.19</v>
          </cell>
          <cell r="I358">
            <v>-119901.63</v>
          </cell>
          <cell r="J358">
            <v>98326.18</v>
          </cell>
          <cell r="K358">
            <v>151668.41</v>
          </cell>
          <cell r="L358">
            <v>174457.82</v>
          </cell>
          <cell r="M358">
            <v>157585.26</v>
          </cell>
          <cell r="N358">
            <v>97243.77</v>
          </cell>
          <cell r="O358">
            <v>15889.17</v>
          </cell>
          <cell r="Q358">
            <v>1239198.28</v>
          </cell>
        </row>
        <row r="359">
          <cell r="A359" t="str">
            <v>F59210E</v>
          </cell>
          <cell r="B359" t="str">
            <v>MAINTENANCE OF STATION EQUIPMENT</v>
          </cell>
          <cell r="D359">
            <v>142846.42000000001</v>
          </cell>
          <cell r="E359">
            <v>129966.62</v>
          </cell>
          <cell r="F359">
            <v>113733.68</v>
          </cell>
          <cell r="G359">
            <v>108128.44</v>
          </cell>
          <cell r="H359">
            <v>194094.76</v>
          </cell>
          <cell r="I359">
            <v>137227.49</v>
          </cell>
          <cell r="J359">
            <v>132821.85999999999</v>
          </cell>
          <cell r="K359">
            <v>114195.47</v>
          </cell>
          <cell r="L359">
            <v>146297.34</v>
          </cell>
          <cell r="M359">
            <v>158615.92000000001</v>
          </cell>
          <cell r="N359">
            <v>129531.55</v>
          </cell>
          <cell r="O359">
            <v>95488.47</v>
          </cell>
          <cell r="Q359">
            <v>1602948.02</v>
          </cell>
        </row>
        <row r="360">
          <cell r="A360" t="str">
            <v>F59220E</v>
          </cell>
          <cell r="B360" t="str">
            <v>MAINTENANCE OF STATION EQUIPMENT</v>
          </cell>
          <cell r="D360">
            <v>7317.23</v>
          </cell>
          <cell r="E360">
            <v>3340.26</v>
          </cell>
          <cell r="F360">
            <v>2712.97</v>
          </cell>
          <cell r="G360">
            <v>3704.62</v>
          </cell>
          <cell r="H360">
            <v>5281.48</v>
          </cell>
          <cell r="I360">
            <v>2910.28</v>
          </cell>
          <cell r="J360">
            <v>4081.79</v>
          </cell>
          <cell r="K360">
            <v>8094.73</v>
          </cell>
          <cell r="L360">
            <v>8710.0499999999993</v>
          </cell>
          <cell r="M360">
            <v>7190.82</v>
          </cell>
          <cell r="N360">
            <v>4064.39</v>
          </cell>
          <cell r="O360">
            <v>2921.76</v>
          </cell>
          <cell r="Q360">
            <v>60330.380000000005</v>
          </cell>
        </row>
        <row r="361">
          <cell r="A361" t="str">
            <v>F59290E</v>
          </cell>
          <cell r="B361" t="str">
            <v>MAINTENANCE OF STATION EQUIPMENT</v>
          </cell>
          <cell r="I361">
            <v>0</v>
          </cell>
          <cell r="N361">
            <v>0</v>
          </cell>
          <cell r="O361">
            <v>0</v>
          </cell>
          <cell r="Q361">
            <v>0</v>
          </cell>
        </row>
        <row r="362">
          <cell r="A362" t="str">
            <v>F59300E</v>
          </cell>
          <cell r="B362" t="str">
            <v>MAINTENANCE OF OVERHEAD LINES</v>
          </cell>
          <cell r="D362">
            <v>322938.5</v>
          </cell>
          <cell r="E362">
            <v>195416.69</v>
          </cell>
          <cell r="F362">
            <v>706353.88</v>
          </cell>
          <cell r="G362">
            <v>115040.26</v>
          </cell>
          <cell r="H362">
            <v>219706.86</v>
          </cell>
          <cell r="I362">
            <v>709147.16</v>
          </cell>
          <cell r="J362">
            <v>-21697.439999999999</v>
          </cell>
          <cell r="K362">
            <v>-75363.289999999994</v>
          </cell>
          <cell r="L362">
            <v>266881.81</v>
          </cell>
          <cell r="M362">
            <v>-448295.3</v>
          </cell>
          <cell r="N362">
            <v>565711.79</v>
          </cell>
          <cell r="O362">
            <v>483886.14</v>
          </cell>
          <cell r="Q362">
            <v>3039727.06</v>
          </cell>
        </row>
        <row r="363">
          <cell r="A363" t="str">
            <v>F59310E</v>
          </cell>
          <cell r="B363" t="str">
            <v>MAINTENANCE OF OVERHEAD LINES</v>
          </cell>
          <cell r="D363">
            <v>73209.38</v>
          </cell>
          <cell r="E363">
            <v>62103.46</v>
          </cell>
          <cell r="F363">
            <v>55638.19</v>
          </cell>
          <cell r="G363">
            <v>45787.43</v>
          </cell>
          <cell r="H363">
            <v>55049.77</v>
          </cell>
          <cell r="I363">
            <v>53996.44</v>
          </cell>
          <cell r="J363">
            <v>55432.84</v>
          </cell>
          <cell r="K363">
            <v>101410.48</v>
          </cell>
          <cell r="L363">
            <v>52450.87</v>
          </cell>
          <cell r="M363">
            <v>84725.88</v>
          </cell>
          <cell r="N363">
            <v>111711.42</v>
          </cell>
          <cell r="O363">
            <v>97951.31</v>
          </cell>
          <cell r="Q363">
            <v>849467.47</v>
          </cell>
        </row>
        <row r="364">
          <cell r="A364" t="str">
            <v>F59320E</v>
          </cell>
          <cell r="B364" t="str">
            <v>MAINTENANCE OF OVERHEAD LINES</v>
          </cell>
          <cell r="D364">
            <v>-535764.47999999998</v>
          </cell>
          <cell r="E364">
            <v>1656465.43</v>
          </cell>
          <cell r="F364">
            <v>1300181.72</v>
          </cell>
          <cell r="G364">
            <v>1402465.76</v>
          </cell>
          <cell r="H364">
            <v>1453414.58</v>
          </cell>
          <cell r="I364">
            <v>851889.87</v>
          </cell>
          <cell r="J364">
            <v>1142851.55</v>
          </cell>
          <cell r="K364">
            <v>1357771.42</v>
          </cell>
          <cell r="L364">
            <v>386081.26</v>
          </cell>
          <cell r="M364">
            <v>1833776.88</v>
          </cell>
          <cell r="N364">
            <v>1819336.28</v>
          </cell>
          <cell r="O364">
            <v>3012270.51</v>
          </cell>
          <cell r="Q364">
            <v>15680740.779999997</v>
          </cell>
        </row>
        <row r="365">
          <cell r="A365" t="str">
            <v>F59340E</v>
          </cell>
          <cell r="B365" t="str">
            <v>MAINTENANCE OF OVERHEAD LINES</v>
          </cell>
          <cell r="H365">
            <v>171.77</v>
          </cell>
          <cell r="I365">
            <v>119.66</v>
          </cell>
          <cell r="J365">
            <v>119.6</v>
          </cell>
          <cell r="L365">
            <v>145.80000000000001</v>
          </cell>
          <cell r="N365">
            <v>0</v>
          </cell>
          <cell r="O365">
            <v>97.29</v>
          </cell>
          <cell r="Q365">
            <v>654.11999999999989</v>
          </cell>
        </row>
        <row r="366">
          <cell r="A366" t="str">
            <v>F59350E</v>
          </cell>
          <cell r="B366" t="str">
            <v>MAINTENANCE OF OVERHEAD LINES</v>
          </cell>
          <cell r="D366">
            <v>4888.82</v>
          </cell>
          <cell r="E366">
            <v>3690.35</v>
          </cell>
          <cell r="F366">
            <v>-209.7</v>
          </cell>
          <cell r="G366">
            <v>2730.61</v>
          </cell>
          <cell r="H366">
            <v>5161</v>
          </cell>
          <cell r="I366">
            <v>5397.27</v>
          </cell>
          <cell r="J366">
            <v>1082.52</v>
          </cell>
          <cell r="K366">
            <v>6027.44</v>
          </cell>
          <cell r="L366">
            <v>3891.55</v>
          </cell>
          <cell r="M366">
            <v>5546.6</v>
          </cell>
          <cell r="N366">
            <v>1804.83</v>
          </cell>
          <cell r="O366">
            <v>4538.9799999999996</v>
          </cell>
          <cell r="Q366">
            <v>44550.270000000004</v>
          </cell>
        </row>
        <row r="367">
          <cell r="A367" t="str">
            <v>F59370E</v>
          </cell>
          <cell r="B367" t="str">
            <v>MAINTENANCE OF OVERHEAD LINES</v>
          </cell>
          <cell r="D367">
            <v>-309.91000000000003</v>
          </cell>
          <cell r="E367">
            <v>-6.01</v>
          </cell>
          <cell r="G367">
            <v>-106.61</v>
          </cell>
          <cell r="H367">
            <v>-386.77</v>
          </cell>
          <cell r="I367">
            <v>-2.87</v>
          </cell>
          <cell r="J367">
            <v>-2656.45</v>
          </cell>
          <cell r="K367">
            <v>-1393.54</v>
          </cell>
          <cell r="M367">
            <v>-670.37</v>
          </cell>
          <cell r="N367">
            <v>0</v>
          </cell>
          <cell r="O367">
            <v>-50</v>
          </cell>
          <cell r="Q367">
            <v>-5582.53</v>
          </cell>
        </row>
        <row r="368">
          <cell r="A368" t="str">
            <v>F59390E</v>
          </cell>
          <cell r="B368" t="str">
            <v>MAINTENANCE OF OVERHEAD LINES</v>
          </cell>
          <cell r="D368">
            <v>172742.51</v>
          </cell>
          <cell r="E368">
            <v>104515.5</v>
          </cell>
          <cell r="F368">
            <v>56441.18</v>
          </cell>
          <cell r="G368">
            <v>129638.98</v>
          </cell>
          <cell r="H368">
            <v>177599.65</v>
          </cell>
          <cell r="I368">
            <v>171045.46</v>
          </cell>
          <cell r="J368">
            <v>147384.76</v>
          </cell>
          <cell r="K368">
            <v>141062.78</v>
          </cell>
          <cell r="L368">
            <v>140739.35999999999</v>
          </cell>
          <cell r="M368">
            <v>168083.31</v>
          </cell>
          <cell r="N368">
            <v>175212.76</v>
          </cell>
          <cell r="O368">
            <v>179043.97</v>
          </cell>
          <cell r="Q368">
            <v>1763510.2199999997</v>
          </cell>
        </row>
        <row r="369">
          <cell r="A369" t="str">
            <v>F59400E</v>
          </cell>
          <cell r="B369" t="str">
            <v>MAINTENANCE OF UNDERGROUND LINES</v>
          </cell>
          <cell r="D369">
            <v>192860.69</v>
          </cell>
          <cell r="E369">
            <v>12351.66</v>
          </cell>
          <cell r="F369">
            <v>373054.1</v>
          </cell>
          <cell r="G369">
            <v>-916301.66</v>
          </cell>
          <cell r="H369">
            <v>1174551.78</v>
          </cell>
          <cell r="I369">
            <v>315605.2</v>
          </cell>
          <cell r="J369">
            <v>334690.34000000003</v>
          </cell>
          <cell r="K369">
            <v>102160.86</v>
          </cell>
          <cell r="L369">
            <v>248227.25</v>
          </cell>
          <cell r="M369">
            <v>424701.1</v>
          </cell>
          <cell r="N369">
            <v>311043.15999999997</v>
          </cell>
          <cell r="O369">
            <v>221938.3</v>
          </cell>
          <cell r="Q369">
            <v>2794882.7800000003</v>
          </cell>
        </row>
        <row r="370">
          <cell r="A370" t="str">
            <v>F59410E</v>
          </cell>
          <cell r="B370" t="str">
            <v>MAINTENANCE OF UNDERGROUND LINES</v>
          </cell>
          <cell r="D370">
            <v>107750.66</v>
          </cell>
          <cell r="E370">
            <v>-7183.55</v>
          </cell>
          <cell r="F370">
            <v>63641.98</v>
          </cell>
          <cell r="G370">
            <v>51507.42</v>
          </cell>
          <cell r="H370">
            <v>49235.92</v>
          </cell>
          <cell r="I370">
            <v>51885.73</v>
          </cell>
          <cell r="J370">
            <v>62449.72</v>
          </cell>
          <cell r="K370">
            <v>69240.070000000007</v>
          </cell>
          <cell r="L370">
            <v>48769.36</v>
          </cell>
          <cell r="M370">
            <v>80578.350000000006</v>
          </cell>
          <cell r="N370">
            <v>47887.67</v>
          </cell>
          <cell r="O370">
            <v>51809.43</v>
          </cell>
          <cell r="Q370">
            <v>677572.76000000013</v>
          </cell>
        </row>
        <row r="371">
          <cell r="A371" t="str">
            <v>F59420E</v>
          </cell>
          <cell r="B371" t="str">
            <v>MAINTENANCE OF UNDERGROUND LINES</v>
          </cell>
          <cell r="F371">
            <v>139.46</v>
          </cell>
          <cell r="I371">
            <v>0</v>
          </cell>
          <cell r="K371">
            <v>100.8</v>
          </cell>
          <cell r="M371">
            <v>930.89</v>
          </cell>
          <cell r="N371">
            <v>127.5</v>
          </cell>
          <cell r="O371">
            <v>0</v>
          </cell>
          <cell r="Q371">
            <v>1298.6500000000001</v>
          </cell>
        </row>
        <row r="372">
          <cell r="A372" t="str">
            <v>F59430E</v>
          </cell>
          <cell r="B372" t="str">
            <v>MAINTENANCE OF UNDERGROUND LINES</v>
          </cell>
          <cell r="I372">
            <v>0</v>
          </cell>
          <cell r="N372">
            <v>0</v>
          </cell>
          <cell r="O372">
            <v>0</v>
          </cell>
          <cell r="Q372">
            <v>0</v>
          </cell>
        </row>
        <row r="373">
          <cell r="A373" t="str">
            <v>F59450E</v>
          </cell>
          <cell r="B373" t="str">
            <v>MAINTENANCE OF UNDERGROUND LINES</v>
          </cell>
          <cell r="D373">
            <v>3009.26</v>
          </cell>
          <cell r="E373">
            <v>1502.71</v>
          </cell>
          <cell r="F373">
            <v>3209.29</v>
          </cell>
          <cell r="G373">
            <v>3417.62</v>
          </cell>
          <cell r="H373">
            <v>887.99</v>
          </cell>
          <cell r="I373">
            <v>-1813.85</v>
          </cell>
          <cell r="J373">
            <v>372.36</v>
          </cell>
          <cell r="K373">
            <v>653.34</v>
          </cell>
          <cell r="L373">
            <v>637.20000000000005</v>
          </cell>
          <cell r="M373">
            <v>2036.77</v>
          </cell>
          <cell r="N373">
            <v>490.51</v>
          </cell>
          <cell r="O373">
            <v>1608.28</v>
          </cell>
          <cell r="Q373">
            <v>16011.480000000003</v>
          </cell>
        </row>
        <row r="374">
          <cell r="A374" t="str">
            <v>F59460E</v>
          </cell>
          <cell r="B374" t="str">
            <v>MAINTENANCE OF UNDERGROUND LINES</v>
          </cell>
          <cell r="D374">
            <v>166376.95999999999</v>
          </cell>
          <cell r="E374">
            <v>92660.76</v>
          </cell>
          <cell r="F374">
            <v>52789.15</v>
          </cell>
          <cell r="G374">
            <v>132087.51999999999</v>
          </cell>
          <cell r="H374">
            <v>223406.68</v>
          </cell>
          <cell r="I374">
            <v>179735.1</v>
          </cell>
          <cell r="J374">
            <v>223336.16</v>
          </cell>
          <cell r="K374">
            <v>169831.98</v>
          </cell>
          <cell r="L374">
            <v>197096.03</v>
          </cell>
          <cell r="M374">
            <v>253131.82</v>
          </cell>
          <cell r="N374">
            <v>166991.29999999999</v>
          </cell>
          <cell r="O374">
            <v>183821.32</v>
          </cell>
          <cell r="Q374">
            <v>2041264.7800000003</v>
          </cell>
        </row>
        <row r="375">
          <cell r="A375" t="str">
            <v>F59500E</v>
          </cell>
          <cell r="B375" t="str">
            <v>MAINTENANCE OF LINE TRANSFORMERS</v>
          </cell>
          <cell r="D375">
            <v>2216.6999999999998</v>
          </cell>
          <cell r="E375">
            <v>5415.31</v>
          </cell>
          <cell r="F375">
            <v>12123.3</v>
          </cell>
          <cell r="G375">
            <v>28424.76</v>
          </cell>
          <cell r="H375">
            <v>31611.43</v>
          </cell>
          <cell r="I375">
            <v>27016.61</v>
          </cell>
          <cell r="J375">
            <v>12201.69</v>
          </cell>
          <cell r="K375">
            <v>5294.03</v>
          </cell>
          <cell r="L375">
            <v>10412.56</v>
          </cell>
          <cell r="M375">
            <v>5987.38</v>
          </cell>
          <cell r="N375">
            <v>2767.12</v>
          </cell>
          <cell r="O375">
            <v>5171.29</v>
          </cell>
          <cell r="Q375">
            <v>148642.18000000002</v>
          </cell>
        </row>
        <row r="376">
          <cell r="A376" t="str">
            <v>F59510E</v>
          </cell>
          <cell r="B376" t="str">
            <v>MAINTENANCE OF LINE TRANSFORMERS</v>
          </cell>
          <cell r="D376">
            <v>10175.51</v>
          </cell>
          <cell r="E376">
            <v>7649.07</v>
          </cell>
          <cell r="F376">
            <v>13370.83</v>
          </cell>
          <cell r="G376">
            <v>6348.89</v>
          </cell>
          <cell r="H376">
            <v>7265.67</v>
          </cell>
          <cell r="I376">
            <v>13292.12</v>
          </cell>
          <cell r="J376">
            <v>9298.7000000000007</v>
          </cell>
          <cell r="K376">
            <v>9134.14</v>
          </cell>
          <cell r="L376">
            <v>9383.34</v>
          </cell>
          <cell r="M376">
            <v>7889.66</v>
          </cell>
          <cell r="N376">
            <v>13705.88</v>
          </cell>
          <cell r="O376">
            <v>4394.53</v>
          </cell>
          <cell r="Q376">
            <v>111908.34000000001</v>
          </cell>
        </row>
        <row r="377">
          <cell r="A377" t="str">
            <v>F59520E</v>
          </cell>
          <cell r="B377" t="str">
            <v>MAINTENANCE OF LINE TRANSFORMERS</v>
          </cell>
          <cell r="D377">
            <v>3358.23</v>
          </cell>
          <cell r="E377">
            <v>4597.28</v>
          </cell>
          <cell r="F377">
            <v>1393.46</v>
          </cell>
          <cell r="G377">
            <v>4550.4799999999996</v>
          </cell>
          <cell r="H377">
            <v>8440.1</v>
          </cell>
          <cell r="I377">
            <v>712.98</v>
          </cell>
          <cell r="J377">
            <v>2970.75</v>
          </cell>
          <cell r="K377">
            <v>2516.63</v>
          </cell>
          <cell r="L377">
            <v>3091.51</v>
          </cell>
          <cell r="M377">
            <v>5664.98</v>
          </cell>
          <cell r="N377">
            <v>4518.2</v>
          </cell>
          <cell r="O377">
            <v>598.13</v>
          </cell>
          <cell r="Q377">
            <v>42412.73</v>
          </cell>
        </row>
        <row r="378">
          <cell r="A378" t="str">
            <v>F59550E</v>
          </cell>
          <cell r="B378" t="str">
            <v>MAINTENANCE OF LINE TRANSFORMERS</v>
          </cell>
          <cell r="D378">
            <v>4760.79</v>
          </cell>
          <cell r="E378">
            <v>3826.82</v>
          </cell>
          <cell r="F378">
            <v>9841.77</v>
          </cell>
          <cell r="G378">
            <v>7737.78</v>
          </cell>
          <cell r="H378">
            <v>8004.9</v>
          </cell>
          <cell r="I378">
            <v>5509.58</v>
          </cell>
          <cell r="J378">
            <v>6435.92</v>
          </cell>
          <cell r="K378">
            <v>4108.8900000000003</v>
          </cell>
          <cell r="L378">
            <v>4031.91</v>
          </cell>
          <cell r="M378">
            <v>3979.79</v>
          </cell>
          <cell r="N378">
            <v>6136.07</v>
          </cell>
          <cell r="O378">
            <v>8826.56</v>
          </cell>
          <cell r="Q378">
            <v>73200.78</v>
          </cell>
        </row>
        <row r="379">
          <cell r="A379" t="str">
            <v>F59570E</v>
          </cell>
          <cell r="B379" t="str">
            <v>MAINTENANCE OF LINE TRANSFORMERS</v>
          </cell>
          <cell r="I379">
            <v>0</v>
          </cell>
          <cell r="N379">
            <v>0</v>
          </cell>
          <cell r="O379">
            <v>0</v>
          </cell>
          <cell r="Q379">
            <v>0</v>
          </cell>
        </row>
        <row r="380">
          <cell r="A380" t="str">
            <v>F59600E</v>
          </cell>
          <cell r="B380" t="str">
            <v>MAINTENANCE OF STREET LIGHTING AND SIGNAL SYSTEMS</v>
          </cell>
          <cell r="D380">
            <v>5732.17</v>
          </cell>
          <cell r="E380">
            <v>3598.73</v>
          </cell>
          <cell r="F380">
            <v>7311.1</v>
          </cell>
          <cell r="G380">
            <v>1884.78</v>
          </cell>
          <cell r="H380">
            <v>5126.3500000000004</v>
          </cell>
          <cell r="I380">
            <v>6041.03</v>
          </cell>
          <cell r="J380">
            <v>4413.01</v>
          </cell>
          <cell r="K380">
            <v>7384.63</v>
          </cell>
          <cell r="L380">
            <v>5724.66</v>
          </cell>
          <cell r="M380">
            <v>5683.29</v>
          </cell>
          <cell r="N380">
            <v>-333.73</v>
          </cell>
          <cell r="O380">
            <v>4368.3900000000003</v>
          </cell>
          <cell r="Q380">
            <v>56934.409999999989</v>
          </cell>
        </row>
        <row r="381">
          <cell r="A381" t="str">
            <v>F59700E</v>
          </cell>
          <cell r="B381" t="str">
            <v>MAINTENANCE OF METERS</v>
          </cell>
          <cell r="D381">
            <v>55179.4</v>
          </cell>
          <cell r="E381">
            <v>45046.44</v>
          </cell>
          <cell r="F381">
            <v>36434.28</v>
          </cell>
          <cell r="G381">
            <v>34582.26</v>
          </cell>
          <cell r="H381">
            <v>51484.41</v>
          </cell>
          <cell r="I381">
            <v>45692.38</v>
          </cell>
          <cell r="J381">
            <v>41641.9</v>
          </cell>
          <cell r="K381">
            <v>42322.14</v>
          </cell>
          <cell r="L381">
            <v>40562.82</v>
          </cell>
          <cell r="M381">
            <v>42340.56</v>
          </cell>
          <cell r="N381">
            <v>44163.37</v>
          </cell>
          <cell r="O381">
            <v>44750.98</v>
          </cell>
          <cell r="Q381">
            <v>524200.94</v>
          </cell>
        </row>
        <row r="382">
          <cell r="A382" t="str">
            <v>F59800E</v>
          </cell>
          <cell r="B382" t="str">
            <v>MAINTENANCE OF MISCELLANEOUS DISTRIBUTION PLANT</v>
          </cell>
          <cell r="D382">
            <v>55873.64</v>
          </cell>
          <cell r="E382">
            <v>36393.94</v>
          </cell>
          <cell r="F382">
            <v>44603.18</v>
          </cell>
          <cell r="G382">
            <v>46579.02</v>
          </cell>
          <cell r="H382">
            <v>49173.279999999999</v>
          </cell>
          <cell r="I382">
            <v>33066.879999999997</v>
          </cell>
          <cell r="J382">
            <v>52294.98</v>
          </cell>
          <cell r="K382">
            <v>35204.660000000003</v>
          </cell>
          <cell r="L382">
            <v>45754.98</v>
          </cell>
          <cell r="M382">
            <v>56084.67</v>
          </cell>
          <cell r="N382">
            <v>41793.82</v>
          </cell>
          <cell r="O382">
            <v>41376.81</v>
          </cell>
          <cell r="Q382">
            <v>538199.85999999987</v>
          </cell>
        </row>
        <row r="383">
          <cell r="A383" t="str">
            <v>F80300G</v>
          </cell>
          <cell r="B383" t="str">
            <v>NATURAL GAS TRANSMISSION LINE PURCHASES</v>
          </cell>
          <cell r="D383">
            <v>117274061.02</v>
          </cell>
          <cell r="E383">
            <v>61664005.719999999</v>
          </cell>
          <cell r="F383">
            <v>68803877.5</v>
          </cell>
          <cell r="G383">
            <v>50621789.719999999</v>
          </cell>
          <cell r="H383">
            <v>41940597.539999999</v>
          </cell>
          <cell r="I383">
            <v>51647962.630000003</v>
          </cell>
          <cell r="J383">
            <v>4627005.42</v>
          </cell>
          <cell r="K383">
            <v>3897386.99</v>
          </cell>
          <cell r="L383">
            <v>6381090.2000000002</v>
          </cell>
          <cell r="M383">
            <v>8628290.1500000004</v>
          </cell>
          <cell r="N383">
            <v>21708386.57</v>
          </cell>
          <cell r="O383">
            <v>24415673.93</v>
          </cell>
          <cell r="Q383">
            <v>461610127.39000005</v>
          </cell>
        </row>
        <row r="384">
          <cell r="A384" t="str">
            <v>F80410G</v>
          </cell>
          <cell r="B384" t="str">
            <v>LNG PURCHASES</v>
          </cell>
          <cell r="D384">
            <v>15407.52</v>
          </cell>
          <cell r="E384">
            <v>14137.23</v>
          </cell>
          <cell r="F384">
            <v>8389.23</v>
          </cell>
          <cell r="G384">
            <v>321.95999999999998</v>
          </cell>
          <cell r="H384">
            <v>2900.97</v>
          </cell>
          <cell r="I384">
            <v>2726.84</v>
          </cell>
          <cell r="J384">
            <v>2972.94</v>
          </cell>
          <cell r="K384">
            <v>-98.61</v>
          </cell>
          <cell r="L384">
            <v>2856.72</v>
          </cell>
          <cell r="M384">
            <v>4617.01</v>
          </cell>
          <cell r="N384">
            <v>4328.97</v>
          </cell>
          <cell r="O384">
            <v>17106.939999999999</v>
          </cell>
          <cell r="Q384">
            <v>75667.72</v>
          </cell>
        </row>
        <row r="385">
          <cell r="A385" t="str">
            <v>F80720G</v>
          </cell>
          <cell r="B385" t="str">
            <v>OPERATION OF PURCH GAS MEASURING STATIONS</v>
          </cell>
          <cell r="I385">
            <v>0</v>
          </cell>
          <cell r="L385">
            <v>241.2</v>
          </cell>
          <cell r="N385">
            <v>0</v>
          </cell>
          <cell r="O385">
            <v>20</v>
          </cell>
          <cell r="Q385">
            <v>261.2</v>
          </cell>
        </row>
        <row r="386">
          <cell r="A386" t="str">
            <v>F80740G</v>
          </cell>
          <cell r="B386" t="str">
            <v>PURCHASED GAS CALCULATIONS EXPENSE</v>
          </cell>
          <cell r="D386">
            <v>2194.7399999999998</v>
          </cell>
          <cell r="E386">
            <v>1986.07</v>
          </cell>
          <cell r="F386">
            <v>2377.79</v>
          </cell>
          <cell r="G386">
            <v>2118.02</v>
          </cell>
          <cell r="H386">
            <v>2647.18</v>
          </cell>
          <cell r="I386">
            <v>2012.28</v>
          </cell>
          <cell r="J386">
            <v>2166.08</v>
          </cell>
          <cell r="K386">
            <v>744.4</v>
          </cell>
          <cell r="L386">
            <v>2179.98</v>
          </cell>
          <cell r="M386">
            <v>2179.9899999999998</v>
          </cell>
          <cell r="N386">
            <v>2144.11</v>
          </cell>
          <cell r="O386">
            <v>2263.92</v>
          </cell>
          <cell r="Q386">
            <v>25014.559999999998</v>
          </cell>
        </row>
        <row r="387">
          <cell r="A387" t="str">
            <v>F80750G</v>
          </cell>
          <cell r="B387" t="str">
            <v>OTHER PURCHASED GAS EXPENSES</v>
          </cell>
          <cell r="D387">
            <v>94856.6</v>
          </cell>
          <cell r="E387">
            <v>74015.960000000006</v>
          </cell>
          <cell r="F387">
            <v>103823.02</v>
          </cell>
          <cell r="G387">
            <v>74468.34</v>
          </cell>
          <cell r="H387">
            <v>105353.07</v>
          </cell>
          <cell r="I387">
            <v>90448.14</v>
          </cell>
          <cell r="J387">
            <v>96580.35</v>
          </cell>
          <cell r="K387">
            <v>66425.460000000006</v>
          </cell>
          <cell r="L387">
            <v>80905.33</v>
          </cell>
          <cell r="M387">
            <v>114396.52</v>
          </cell>
          <cell r="N387">
            <v>83483.09</v>
          </cell>
          <cell r="O387">
            <v>87982.14</v>
          </cell>
          <cell r="Q387">
            <v>1072738.0199999998</v>
          </cell>
        </row>
        <row r="388">
          <cell r="A388" t="str">
            <v>F80810G</v>
          </cell>
          <cell r="B388" t="str">
            <v>GAS WITHDRAWN FROM STORAGE-DEBIT</v>
          </cell>
          <cell r="D388">
            <v>15431.7</v>
          </cell>
          <cell r="E388">
            <v>16603.77</v>
          </cell>
          <cell r="F388">
            <v>3204.57</v>
          </cell>
          <cell r="G388">
            <v>5336.02</v>
          </cell>
          <cell r="H388">
            <v>2517.21</v>
          </cell>
          <cell r="I388">
            <v>1857.61</v>
          </cell>
          <cell r="J388">
            <v>1756.93</v>
          </cell>
          <cell r="K388">
            <v>1560.79</v>
          </cell>
          <cell r="L388">
            <v>1758.77</v>
          </cell>
          <cell r="M388">
            <v>3311.23</v>
          </cell>
          <cell r="N388">
            <v>7227.99</v>
          </cell>
          <cell r="O388">
            <v>14712.54</v>
          </cell>
          <cell r="Q388">
            <v>75279.13</v>
          </cell>
        </row>
        <row r="389">
          <cell r="A389" t="str">
            <v>F80820G</v>
          </cell>
          <cell r="B389" t="str">
            <v>GAS DELIVERED TO STORAGE-CREDIT</v>
          </cell>
          <cell r="D389">
            <v>-15407.24</v>
          </cell>
          <cell r="E389">
            <v>-13839.23</v>
          </cell>
          <cell r="F389">
            <v>-8023.4</v>
          </cell>
          <cell r="H389">
            <v>-2900.97</v>
          </cell>
          <cell r="I389">
            <v>-2726.84</v>
          </cell>
          <cell r="J389">
            <v>-2972.94</v>
          </cell>
          <cell r="L389">
            <v>-2856.72</v>
          </cell>
          <cell r="M389">
            <v>-4617.24</v>
          </cell>
          <cell r="N389">
            <v>-4329.4799999999996</v>
          </cell>
          <cell r="O389">
            <v>-18318.95</v>
          </cell>
          <cell r="Q389">
            <v>-75993.010000000009</v>
          </cell>
        </row>
        <row r="390">
          <cell r="A390" t="str">
            <v>F81000G</v>
          </cell>
          <cell r="B390" t="str">
            <v>GAS USED FOR COMPRESSOR STATION FUEL-CREDIT</v>
          </cell>
          <cell r="D390">
            <v>-1343684</v>
          </cell>
          <cell r="E390">
            <v>-858770</v>
          </cell>
          <cell r="F390">
            <v>-704643</v>
          </cell>
          <cell r="G390">
            <v>-512333</v>
          </cell>
          <cell r="H390">
            <v>-506093</v>
          </cell>
          <cell r="I390">
            <v>-179809</v>
          </cell>
          <cell r="J390">
            <v>-93932</v>
          </cell>
          <cell r="K390">
            <v>-12647</v>
          </cell>
          <cell r="L390">
            <v>-136544</v>
          </cell>
          <cell r="M390">
            <v>-7743</v>
          </cell>
          <cell r="N390">
            <v>-54983</v>
          </cell>
          <cell r="O390">
            <v>-131616</v>
          </cell>
          <cell r="Q390">
            <v>-4542797</v>
          </cell>
        </row>
        <row r="391">
          <cell r="A391" t="str">
            <v>F81200G</v>
          </cell>
          <cell r="B391" t="str">
            <v>GAS USED FOR OTHER UTILITY OPERATIONS-CREDIT</v>
          </cell>
          <cell r="D391">
            <v>-45231.74</v>
          </cell>
          <cell r="F391">
            <v>-99703.46</v>
          </cell>
          <cell r="H391">
            <v>-81031.64</v>
          </cell>
          <cell r="I391">
            <v>0</v>
          </cell>
          <cell r="J391">
            <v>-77837.240000000005</v>
          </cell>
          <cell r="K391">
            <v>-13000.55</v>
          </cell>
          <cell r="M391">
            <v>-19997.650000000001</v>
          </cell>
          <cell r="N391">
            <v>0</v>
          </cell>
          <cell r="O391">
            <v>-5635.34</v>
          </cell>
          <cell r="Q391">
            <v>-342437.62000000005</v>
          </cell>
        </row>
        <row r="392">
          <cell r="A392" t="str">
            <v>F81700G</v>
          </cell>
          <cell r="B392" t="str">
            <v>LINES EXPENSE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F82000G</v>
          </cell>
          <cell r="B393" t="str">
            <v>MEASURING AND REGULATING STATION EXPENS</v>
          </cell>
          <cell r="I393">
            <v>0</v>
          </cell>
          <cell r="N393">
            <v>0</v>
          </cell>
          <cell r="O393">
            <v>0</v>
          </cell>
          <cell r="Q393">
            <v>0</v>
          </cell>
        </row>
        <row r="394">
          <cell r="A394" t="str">
            <v>F82100C</v>
          </cell>
          <cell r="B394" t="str">
            <v>PURIFICATION EXPENSES</v>
          </cell>
          <cell r="G394">
            <v>1700</v>
          </cell>
          <cell r="I394">
            <v>0</v>
          </cell>
          <cell r="N394">
            <v>0</v>
          </cell>
          <cell r="O394">
            <v>-1700</v>
          </cell>
          <cell r="Q394">
            <v>0</v>
          </cell>
        </row>
        <row r="395">
          <cell r="A395" t="str">
            <v>F82200G</v>
          </cell>
          <cell r="B395" t="str">
            <v>EXPLORATION AND DEVELOPMENT</v>
          </cell>
          <cell r="I395">
            <v>0</v>
          </cell>
          <cell r="N395">
            <v>0</v>
          </cell>
          <cell r="O395">
            <v>0</v>
          </cell>
          <cell r="Q395">
            <v>0</v>
          </cell>
        </row>
        <row r="396">
          <cell r="A396" t="str">
            <v>F82300G</v>
          </cell>
          <cell r="B396" t="str">
            <v>GAS LOSSES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F82400C</v>
          </cell>
          <cell r="B397" t="str">
            <v>OTHER EXPENSES</v>
          </cell>
          <cell r="G397">
            <v>306.11</v>
          </cell>
          <cell r="I397">
            <v>0</v>
          </cell>
          <cell r="N397">
            <v>0</v>
          </cell>
          <cell r="O397">
            <v>-305.52</v>
          </cell>
          <cell r="Q397">
            <v>0.59000000000003183</v>
          </cell>
        </row>
        <row r="398">
          <cell r="A398" t="str">
            <v>F82500C</v>
          </cell>
          <cell r="B398" t="str">
            <v>STORAGE WELL ROYALTIES</v>
          </cell>
          <cell r="F398">
            <v>40.770000000000003</v>
          </cell>
          <cell r="I398">
            <v>0</v>
          </cell>
          <cell r="N398">
            <v>0</v>
          </cell>
          <cell r="O398">
            <v>-42.1</v>
          </cell>
          <cell r="Q398">
            <v>-1.3299999999999983</v>
          </cell>
        </row>
        <row r="399">
          <cell r="A399" t="str">
            <v>F83000C</v>
          </cell>
          <cell r="B399" t="str">
            <v>MAINTENANCE SUPERVISION AND ENGINEERING</v>
          </cell>
          <cell r="N399">
            <v>1333.31</v>
          </cell>
          <cell r="O399">
            <v>-1333.37</v>
          </cell>
          <cell r="Q399">
            <v>-5.999999999994543E-2</v>
          </cell>
        </row>
        <row r="400">
          <cell r="A400" t="str">
            <v>F83000G</v>
          </cell>
          <cell r="B400" t="str">
            <v>MAINTENANCE SUPERVISION AND ENGINEERING</v>
          </cell>
          <cell r="I400">
            <v>0</v>
          </cell>
          <cell r="N400">
            <v>0</v>
          </cell>
          <cell r="O400">
            <v>0</v>
          </cell>
          <cell r="Q400">
            <v>0</v>
          </cell>
        </row>
        <row r="401">
          <cell r="A401" t="str">
            <v>F83100C</v>
          </cell>
          <cell r="B401" t="str">
            <v>MAINTENANCE OF STRUCTURES AND IMPROVEMENTS</v>
          </cell>
          <cell r="I401">
            <v>1462.35</v>
          </cell>
          <cell r="J401">
            <v>2485.92</v>
          </cell>
          <cell r="K401">
            <v>483.19</v>
          </cell>
          <cell r="N401">
            <v>2630.29</v>
          </cell>
          <cell r="O401">
            <v>-6998.22</v>
          </cell>
          <cell r="Q401">
            <v>63.529999999999745</v>
          </cell>
        </row>
        <row r="402">
          <cell r="A402" t="str">
            <v>F83100G</v>
          </cell>
          <cell r="B402" t="str">
            <v>MAINTENANCE OF STRUCTURES AND IMPROVEME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F83200G</v>
          </cell>
          <cell r="B403" t="str">
            <v>MAINTENANCE OF RESERVOIRS AND WELLS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F83500C</v>
          </cell>
          <cell r="B404" t="str">
            <v>MAINTENANCE OF MEASURING AND REGULATING STATION EQ</v>
          </cell>
          <cell r="D404">
            <v>7506.9</v>
          </cell>
          <cell r="G404">
            <v>25761.91</v>
          </cell>
          <cell r="I404">
            <v>15754.57</v>
          </cell>
          <cell r="N404">
            <v>0</v>
          </cell>
          <cell r="O404">
            <v>-49150.51</v>
          </cell>
          <cell r="Q404">
            <v>-127.13000000000466</v>
          </cell>
        </row>
        <row r="405">
          <cell r="A405" t="str">
            <v>F83500G</v>
          </cell>
          <cell r="B405" t="str">
            <v>MAINTENANCE OF MEASURING AND REGULATING STATION EQ</v>
          </cell>
          <cell r="D405">
            <v>12.5</v>
          </cell>
          <cell r="H405">
            <v>5.04</v>
          </cell>
          <cell r="I405">
            <v>8.1</v>
          </cell>
          <cell r="N405">
            <v>0</v>
          </cell>
          <cell r="O405">
            <v>0</v>
          </cell>
          <cell r="Q405">
            <v>25.64</v>
          </cell>
        </row>
        <row r="406">
          <cell r="A406" t="str">
            <v>F83700G</v>
          </cell>
          <cell r="B406" t="str">
            <v>MAINTENANCE OF OTHER EQUIPMENT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F84000C</v>
          </cell>
          <cell r="B407" t="str">
            <v>OPERATION SUPERVISION AND ENGINEERING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F84000G</v>
          </cell>
          <cell r="B408" t="str">
            <v>OPERATION SUPERVISION AND ENGINEERING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F84100G</v>
          </cell>
          <cell r="B409" t="str">
            <v>OPERATION LABOR AND EXPNESES</v>
          </cell>
          <cell r="D409">
            <v>4045.33</v>
          </cell>
          <cell r="E409">
            <v>2873.57</v>
          </cell>
          <cell r="F409">
            <v>2695.54</v>
          </cell>
          <cell r="G409">
            <v>4156.74</v>
          </cell>
          <cell r="H409">
            <v>1867.59</v>
          </cell>
          <cell r="I409">
            <v>857.06</v>
          </cell>
          <cell r="J409">
            <v>660.41</v>
          </cell>
          <cell r="K409">
            <v>279.93</v>
          </cell>
          <cell r="L409">
            <v>2502.6</v>
          </cell>
          <cell r="M409">
            <v>1766.48</v>
          </cell>
          <cell r="N409">
            <v>859.35</v>
          </cell>
          <cell r="O409">
            <v>2217.11</v>
          </cell>
          <cell r="Q409">
            <v>24781.709999999995</v>
          </cell>
        </row>
        <row r="410">
          <cell r="A410" t="str">
            <v>F84170G</v>
          </cell>
          <cell r="B410" t="str">
            <v>OPERATION LABOR AND EXPNESES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F84310G</v>
          </cell>
          <cell r="B411" t="str">
            <v>MAINTENANCE SUPERVISION AND ENGINEERING</v>
          </cell>
          <cell r="D411">
            <v>208.51</v>
          </cell>
          <cell r="E411">
            <v>196.8</v>
          </cell>
          <cell r="F411">
            <v>209.9</v>
          </cell>
          <cell r="G411">
            <v>201.35</v>
          </cell>
          <cell r="H411">
            <v>234.8</v>
          </cell>
          <cell r="I411">
            <v>219.22</v>
          </cell>
          <cell r="N411">
            <v>0</v>
          </cell>
          <cell r="O411">
            <v>0</v>
          </cell>
          <cell r="Q411">
            <v>1270.5800000000002</v>
          </cell>
        </row>
        <row r="412">
          <cell r="A412" t="str">
            <v>F84320G</v>
          </cell>
          <cell r="B412" t="str">
            <v>MAINTENANCE OF STRUCTURES AND IMPROVEME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F84330G</v>
          </cell>
          <cell r="B413" t="str">
            <v>MAINTENANCE OF GAS HOLDERS</v>
          </cell>
          <cell r="I413">
            <v>0</v>
          </cell>
          <cell r="N413">
            <v>0</v>
          </cell>
          <cell r="O413">
            <v>0</v>
          </cell>
          <cell r="Q413">
            <v>0</v>
          </cell>
        </row>
        <row r="414">
          <cell r="A414" t="str">
            <v>F84370G</v>
          </cell>
          <cell r="B414" t="str">
            <v>MAINTENANCE OF COMPRESSOR EQUIPMENT</v>
          </cell>
          <cell r="I414">
            <v>0</v>
          </cell>
          <cell r="N414">
            <v>0</v>
          </cell>
          <cell r="O414">
            <v>0</v>
          </cell>
          <cell r="Q414">
            <v>0</v>
          </cell>
        </row>
        <row r="415">
          <cell r="A415" t="str">
            <v>F84380G</v>
          </cell>
          <cell r="B415" t="str">
            <v>MAINTENANCE OF MEASURING AND REGULATING</v>
          </cell>
          <cell r="I415">
            <v>0</v>
          </cell>
          <cell r="N415">
            <v>0</v>
          </cell>
          <cell r="O415">
            <v>0</v>
          </cell>
          <cell r="Q415">
            <v>0</v>
          </cell>
        </row>
        <row r="416">
          <cell r="A416" t="str">
            <v>F84390G</v>
          </cell>
          <cell r="B416" t="str">
            <v>MAINTENANCE OF OTHER EQUIPMENT</v>
          </cell>
          <cell r="I416">
            <v>0</v>
          </cell>
          <cell r="N416">
            <v>0</v>
          </cell>
          <cell r="O416">
            <v>0</v>
          </cell>
          <cell r="Q416">
            <v>0</v>
          </cell>
        </row>
        <row r="417">
          <cell r="A417" t="str">
            <v>F85000G</v>
          </cell>
          <cell r="B417" t="str">
            <v>OPERATION SUPERVISION AND ENGINEERING</v>
          </cell>
          <cell r="D417">
            <v>3160.97</v>
          </cell>
          <cell r="E417">
            <v>7624.61</v>
          </cell>
          <cell r="F417">
            <v>5257.92</v>
          </cell>
          <cell r="G417">
            <v>4834.8900000000003</v>
          </cell>
          <cell r="H417">
            <v>5635.41</v>
          </cell>
          <cell r="I417">
            <v>1980.18</v>
          </cell>
          <cell r="J417">
            <v>2569.85</v>
          </cell>
          <cell r="K417">
            <v>4081.64</v>
          </cell>
          <cell r="L417">
            <v>4463.16</v>
          </cell>
          <cell r="M417">
            <v>51949.31</v>
          </cell>
          <cell r="N417">
            <v>4517.32</v>
          </cell>
          <cell r="O417">
            <v>-42170.99</v>
          </cell>
          <cell r="Q417">
            <v>53904.270000000011</v>
          </cell>
        </row>
        <row r="418">
          <cell r="A418" t="str">
            <v>F85010G</v>
          </cell>
          <cell r="B418" t="str">
            <v>OPERATION SUPERVISION AND ENGINEERING</v>
          </cell>
          <cell r="D418">
            <v>35755.129999999997</v>
          </cell>
          <cell r="E418">
            <v>30178.68</v>
          </cell>
          <cell r="F418">
            <v>34664.519999999997</v>
          </cell>
          <cell r="G418">
            <v>47426.59</v>
          </cell>
          <cell r="H418">
            <v>36192.29</v>
          </cell>
          <cell r="I418">
            <v>33583.86</v>
          </cell>
          <cell r="J418">
            <v>49464.7</v>
          </cell>
          <cell r="K418">
            <v>37720.67</v>
          </cell>
          <cell r="L418">
            <v>13742.86</v>
          </cell>
          <cell r="M418">
            <v>51873.39</v>
          </cell>
          <cell r="N418">
            <v>28056.54</v>
          </cell>
          <cell r="O418">
            <v>38221.54</v>
          </cell>
          <cell r="Q418">
            <v>436880.76999999996</v>
          </cell>
        </row>
        <row r="419">
          <cell r="A419" t="str">
            <v>F85020G</v>
          </cell>
          <cell r="B419" t="str">
            <v>OPERATION SUPERVISIO</v>
          </cell>
          <cell r="D419">
            <v>13002.69</v>
          </cell>
          <cell r="E419">
            <v>12171.03</v>
          </cell>
          <cell r="F419">
            <v>12710.62</v>
          </cell>
          <cell r="G419">
            <v>12500.96</v>
          </cell>
          <cell r="H419">
            <v>13040.47</v>
          </cell>
          <cell r="I419">
            <v>9974.2000000000007</v>
          </cell>
          <cell r="J419">
            <v>13276.8</v>
          </cell>
          <cell r="K419">
            <v>11644.32</v>
          </cell>
          <cell r="L419">
            <v>9271.86</v>
          </cell>
          <cell r="M419">
            <v>13555.01</v>
          </cell>
          <cell r="N419">
            <v>11434.5</v>
          </cell>
          <cell r="O419">
            <v>10499.09</v>
          </cell>
          <cell r="Q419">
            <v>143081.54999999999</v>
          </cell>
        </row>
        <row r="420">
          <cell r="A420" t="str">
            <v>F85100G</v>
          </cell>
          <cell r="B420" t="str">
            <v>SYSTEM CONTROL AND LOAD DISPATCHING</v>
          </cell>
          <cell r="D420">
            <v>35118.14</v>
          </cell>
          <cell r="E420">
            <v>36542.32</v>
          </cell>
          <cell r="F420">
            <v>23331.86</v>
          </cell>
          <cell r="G420">
            <v>26552.76</v>
          </cell>
          <cell r="H420">
            <v>40703.339999999997</v>
          </cell>
          <cell r="I420">
            <v>26389.16</v>
          </cell>
          <cell r="J420">
            <v>40359.800000000003</v>
          </cell>
          <cell r="K420">
            <v>45515.839999999997</v>
          </cell>
          <cell r="L420">
            <v>85123.93</v>
          </cell>
          <cell r="M420">
            <v>4201.2299999999996</v>
          </cell>
          <cell r="N420">
            <v>39711.42</v>
          </cell>
          <cell r="O420">
            <v>39967.65</v>
          </cell>
          <cell r="Q420">
            <v>443517.44999999995</v>
          </cell>
        </row>
        <row r="421">
          <cell r="A421" t="str">
            <v>F85200G</v>
          </cell>
          <cell r="B421" t="str">
            <v>COMMUNICATION SYSTEM EXPENSES</v>
          </cell>
          <cell r="G421">
            <v>73.86</v>
          </cell>
          <cell r="I421">
            <v>0</v>
          </cell>
          <cell r="N421">
            <v>0</v>
          </cell>
          <cell r="O421">
            <v>0</v>
          </cell>
          <cell r="Q421">
            <v>73.86</v>
          </cell>
        </row>
        <row r="422">
          <cell r="A422" t="str">
            <v>F85300G</v>
          </cell>
          <cell r="B422" t="str">
            <v>COMPRESSOR STATION LABOR AND EXPENSES</v>
          </cell>
          <cell r="D422">
            <v>32280.82</v>
          </cell>
          <cell r="E422">
            <v>13837.53</v>
          </cell>
          <cell r="F422">
            <v>27241.56</v>
          </cell>
          <cell r="G422">
            <v>22331.66</v>
          </cell>
          <cell r="H422">
            <v>45755.44</v>
          </cell>
          <cell r="I422">
            <v>38269.57</v>
          </cell>
          <cell r="J422">
            <v>37603.839999999997</v>
          </cell>
          <cell r="K422">
            <v>28246.07</v>
          </cell>
          <cell r="L422">
            <v>32808.660000000003</v>
          </cell>
          <cell r="M422">
            <v>15507.97</v>
          </cell>
          <cell r="N422">
            <v>39880.379999999997</v>
          </cell>
          <cell r="O422">
            <v>40687.85</v>
          </cell>
          <cell r="Q422">
            <v>374451.35</v>
          </cell>
        </row>
        <row r="423">
          <cell r="A423" t="str">
            <v>F85310G</v>
          </cell>
          <cell r="B423" t="str">
            <v>COMPRESSOR STATION LABOR AND EXPENSES</v>
          </cell>
          <cell r="D423">
            <v>65253.77</v>
          </cell>
          <cell r="E423">
            <v>61595.01</v>
          </cell>
          <cell r="F423">
            <v>54868.49</v>
          </cell>
          <cell r="G423">
            <v>60797.43</v>
          </cell>
          <cell r="H423">
            <v>58889.74</v>
          </cell>
          <cell r="I423">
            <v>45516.38</v>
          </cell>
          <cell r="J423">
            <v>55069.38</v>
          </cell>
          <cell r="K423">
            <v>55579.54</v>
          </cell>
          <cell r="L423">
            <v>44351.93</v>
          </cell>
          <cell r="M423">
            <v>56490.57</v>
          </cell>
          <cell r="N423">
            <v>53162.73</v>
          </cell>
          <cell r="O423">
            <v>50167.39</v>
          </cell>
          <cell r="Q423">
            <v>661742.36</v>
          </cell>
        </row>
        <row r="424">
          <cell r="A424" t="str">
            <v>F85320G</v>
          </cell>
          <cell r="B424" t="str">
            <v>COMPRESSOR STATION LABOR AND EXPENSES</v>
          </cell>
          <cell r="D424">
            <v>18985.18</v>
          </cell>
          <cell r="E424">
            <v>17476.04</v>
          </cell>
          <cell r="F424">
            <v>8609.76</v>
          </cell>
          <cell r="G424">
            <v>4277.54</v>
          </cell>
          <cell r="H424">
            <v>8267.99</v>
          </cell>
          <cell r="I424">
            <v>3925.68</v>
          </cell>
          <cell r="J424">
            <v>6071.26</v>
          </cell>
          <cell r="K424">
            <v>5588.22</v>
          </cell>
          <cell r="L424">
            <v>5051.13</v>
          </cell>
          <cell r="M424">
            <v>7958.97</v>
          </cell>
          <cell r="N424">
            <v>14761.52</v>
          </cell>
          <cell r="O424">
            <v>9160.2800000000007</v>
          </cell>
          <cell r="Q424">
            <v>110133.57</v>
          </cell>
        </row>
        <row r="425">
          <cell r="A425" t="str">
            <v>F85400G</v>
          </cell>
          <cell r="B425" t="str">
            <v>GAS FOR COMPRESSOR STATION FUEL</v>
          </cell>
          <cell r="D425">
            <v>1343684</v>
          </cell>
          <cell r="E425">
            <v>858770</v>
          </cell>
          <cell r="F425">
            <v>704643</v>
          </cell>
          <cell r="G425">
            <v>512333</v>
          </cell>
          <cell r="H425">
            <v>506093</v>
          </cell>
          <cell r="I425">
            <v>179809</v>
          </cell>
          <cell r="J425">
            <v>93932</v>
          </cell>
          <cell r="K425">
            <v>12647</v>
          </cell>
          <cell r="L425">
            <v>136544</v>
          </cell>
          <cell r="M425">
            <v>7743</v>
          </cell>
          <cell r="N425">
            <v>54983</v>
          </cell>
          <cell r="O425">
            <v>132178.82999999999</v>
          </cell>
          <cell r="Q425">
            <v>4543359.83</v>
          </cell>
        </row>
        <row r="426">
          <cell r="A426" t="str">
            <v>F85500G</v>
          </cell>
          <cell r="B426" t="str">
            <v>OTHER FUEL AND POWER FOR COMPRESSOR STA</v>
          </cell>
          <cell r="I426">
            <v>0</v>
          </cell>
          <cell r="N426">
            <v>0</v>
          </cell>
          <cell r="O426">
            <v>0</v>
          </cell>
          <cell r="Q426">
            <v>0</v>
          </cell>
        </row>
        <row r="427">
          <cell r="A427" t="str">
            <v>F85510G</v>
          </cell>
          <cell r="B427" t="str">
            <v>OTHER FUEL AND POWER FOR COMPRESSOR STATIONS</v>
          </cell>
          <cell r="D427">
            <v>28052.6</v>
          </cell>
          <cell r="E427">
            <v>52.56</v>
          </cell>
          <cell r="F427">
            <v>31869.88</v>
          </cell>
          <cell r="G427">
            <v>12668.18</v>
          </cell>
          <cell r="H427">
            <v>13487.11</v>
          </cell>
          <cell r="I427">
            <v>17183.87</v>
          </cell>
          <cell r="K427">
            <v>41025.279999999999</v>
          </cell>
          <cell r="M427">
            <v>32067.439999999999</v>
          </cell>
          <cell r="N427">
            <v>13683.23</v>
          </cell>
          <cell r="O427">
            <v>0</v>
          </cell>
          <cell r="Q427">
            <v>190090.15</v>
          </cell>
        </row>
        <row r="428">
          <cell r="A428" t="str">
            <v>F85600G</v>
          </cell>
          <cell r="B428" t="str">
            <v>MAINS EXPENSES</v>
          </cell>
          <cell r="D428">
            <v>18200.29</v>
          </cell>
          <cell r="E428">
            <v>6928.29</v>
          </cell>
          <cell r="F428">
            <v>6741.14</v>
          </cell>
          <cell r="G428">
            <v>5413.68</v>
          </cell>
          <cell r="H428">
            <v>5285.44</v>
          </cell>
          <cell r="I428">
            <v>4663.8500000000004</v>
          </cell>
          <cell r="J428">
            <v>6130.52</v>
          </cell>
          <cell r="K428">
            <v>3807.37</v>
          </cell>
          <cell r="L428">
            <v>4394.49</v>
          </cell>
          <cell r="M428">
            <v>18491.21</v>
          </cell>
          <cell r="N428">
            <v>6468.21</v>
          </cell>
          <cell r="O428">
            <v>53099.62</v>
          </cell>
          <cell r="Q428">
            <v>139624.11000000002</v>
          </cell>
        </row>
        <row r="429">
          <cell r="A429" t="str">
            <v>F85610G</v>
          </cell>
          <cell r="B429" t="str">
            <v>MAINS EXPENSES</v>
          </cell>
          <cell r="D429">
            <v>14675.08</v>
          </cell>
          <cell r="E429">
            <v>12141.08</v>
          </cell>
          <cell r="F429">
            <v>10277.700000000001</v>
          </cell>
          <cell r="G429">
            <v>11983.88</v>
          </cell>
          <cell r="H429">
            <v>17108.900000000001</v>
          </cell>
          <cell r="I429">
            <v>12974.23</v>
          </cell>
          <cell r="J429">
            <v>19924.43</v>
          </cell>
          <cell r="K429">
            <v>26685.64</v>
          </cell>
          <cell r="L429">
            <v>10171.209999999999</v>
          </cell>
          <cell r="M429">
            <v>18008.79</v>
          </cell>
          <cell r="N429">
            <v>16451.849999999999</v>
          </cell>
          <cell r="O429">
            <v>1582.58</v>
          </cell>
          <cell r="Q429">
            <v>171985.37</v>
          </cell>
        </row>
        <row r="430">
          <cell r="A430" t="str">
            <v>F85620G</v>
          </cell>
          <cell r="B430" t="str">
            <v>TRANS PIPE OPER SJOAQ VLY&amp;WHLR RDGE</v>
          </cell>
          <cell r="D430">
            <v>23638.97</v>
          </cell>
          <cell r="E430">
            <v>19282</v>
          </cell>
          <cell r="F430">
            <v>22297.98</v>
          </cell>
          <cell r="G430">
            <v>24723.89</v>
          </cell>
          <cell r="H430">
            <v>34160.410000000003</v>
          </cell>
          <cell r="I430">
            <v>22150.33</v>
          </cell>
          <cell r="J430">
            <v>25768.58</v>
          </cell>
          <cell r="K430">
            <v>26082.46</v>
          </cell>
          <cell r="L430">
            <v>9821.9699999999993</v>
          </cell>
          <cell r="M430">
            <v>22664.54</v>
          </cell>
          <cell r="N430">
            <v>33051.440000000002</v>
          </cell>
          <cell r="O430">
            <v>2048.61</v>
          </cell>
          <cell r="Q430">
            <v>265691.18000000005</v>
          </cell>
        </row>
        <row r="431">
          <cell r="A431" t="str">
            <v>F85660G</v>
          </cell>
          <cell r="B431" t="str">
            <v>TRANS PIPE OPER ADELANTO SYSTEM</v>
          </cell>
          <cell r="D431">
            <v>13390.38</v>
          </cell>
          <cell r="E431">
            <v>8489.2000000000007</v>
          </cell>
          <cell r="F431">
            <v>7035.43</v>
          </cell>
          <cell r="G431">
            <v>6187.12</v>
          </cell>
          <cell r="H431">
            <v>7070.37</v>
          </cell>
          <cell r="I431">
            <v>5276.73</v>
          </cell>
          <cell r="J431">
            <v>7239.72</v>
          </cell>
          <cell r="K431">
            <v>6220.42</v>
          </cell>
          <cell r="L431">
            <v>5827.73</v>
          </cell>
          <cell r="M431">
            <v>6719.73</v>
          </cell>
          <cell r="N431">
            <v>6057</v>
          </cell>
          <cell r="O431">
            <v>486.23</v>
          </cell>
          <cell r="Q431">
            <v>80000.06</v>
          </cell>
        </row>
        <row r="432">
          <cell r="A432" t="str">
            <v>F85700G</v>
          </cell>
          <cell r="B432" t="str">
            <v>MEASURING AND REGULATING STATION EXPENSES</v>
          </cell>
          <cell r="D432">
            <v>14218.04</v>
          </cell>
          <cell r="E432">
            <v>9682.58</v>
          </cell>
          <cell r="F432">
            <v>14643.8</v>
          </cell>
          <cell r="G432">
            <v>14767.3</v>
          </cell>
          <cell r="H432">
            <v>13726.76</v>
          </cell>
          <cell r="I432">
            <v>10215.9</v>
          </cell>
          <cell r="J432">
            <v>16382.35</v>
          </cell>
          <cell r="K432">
            <v>12527.85</v>
          </cell>
          <cell r="L432">
            <v>24715.45</v>
          </cell>
          <cell r="M432">
            <v>18463.73</v>
          </cell>
          <cell r="N432">
            <v>21212.52</v>
          </cell>
          <cell r="O432">
            <v>18558.04</v>
          </cell>
          <cell r="Q432">
            <v>189114.32</v>
          </cell>
        </row>
        <row r="433">
          <cell r="A433" t="str">
            <v>F85800G</v>
          </cell>
          <cell r="B433" t="str">
            <v>TRANSMISSION AND COMPRESSION OF GAS BY OTHERS</v>
          </cell>
          <cell r="I433">
            <v>135.11000000000001</v>
          </cell>
          <cell r="N433">
            <v>0</v>
          </cell>
          <cell r="O433">
            <v>0</v>
          </cell>
          <cell r="Q433">
            <v>135.11000000000001</v>
          </cell>
        </row>
        <row r="434">
          <cell r="A434" t="str">
            <v>F85900G</v>
          </cell>
          <cell r="B434" t="str">
            <v>OTHER EXPENSES</v>
          </cell>
          <cell r="D434">
            <v>577768.93999999994</v>
          </cell>
          <cell r="E434">
            <v>1849858.63</v>
          </cell>
          <cell r="F434">
            <v>676342.71</v>
          </cell>
          <cell r="G434">
            <v>1035016.61</v>
          </cell>
          <cell r="H434">
            <v>656636.26</v>
          </cell>
          <cell r="I434">
            <v>890240.9</v>
          </cell>
          <cell r="J434">
            <v>17715.060000000001</v>
          </cell>
          <cell r="K434">
            <v>151589.57</v>
          </cell>
          <cell r="L434">
            <v>30773.94</v>
          </cell>
          <cell r="M434">
            <v>31970.26</v>
          </cell>
          <cell r="N434">
            <v>49200.78</v>
          </cell>
          <cell r="O434">
            <v>231520.37</v>
          </cell>
          <cell r="Q434">
            <v>6198634.0300000003</v>
          </cell>
        </row>
        <row r="435">
          <cell r="A435" t="str">
            <v>F85910G</v>
          </cell>
          <cell r="B435" t="str">
            <v>OTHER EXPENSES</v>
          </cell>
          <cell r="D435">
            <v>2944.44</v>
          </cell>
          <cell r="E435">
            <v>4846.83</v>
          </cell>
          <cell r="F435">
            <v>6987.6</v>
          </cell>
          <cell r="G435">
            <v>8198.34</v>
          </cell>
          <cell r="H435">
            <v>6079.67</v>
          </cell>
          <cell r="I435">
            <v>2191.92</v>
          </cell>
          <cell r="J435">
            <v>2053.15</v>
          </cell>
          <cell r="K435">
            <v>2493.2199999999998</v>
          </cell>
          <cell r="L435">
            <v>2152.71</v>
          </cell>
          <cell r="M435">
            <v>2496.61</v>
          </cell>
          <cell r="N435">
            <v>2192.66</v>
          </cell>
          <cell r="O435">
            <v>3349.88</v>
          </cell>
          <cell r="Q435">
            <v>45987.029999999992</v>
          </cell>
        </row>
        <row r="436">
          <cell r="A436" t="str">
            <v>F85920G</v>
          </cell>
          <cell r="B436" t="str">
            <v>OTHER EXPENSES</v>
          </cell>
          <cell r="D436">
            <v>11343.07</v>
          </cell>
          <cell r="E436">
            <v>5721.81</v>
          </cell>
          <cell r="F436">
            <v>3361.15</v>
          </cell>
          <cell r="G436">
            <v>6360.65</v>
          </cell>
          <cell r="H436">
            <v>7460.67</v>
          </cell>
          <cell r="I436">
            <v>3069.2</v>
          </cell>
          <cell r="J436">
            <v>10009.129999999999</v>
          </cell>
          <cell r="K436">
            <v>11148.63</v>
          </cell>
          <cell r="L436">
            <v>2714.25</v>
          </cell>
          <cell r="M436">
            <v>5983.61</v>
          </cell>
          <cell r="N436">
            <v>-166.83</v>
          </cell>
          <cell r="O436">
            <v>3036.37</v>
          </cell>
          <cell r="Q436">
            <v>70041.709999999977</v>
          </cell>
        </row>
        <row r="437">
          <cell r="A437" t="str">
            <v>F85930G</v>
          </cell>
          <cell r="B437" t="str">
            <v>OTHER EXPENSES</v>
          </cell>
          <cell r="D437">
            <v>8748.61</v>
          </cell>
          <cell r="E437">
            <v>6396.02</v>
          </cell>
          <cell r="F437">
            <v>7119.54</v>
          </cell>
          <cell r="G437">
            <v>7219.5</v>
          </cell>
          <cell r="H437">
            <v>7347.93</v>
          </cell>
          <cell r="I437">
            <v>3948.34</v>
          </cell>
          <cell r="J437">
            <v>8123.49</v>
          </cell>
          <cell r="K437">
            <v>14452.09</v>
          </cell>
          <cell r="L437">
            <v>4746.76</v>
          </cell>
          <cell r="M437">
            <v>8127.48</v>
          </cell>
          <cell r="N437">
            <v>20278.03</v>
          </cell>
          <cell r="O437">
            <v>24639.1</v>
          </cell>
          <cell r="Q437">
            <v>121146.88999999998</v>
          </cell>
        </row>
        <row r="438">
          <cell r="A438" t="str">
            <v>F86000G</v>
          </cell>
          <cell r="B438" t="str">
            <v>RENTS</v>
          </cell>
          <cell r="G438">
            <v>100</v>
          </cell>
          <cell r="I438">
            <v>0</v>
          </cell>
          <cell r="J438">
            <v>302.3</v>
          </cell>
          <cell r="L438">
            <v>-106.89</v>
          </cell>
          <cell r="N438">
            <v>0</v>
          </cell>
          <cell r="O438">
            <v>149</v>
          </cell>
          <cell r="Q438">
            <v>444.41</v>
          </cell>
        </row>
        <row r="439">
          <cell r="A439" t="str">
            <v>F86100G</v>
          </cell>
          <cell r="B439" t="str">
            <v>MAINTENANCE SUPERVISION AND ENGINEERING</v>
          </cell>
          <cell r="D439">
            <v>120.57</v>
          </cell>
          <cell r="E439">
            <v>291.24</v>
          </cell>
          <cell r="F439">
            <v>471.69</v>
          </cell>
          <cell r="G439">
            <v>516.38</v>
          </cell>
          <cell r="H439">
            <v>63.93</v>
          </cell>
          <cell r="I439">
            <v>301.47000000000003</v>
          </cell>
          <cell r="J439">
            <v>414.61</v>
          </cell>
          <cell r="K439">
            <v>318.75</v>
          </cell>
          <cell r="L439">
            <v>290.33</v>
          </cell>
          <cell r="M439">
            <v>324.88</v>
          </cell>
          <cell r="N439">
            <v>307.47000000000003</v>
          </cell>
          <cell r="O439">
            <v>571.09</v>
          </cell>
          <cell r="Q439">
            <v>3992.4100000000008</v>
          </cell>
        </row>
        <row r="440">
          <cell r="A440" t="str">
            <v>F86110G</v>
          </cell>
          <cell r="B440" t="str">
            <v>MAINTENANCE SUPERVISION AND ENGINEERING</v>
          </cell>
          <cell r="D440">
            <v>6517.82</v>
          </cell>
          <cell r="E440">
            <v>6164.59</v>
          </cell>
          <cell r="F440">
            <v>7037.84</v>
          </cell>
          <cell r="G440">
            <v>6042.71</v>
          </cell>
          <cell r="H440">
            <v>7857.17</v>
          </cell>
          <cell r="I440">
            <v>5837.85</v>
          </cell>
          <cell r="J440">
            <v>2128.61</v>
          </cell>
          <cell r="K440">
            <v>6231.92</v>
          </cell>
          <cell r="L440">
            <v>6019.91</v>
          </cell>
          <cell r="M440">
            <v>9093.84</v>
          </cell>
          <cell r="N440">
            <v>6440.51</v>
          </cell>
          <cell r="O440">
            <v>7001.79</v>
          </cell>
          <cell r="Q440">
            <v>76374.559999999983</v>
          </cell>
        </row>
        <row r="441">
          <cell r="A441" t="str">
            <v>F86120G</v>
          </cell>
          <cell r="B441" t="str">
            <v>MAINTENANCE SUPERVISION AND ENGINEERING</v>
          </cell>
          <cell r="D441">
            <v>69.42</v>
          </cell>
          <cell r="E441">
            <v>65.599999999999994</v>
          </cell>
          <cell r="F441">
            <v>70</v>
          </cell>
          <cell r="G441">
            <v>67.2</v>
          </cell>
          <cell r="H441">
            <v>78.400000000000006</v>
          </cell>
          <cell r="I441">
            <v>56.03</v>
          </cell>
          <cell r="J441">
            <v>85.8</v>
          </cell>
          <cell r="K441">
            <v>63.47</v>
          </cell>
          <cell r="L441">
            <v>60.7</v>
          </cell>
          <cell r="M441">
            <v>104.9</v>
          </cell>
          <cell r="N441">
            <v>71.400000000000006</v>
          </cell>
          <cell r="O441">
            <v>67.2</v>
          </cell>
          <cell r="Q441">
            <v>860.12</v>
          </cell>
        </row>
        <row r="442">
          <cell r="A442" t="str">
            <v>F86200G</v>
          </cell>
          <cell r="B442" t="str">
            <v>MAINTENANCE OF STRUCTURES AND IMPROVEME</v>
          </cell>
          <cell r="I442">
            <v>0</v>
          </cell>
          <cell r="N442">
            <v>0</v>
          </cell>
          <cell r="O442">
            <v>0</v>
          </cell>
          <cell r="Q442">
            <v>0</v>
          </cell>
        </row>
        <row r="443">
          <cell r="A443" t="str">
            <v>F86300G</v>
          </cell>
          <cell r="B443" t="str">
            <v>MAINTENANCE OF MAINS</v>
          </cell>
          <cell r="D443">
            <v>4362.58</v>
          </cell>
          <cell r="E443">
            <v>686.74</v>
          </cell>
          <cell r="F443">
            <v>2279.15</v>
          </cell>
          <cell r="G443">
            <v>467.24</v>
          </cell>
          <cell r="H443">
            <v>1089.68</v>
          </cell>
          <cell r="I443">
            <v>342.77</v>
          </cell>
          <cell r="J443">
            <v>8333.8799999999992</v>
          </cell>
          <cell r="K443">
            <v>951.14</v>
          </cell>
          <cell r="L443">
            <v>52.98</v>
          </cell>
          <cell r="M443">
            <v>597.22</v>
          </cell>
          <cell r="N443">
            <v>946.69</v>
          </cell>
          <cell r="O443">
            <v>2799.85</v>
          </cell>
          <cell r="Q443">
            <v>22909.919999999998</v>
          </cell>
        </row>
        <row r="444">
          <cell r="A444" t="str">
            <v>F86310G</v>
          </cell>
          <cell r="B444" t="str">
            <v>MAINTENANCE OF MAINS</v>
          </cell>
          <cell r="D444">
            <v>10038.629999999999</v>
          </cell>
          <cell r="E444">
            <v>7818.85</v>
          </cell>
          <cell r="F444">
            <v>7069.13</v>
          </cell>
          <cell r="G444">
            <v>8251.2000000000007</v>
          </cell>
          <cell r="H444">
            <v>13373.57</v>
          </cell>
          <cell r="I444">
            <v>3823.47</v>
          </cell>
          <cell r="J444">
            <v>5612.56</v>
          </cell>
          <cell r="K444">
            <v>14615.7</v>
          </cell>
          <cell r="L444">
            <v>8730.84</v>
          </cell>
          <cell r="M444">
            <v>11119.88</v>
          </cell>
          <cell r="N444">
            <v>15831.72</v>
          </cell>
          <cell r="O444">
            <v>12696.23</v>
          </cell>
          <cell r="Q444">
            <v>118981.78</v>
          </cell>
        </row>
        <row r="445">
          <cell r="A445" t="str">
            <v>F86400G</v>
          </cell>
          <cell r="B445" t="str">
            <v>MAINTENANCE OF COMPRESSOR STATION EQUIPMENT</v>
          </cell>
          <cell r="D445">
            <v>35996.550000000003</v>
          </cell>
          <cell r="E445">
            <v>32824.58</v>
          </cell>
          <cell r="F445">
            <v>104254.91</v>
          </cell>
          <cell r="G445">
            <v>73520.149999999994</v>
          </cell>
          <cell r="H445">
            <v>105763.91</v>
          </cell>
          <cell r="I445">
            <v>64638.23</v>
          </cell>
          <cell r="J445">
            <v>64307.27</v>
          </cell>
          <cell r="K445">
            <v>33495.07</v>
          </cell>
          <cell r="L445">
            <v>59180.44</v>
          </cell>
          <cell r="M445">
            <v>31449.23</v>
          </cell>
          <cell r="N445">
            <v>21411</v>
          </cell>
          <cell r="O445">
            <v>47514.07</v>
          </cell>
          <cell r="Q445">
            <v>674355.40999999992</v>
          </cell>
        </row>
        <row r="446">
          <cell r="A446" t="str">
            <v>F86410G</v>
          </cell>
          <cell r="B446" t="str">
            <v>MAINTENANCE OF COMPRESSOR STATION EQUIPMENT</v>
          </cell>
          <cell r="D446">
            <v>6890.96</v>
          </cell>
          <cell r="E446">
            <v>5165.99</v>
          </cell>
          <cell r="F446">
            <v>8687.67</v>
          </cell>
          <cell r="G446">
            <v>9168.5499999999993</v>
          </cell>
          <cell r="H446">
            <v>9156.18</v>
          </cell>
          <cell r="I446">
            <v>5985.61</v>
          </cell>
          <cell r="J446">
            <v>7581.59</v>
          </cell>
          <cell r="K446">
            <v>7972.3</v>
          </cell>
          <cell r="L446">
            <v>8494.68</v>
          </cell>
          <cell r="M446">
            <v>9674</v>
          </cell>
          <cell r="N446">
            <v>5567.11</v>
          </cell>
          <cell r="O446">
            <v>6142.11</v>
          </cell>
          <cell r="Q446">
            <v>90486.75</v>
          </cell>
        </row>
        <row r="447">
          <cell r="A447" t="str">
            <v>F86420G</v>
          </cell>
          <cell r="B447" t="str">
            <v>MAINTENANCE OF COMPRESSOR STATION EQUIPMENT</v>
          </cell>
          <cell r="D447">
            <v>1151.1300000000001</v>
          </cell>
          <cell r="E447">
            <v>734.48</v>
          </cell>
          <cell r="F447">
            <v>1106.18</v>
          </cell>
          <cell r="G447">
            <v>1031.28</v>
          </cell>
          <cell r="H447">
            <v>1320.13</v>
          </cell>
          <cell r="I447">
            <v>1021.39</v>
          </cell>
          <cell r="J447">
            <v>1284.3800000000001</v>
          </cell>
          <cell r="K447">
            <v>1365.92</v>
          </cell>
          <cell r="L447">
            <v>1038.0899999999999</v>
          </cell>
          <cell r="M447">
            <v>2287.14</v>
          </cell>
          <cell r="N447">
            <v>1392.06</v>
          </cell>
          <cell r="O447">
            <v>1791.78</v>
          </cell>
          <cell r="Q447">
            <v>15523.96</v>
          </cell>
        </row>
        <row r="448">
          <cell r="A448" t="str">
            <v>F86500G</v>
          </cell>
          <cell r="B448" t="str">
            <v>MAINTENANCE OF MEASURING AND REG. STATION EQUIPMEN</v>
          </cell>
          <cell r="D448">
            <v>5320.79</v>
          </cell>
          <cell r="E448">
            <v>3423.05</v>
          </cell>
          <cell r="F448">
            <v>5962.45</v>
          </cell>
          <cell r="G448">
            <v>5135.99</v>
          </cell>
          <cell r="H448">
            <v>3547.02</v>
          </cell>
          <cell r="I448">
            <v>5230.57</v>
          </cell>
          <cell r="J448">
            <v>4980.32</v>
          </cell>
          <cell r="K448">
            <v>6690.3</v>
          </cell>
          <cell r="L448">
            <v>3941.62</v>
          </cell>
          <cell r="M448">
            <v>15991.5</v>
          </cell>
          <cell r="N448">
            <v>8672.94</v>
          </cell>
          <cell r="O448">
            <v>37101.78</v>
          </cell>
          <cell r="Q448">
            <v>105998.33</v>
          </cell>
        </row>
        <row r="449">
          <cell r="A449" t="str">
            <v>F86700G</v>
          </cell>
          <cell r="B449" t="str">
            <v>MAINTENANCE OF OTHER EQUIPMENT</v>
          </cell>
          <cell r="G449">
            <v>31.67</v>
          </cell>
          <cell r="I449">
            <v>0</v>
          </cell>
          <cell r="K449">
            <v>2517.0500000000002</v>
          </cell>
          <cell r="L449">
            <v>-1376.19</v>
          </cell>
          <cell r="M449">
            <v>1720</v>
          </cell>
          <cell r="N449">
            <v>11751.38</v>
          </cell>
          <cell r="O449">
            <v>2218.96</v>
          </cell>
          <cell r="Q449">
            <v>16862.87</v>
          </cell>
        </row>
        <row r="450">
          <cell r="A450" t="str">
            <v>F87000G</v>
          </cell>
          <cell r="B450" t="str">
            <v>OPERATION SUPERVISION AND ENGINEERING</v>
          </cell>
          <cell r="D450">
            <v>9002.11</v>
          </cell>
          <cell r="E450">
            <v>9372.81</v>
          </cell>
          <cell r="F450">
            <v>45215.040000000001</v>
          </cell>
          <cell r="G450">
            <v>4827.29</v>
          </cell>
          <cell r="H450">
            <v>6690.6</v>
          </cell>
          <cell r="I450">
            <v>2006.46</v>
          </cell>
          <cell r="J450">
            <v>10685.02</v>
          </cell>
          <cell r="K450">
            <v>5772.25</v>
          </cell>
          <cell r="L450">
            <v>4689.91</v>
          </cell>
          <cell r="M450">
            <v>10279.32</v>
          </cell>
          <cell r="N450">
            <v>28570.1</v>
          </cell>
          <cell r="O450">
            <v>-28247.599999999999</v>
          </cell>
          <cell r="Q450">
            <v>108863.31000000003</v>
          </cell>
        </row>
        <row r="451">
          <cell r="A451" t="str">
            <v>F87010G</v>
          </cell>
          <cell r="B451" t="str">
            <v>OPERATION SUPERVISIO</v>
          </cell>
          <cell r="D451">
            <v>166693.18</v>
          </cell>
          <cell r="E451">
            <v>140929.28</v>
          </cell>
          <cell r="F451">
            <v>158377.09</v>
          </cell>
          <cell r="G451">
            <v>127403.46</v>
          </cell>
          <cell r="H451">
            <v>149342.75</v>
          </cell>
          <cell r="I451">
            <v>135189.76999999999</v>
          </cell>
          <cell r="J451">
            <v>144025.35999999999</v>
          </cell>
          <cell r="K451">
            <v>139071.54999999999</v>
          </cell>
          <cell r="L451">
            <v>130040.09</v>
          </cell>
          <cell r="M451">
            <v>145240.09</v>
          </cell>
          <cell r="N451">
            <v>118814.18</v>
          </cell>
          <cell r="O451">
            <v>128051.47</v>
          </cell>
          <cell r="Q451">
            <v>1683178.27</v>
          </cell>
        </row>
        <row r="452">
          <cell r="A452" t="str">
            <v>F87020G</v>
          </cell>
          <cell r="B452" t="str">
            <v>OPERATION SUPERVISIO</v>
          </cell>
          <cell r="D452">
            <v>74996.350000000006</v>
          </cell>
          <cell r="E452">
            <v>60037.120000000003</v>
          </cell>
          <cell r="F452">
            <v>60518.27</v>
          </cell>
          <cell r="G452">
            <v>48388.78</v>
          </cell>
          <cell r="H452">
            <v>56509.43</v>
          </cell>
          <cell r="I452">
            <v>54002.69</v>
          </cell>
          <cell r="J452">
            <v>58846.23</v>
          </cell>
          <cell r="K452">
            <v>57793.1</v>
          </cell>
          <cell r="L452">
            <v>48747.57</v>
          </cell>
          <cell r="M452">
            <v>65767.070000000007</v>
          </cell>
          <cell r="N452">
            <v>55487.09</v>
          </cell>
          <cell r="O452">
            <v>57661.62</v>
          </cell>
          <cell r="Q452">
            <v>698755.32</v>
          </cell>
        </row>
        <row r="453">
          <cell r="A453" t="str">
            <v>F87100G</v>
          </cell>
          <cell r="B453" t="str">
            <v>DISTRIBUTION LOAD DISPATCHING</v>
          </cell>
          <cell r="D453">
            <v>3785.38</v>
          </cell>
          <cell r="E453">
            <v>2661.65</v>
          </cell>
          <cell r="F453">
            <v>3574.89</v>
          </cell>
          <cell r="G453">
            <v>3431.26</v>
          </cell>
          <cell r="H453">
            <v>2464.9499999999998</v>
          </cell>
          <cell r="I453">
            <v>-7400.58</v>
          </cell>
          <cell r="N453">
            <v>203.81</v>
          </cell>
          <cell r="O453">
            <v>3</v>
          </cell>
          <cell r="Q453">
            <v>8724.36</v>
          </cell>
        </row>
        <row r="454">
          <cell r="A454" t="str">
            <v>F87200C</v>
          </cell>
          <cell r="B454" t="str">
            <v>COMPRESSOR STATION LABOR AND EXPENSES</v>
          </cell>
          <cell r="E454">
            <v>1489.94</v>
          </cell>
          <cell r="F454">
            <v>739.2</v>
          </cell>
          <cell r="H454">
            <v>1318.83</v>
          </cell>
          <cell r="I454">
            <v>0</v>
          </cell>
          <cell r="J454">
            <v>1554.7</v>
          </cell>
          <cell r="K454">
            <v>-373.61</v>
          </cell>
          <cell r="L454">
            <v>560.22</v>
          </cell>
          <cell r="M454">
            <v>486.11</v>
          </cell>
          <cell r="N454">
            <v>0</v>
          </cell>
          <cell r="O454">
            <v>-5775.48</v>
          </cell>
          <cell r="Q454">
            <v>-8.9999999999236024E-2</v>
          </cell>
        </row>
        <row r="455">
          <cell r="A455" t="str">
            <v>F87200G</v>
          </cell>
          <cell r="B455" t="str">
            <v>COMPRESSOR STATION LABOR AND EXPENSES</v>
          </cell>
          <cell r="I455">
            <v>0</v>
          </cell>
          <cell r="N455">
            <v>0</v>
          </cell>
          <cell r="O455">
            <v>6366.24</v>
          </cell>
          <cell r="Q455">
            <v>6366.24</v>
          </cell>
        </row>
        <row r="456">
          <cell r="A456" t="str">
            <v>F87300G</v>
          </cell>
          <cell r="B456" t="str">
            <v>COMPRESSOR STATION FUEL AND POWER</v>
          </cell>
          <cell r="I456">
            <v>0</v>
          </cell>
          <cell r="N456">
            <v>0</v>
          </cell>
          <cell r="O456">
            <v>0</v>
          </cell>
          <cell r="Q456">
            <v>0</v>
          </cell>
        </row>
        <row r="457">
          <cell r="A457" t="str">
            <v>F87400G</v>
          </cell>
          <cell r="B457" t="str">
            <v>MAINS AND SERVICES EXPENSES</v>
          </cell>
          <cell r="D457">
            <v>39549.980000000003</v>
          </cell>
          <cell r="E457">
            <v>40856.03</v>
          </cell>
          <cell r="F457">
            <v>30161.32</v>
          </cell>
          <cell r="G457">
            <v>33742</v>
          </cell>
          <cell r="H457">
            <v>38649.370000000003</v>
          </cell>
          <cell r="I457">
            <v>35986.68</v>
          </cell>
          <cell r="J457">
            <v>36217.89</v>
          </cell>
          <cell r="K457">
            <v>103934.01</v>
          </cell>
          <cell r="L457">
            <v>26545.74</v>
          </cell>
          <cell r="M457">
            <v>26223.33</v>
          </cell>
          <cell r="N457">
            <v>34735.39</v>
          </cell>
          <cell r="O457">
            <v>51072.66</v>
          </cell>
          <cell r="Q457">
            <v>497674.4</v>
          </cell>
        </row>
        <row r="458">
          <cell r="A458" t="str">
            <v>F87410G</v>
          </cell>
          <cell r="B458" t="str">
            <v>MAINS AND SERVICES E</v>
          </cell>
          <cell r="D458">
            <v>47985.47</v>
          </cell>
          <cell r="E458">
            <v>41236.51</v>
          </cell>
          <cell r="F458">
            <v>43590.04</v>
          </cell>
          <cell r="G458">
            <v>44707.17</v>
          </cell>
          <cell r="H458">
            <v>56276.73</v>
          </cell>
          <cell r="I458">
            <v>45455.22</v>
          </cell>
          <cell r="J458">
            <v>53215.66</v>
          </cell>
          <cell r="K458">
            <v>53467.54</v>
          </cell>
          <cell r="L458">
            <v>36422.86</v>
          </cell>
          <cell r="M458">
            <v>62816.06</v>
          </cell>
          <cell r="N458">
            <v>41387.599999999999</v>
          </cell>
          <cell r="O458">
            <v>50543.56</v>
          </cell>
          <cell r="Q458">
            <v>577104.41999999993</v>
          </cell>
        </row>
        <row r="459">
          <cell r="A459" t="str">
            <v>F87430G</v>
          </cell>
          <cell r="B459" t="str">
            <v>MAINS AND SERVICES E</v>
          </cell>
          <cell r="D459">
            <v>82505.95</v>
          </cell>
          <cell r="E459">
            <v>97508.14</v>
          </cell>
          <cell r="F459">
            <v>137227.35</v>
          </cell>
          <cell r="G459">
            <v>92520.83</v>
          </cell>
          <cell r="H459">
            <v>125750.59</v>
          </cell>
          <cell r="I459">
            <v>92688.68</v>
          </cell>
          <cell r="J459">
            <v>136092.07</v>
          </cell>
          <cell r="K459">
            <v>97849.99</v>
          </cell>
          <cell r="L459">
            <v>100010.24000000001</v>
          </cell>
          <cell r="M459">
            <v>147424.78</v>
          </cell>
          <cell r="N459">
            <v>96485.25</v>
          </cell>
          <cell r="O459">
            <v>107764.63</v>
          </cell>
          <cell r="Q459">
            <v>1313828.5</v>
          </cell>
        </row>
        <row r="460">
          <cell r="A460" t="str">
            <v>F87440G</v>
          </cell>
          <cell r="B460" t="str">
            <v>MAINS AND SERVICES E</v>
          </cell>
          <cell r="D460">
            <v>42286.94</v>
          </cell>
          <cell r="E460">
            <v>36969.18</v>
          </cell>
          <cell r="F460">
            <v>37037.43</v>
          </cell>
          <cell r="G460">
            <v>28862.86</v>
          </cell>
          <cell r="H460">
            <v>48948.69</v>
          </cell>
          <cell r="I460">
            <v>21846.38</v>
          </cell>
          <cell r="J460">
            <v>36595.64</v>
          </cell>
          <cell r="K460">
            <v>28872.52</v>
          </cell>
          <cell r="L460">
            <v>29714.48</v>
          </cell>
          <cell r="M460">
            <v>40020.17</v>
          </cell>
          <cell r="N460">
            <v>38669.94</v>
          </cell>
          <cell r="O460">
            <v>27542.36</v>
          </cell>
          <cell r="Q460">
            <v>417366.58999999997</v>
          </cell>
        </row>
        <row r="461">
          <cell r="A461" t="str">
            <v>F87450G</v>
          </cell>
          <cell r="B461" t="str">
            <v>MAINS AND SERVICES E</v>
          </cell>
          <cell r="D461">
            <v>3237.65</v>
          </cell>
          <cell r="E461">
            <v>3170.62</v>
          </cell>
          <cell r="F461">
            <v>1290.01</v>
          </cell>
          <cell r="G461">
            <v>2952.03</v>
          </cell>
          <cell r="H461">
            <v>821.57</v>
          </cell>
          <cell r="I461">
            <v>6132.2</v>
          </cell>
          <cell r="J461">
            <v>2110.8200000000002</v>
          </cell>
          <cell r="K461">
            <v>852.28</v>
          </cell>
          <cell r="L461">
            <v>18024.2</v>
          </cell>
          <cell r="M461">
            <v>11328.08</v>
          </cell>
          <cell r="N461">
            <v>1509.47</v>
          </cell>
          <cell r="O461">
            <v>35523.449999999997</v>
          </cell>
          <cell r="Q461">
            <v>86952.38</v>
          </cell>
        </row>
        <row r="462">
          <cell r="A462" t="str">
            <v>F87500G</v>
          </cell>
          <cell r="B462" t="str">
            <v>MEASURING AND REGULATING STATION EXPENSES-GENERAL</v>
          </cell>
          <cell r="D462">
            <v>34164.93</v>
          </cell>
          <cell r="E462">
            <v>39509.31</v>
          </cell>
          <cell r="F462">
            <v>35383.949999999997</v>
          </cell>
          <cell r="G462">
            <v>29788.51</v>
          </cell>
          <cell r="H462">
            <v>33131.269999999997</v>
          </cell>
          <cell r="I462">
            <v>18774.599999999999</v>
          </cell>
          <cell r="J462">
            <v>28358.81</v>
          </cell>
          <cell r="K462">
            <v>37080.769999999997</v>
          </cell>
          <cell r="L462">
            <v>27786.35</v>
          </cell>
          <cell r="M462">
            <v>58896.06</v>
          </cell>
          <cell r="N462">
            <v>27754.99</v>
          </cell>
          <cell r="O462">
            <v>41432.050000000003</v>
          </cell>
          <cell r="Q462">
            <v>412061.59999999992</v>
          </cell>
        </row>
        <row r="463">
          <cell r="A463" t="str">
            <v>F87800G</v>
          </cell>
          <cell r="B463" t="str">
            <v>METER AND HOUSE REGULATOR EXPENSES</v>
          </cell>
          <cell r="D463">
            <v>45604.22</v>
          </cell>
          <cell r="E463">
            <v>83231.520000000004</v>
          </cell>
          <cell r="F463">
            <v>22757.96</v>
          </cell>
          <cell r="G463">
            <v>56545.64</v>
          </cell>
          <cell r="H463">
            <v>81903.199999999997</v>
          </cell>
          <cell r="I463">
            <v>27555.26</v>
          </cell>
          <cell r="J463">
            <v>121079.51</v>
          </cell>
          <cell r="K463">
            <v>66418.86</v>
          </cell>
          <cell r="L463">
            <v>71991.820000000007</v>
          </cell>
          <cell r="M463">
            <v>52430.17</v>
          </cell>
          <cell r="N463">
            <v>86277.31</v>
          </cell>
          <cell r="O463">
            <v>202801.18</v>
          </cell>
          <cell r="Q463">
            <v>918596.64999999991</v>
          </cell>
        </row>
        <row r="464">
          <cell r="A464" t="str">
            <v>F87810G</v>
          </cell>
          <cell r="B464" t="str">
            <v>METER AND HOUSE REGU</v>
          </cell>
          <cell r="D464">
            <v>18899.560000000001</v>
          </cell>
          <cell r="E464">
            <v>13262.12</v>
          </cell>
          <cell r="F464">
            <v>21428.46</v>
          </cell>
          <cell r="G464">
            <v>13842.04</v>
          </cell>
          <cell r="H464">
            <v>16925.5</v>
          </cell>
          <cell r="I464">
            <v>33448.78</v>
          </cell>
          <cell r="J464">
            <v>11381.72</v>
          </cell>
          <cell r="K464">
            <v>11721.41</v>
          </cell>
          <cell r="L464">
            <v>6832.51</v>
          </cell>
          <cell r="M464">
            <v>12494.9</v>
          </cell>
          <cell r="N464">
            <v>11077.48</v>
          </cell>
          <cell r="O464">
            <v>10308.01</v>
          </cell>
          <cell r="Q464">
            <v>181622.49000000002</v>
          </cell>
        </row>
        <row r="465">
          <cell r="A465" t="str">
            <v>F87820G</v>
          </cell>
          <cell r="B465" t="str">
            <v>METER AND HOUSE REGU</v>
          </cell>
          <cell r="D465">
            <v>123451.16</v>
          </cell>
          <cell r="E465">
            <v>117917.02</v>
          </cell>
          <cell r="F465">
            <v>131361.24</v>
          </cell>
          <cell r="G465">
            <v>129976.46</v>
          </cell>
          <cell r="H465">
            <v>185889.78</v>
          </cell>
          <cell r="I465">
            <v>140502.91</v>
          </cell>
          <cell r="J465">
            <v>170264.83</v>
          </cell>
          <cell r="K465">
            <v>165698.79</v>
          </cell>
          <cell r="L465">
            <v>128826.27</v>
          </cell>
          <cell r="M465">
            <v>149924.35</v>
          </cell>
          <cell r="N465">
            <v>114648.11</v>
          </cell>
          <cell r="O465">
            <v>137621.47</v>
          </cell>
          <cell r="Q465">
            <v>1696082.3900000001</v>
          </cell>
        </row>
        <row r="466">
          <cell r="A466" t="str">
            <v>F87830G</v>
          </cell>
          <cell r="B466" t="str">
            <v>METER AND HOUSE REGU</v>
          </cell>
          <cell r="D466">
            <v>2970.57</v>
          </cell>
          <cell r="E466">
            <v>4283.8</v>
          </cell>
          <cell r="F466">
            <v>4095.88</v>
          </cell>
          <cell r="G466">
            <v>2971.56</v>
          </cell>
          <cell r="H466">
            <v>3716.28</v>
          </cell>
          <cell r="I466">
            <v>1772.64</v>
          </cell>
          <cell r="J466">
            <v>2564.6</v>
          </cell>
          <cell r="K466">
            <v>5848.01</v>
          </cell>
          <cell r="L466">
            <v>2276.5300000000002</v>
          </cell>
          <cell r="M466">
            <v>3621.29</v>
          </cell>
          <cell r="N466">
            <v>2814.06</v>
          </cell>
          <cell r="O466">
            <v>1569.89</v>
          </cell>
          <cell r="Q466">
            <v>38505.109999999993</v>
          </cell>
        </row>
        <row r="467">
          <cell r="A467" t="str">
            <v>F87840G</v>
          </cell>
          <cell r="B467" t="str">
            <v>METER AND HOUSE REGU</v>
          </cell>
          <cell r="D467">
            <v>9735.01</v>
          </cell>
          <cell r="E467">
            <v>15916.61</v>
          </cell>
          <cell r="F467">
            <v>13589.69</v>
          </cell>
          <cell r="G467">
            <v>4862.87</v>
          </cell>
          <cell r="H467">
            <v>12344.74</v>
          </cell>
          <cell r="I467">
            <v>5501.3</v>
          </cell>
          <cell r="J467">
            <v>3493.41</v>
          </cell>
          <cell r="K467">
            <v>2708.4</v>
          </cell>
          <cell r="L467">
            <v>4996.93</v>
          </cell>
          <cell r="M467">
            <v>3687.94</v>
          </cell>
          <cell r="N467">
            <v>6951.14</v>
          </cell>
          <cell r="O467">
            <v>5729.51</v>
          </cell>
          <cell r="Q467">
            <v>89517.549999999988</v>
          </cell>
        </row>
        <row r="468">
          <cell r="A468" t="str">
            <v>F87850G</v>
          </cell>
          <cell r="B468" t="str">
            <v>METER AND HOUSE REGU</v>
          </cell>
          <cell r="D468">
            <v>1883.47</v>
          </cell>
          <cell r="E468">
            <v>1873.06</v>
          </cell>
          <cell r="F468">
            <v>2132.5500000000002</v>
          </cell>
          <cell r="G468">
            <v>1569.22</v>
          </cell>
          <cell r="H468">
            <v>2332.21</v>
          </cell>
          <cell r="I468">
            <v>2195.96</v>
          </cell>
          <cell r="J468">
            <v>2795.95</v>
          </cell>
          <cell r="K468">
            <v>2122.71</v>
          </cell>
          <cell r="L468">
            <v>2296.13</v>
          </cell>
          <cell r="M468">
            <v>2603</v>
          </cell>
          <cell r="N468">
            <v>2847.05</v>
          </cell>
          <cell r="O468">
            <v>3543.99</v>
          </cell>
          <cell r="Q468">
            <v>28195.300000000003</v>
          </cell>
        </row>
        <row r="469">
          <cell r="A469" t="str">
            <v>F87860G</v>
          </cell>
          <cell r="B469" t="str">
            <v>METER AND HOUSE REGU</v>
          </cell>
          <cell r="D469">
            <v>3828.43</v>
          </cell>
          <cell r="E469">
            <v>2822.06</v>
          </cell>
          <cell r="F469">
            <v>89.85</v>
          </cell>
          <cell r="G469">
            <v>347.87</v>
          </cell>
          <cell r="H469">
            <v>1749.16</v>
          </cell>
          <cell r="I469">
            <v>109.34</v>
          </cell>
          <cell r="J469">
            <v>665.01</v>
          </cell>
          <cell r="K469">
            <v>366.81</v>
          </cell>
          <cell r="M469">
            <v>332.71</v>
          </cell>
          <cell r="N469">
            <v>171.81</v>
          </cell>
          <cell r="O469">
            <v>979.97</v>
          </cell>
          <cell r="Q469">
            <v>11463.019999999999</v>
          </cell>
        </row>
        <row r="470">
          <cell r="A470" t="str">
            <v>F87900G</v>
          </cell>
          <cell r="B470" t="str">
            <v>CUSTOMER INSTALLATIONS EXPENSES</v>
          </cell>
          <cell r="D470">
            <v>244881.3</v>
          </cell>
          <cell r="E470">
            <v>191890.44</v>
          </cell>
          <cell r="F470">
            <v>195245.72</v>
          </cell>
          <cell r="G470">
            <v>181646.17</v>
          </cell>
          <cell r="H470">
            <v>247876.13</v>
          </cell>
          <cell r="I470">
            <v>177033.76</v>
          </cell>
          <cell r="J470">
            <v>208477.89</v>
          </cell>
          <cell r="K470">
            <v>178331.24</v>
          </cell>
          <cell r="L470">
            <v>202643.01</v>
          </cell>
          <cell r="M470">
            <v>274946.71000000002</v>
          </cell>
          <cell r="N470">
            <v>225139.78</v>
          </cell>
          <cell r="O470">
            <v>367099.88</v>
          </cell>
          <cell r="Q470">
            <v>2695212.03</v>
          </cell>
        </row>
        <row r="471">
          <cell r="A471" t="str">
            <v>F87910G</v>
          </cell>
          <cell r="B471" t="str">
            <v>CUSTOMER INSTALLATIO</v>
          </cell>
          <cell r="D471">
            <v>515759.09</v>
          </cell>
          <cell r="E471">
            <v>376519.88</v>
          </cell>
          <cell r="F471">
            <v>291769.11</v>
          </cell>
          <cell r="G471">
            <v>282106.90000000002</v>
          </cell>
          <cell r="H471">
            <v>399950.33</v>
          </cell>
          <cell r="I471">
            <v>129381.21</v>
          </cell>
          <cell r="J471">
            <v>287625.23</v>
          </cell>
          <cell r="K471">
            <v>237632.6</v>
          </cell>
          <cell r="L471">
            <v>210994.57</v>
          </cell>
          <cell r="M471">
            <v>357061.18</v>
          </cell>
          <cell r="N471">
            <v>369578.7</v>
          </cell>
          <cell r="O471">
            <v>672920.67</v>
          </cell>
          <cell r="Q471">
            <v>4131299.47</v>
          </cell>
        </row>
        <row r="472">
          <cell r="A472" t="str">
            <v>F87920G</v>
          </cell>
          <cell r="B472" t="str">
            <v>CUSTOMER INSTALLATIO</v>
          </cell>
          <cell r="D472">
            <v>10576.72</v>
          </cell>
          <cell r="E472">
            <v>5158.66</v>
          </cell>
          <cell r="F472">
            <v>8626.4599999999991</v>
          </cell>
          <cell r="G472">
            <v>17198.72</v>
          </cell>
          <cell r="H472">
            <v>23308.400000000001</v>
          </cell>
          <cell r="I472">
            <v>21775.85</v>
          </cell>
          <cell r="J472">
            <v>24684</v>
          </cell>
          <cell r="K472">
            <v>27413.45</v>
          </cell>
          <cell r="L472">
            <v>21181.38</v>
          </cell>
          <cell r="M472">
            <v>13513.11</v>
          </cell>
          <cell r="N472">
            <v>7650.52</v>
          </cell>
          <cell r="O472">
            <v>5403.03</v>
          </cell>
          <cell r="Q472">
            <v>186490.3</v>
          </cell>
        </row>
        <row r="473">
          <cell r="A473" t="str">
            <v>F87940G</v>
          </cell>
          <cell r="B473" t="str">
            <v>CUSTOMER INSTALLATIONS EXPENSES</v>
          </cell>
          <cell r="I473">
            <v>-5568.41</v>
          </cell>
          <cell r="N473">
            <v>0</v>
          </cell>
          <cell r="O473">
            <v>0</v>
          </cell>
          <cell r="Q473">
            <v>-5568.41</v>
          </cell>
        </row>
        <row r="474">
          <cell r="A474" t="str">
            <v>F87950G</v>
          </cell>
          <cell r="B474" t="str">
            <v>CUSTOMER INSTALLATIO</v>
          </cell>
          <cell r="D474">
            <v>16721.27</v>
          </cell>
          <cell r="E474">
            <v>7355.06</v>
          </cell>
          <cell r="F474">
            <v>4887.62</v>
          </cell>
          <cell r="G474">
            <v>900.48</v>
          </cell>
          <cell r="H474">
            <v>375.66</v>
          </cell>
          <cell r="I474">
            <v>719.28</v>
          </cell>
          <cell r="J474">
            <v>311.57</v>
          </cell>
          <cell r="K474">
            <v>-600.54999999999995</v>
          </cell>
          <cell r="L474">
            <v>16127.85</v>
          </cell>
          <cell r="M474">
            <v>114547.51</v>
          </cell>
          <cell r="N474">
            <v>200210.11</v>
          </cell>
          <cell r="O474">
            <v>288666.38</v>
          </cell>
          <cell r="Q474">
            <v>650222.24</v>
          </cell>
        </row>
        <row r="475">
          <cell r="A475" t="str">
            <v>F88000G</v>
          </cell>
          <cell r="B475" t="str">
            <v>OTHER EXPENSES</v>
          </cell>
          <cell r="D475">
            <v>120127.2</v>
          </cell>
          <cell r="E475">
            <v>121957.85</v>
          </cell>
          <cell r="F475">
            <v>100746.97</v>
          </cell>
          <cell r="G475">
            <v>90378.29</v>
          </cell>
          <cell r="H475">
            <v>112807.35</v>
          </cell>
          <cell r="I475">
            <v>77194.070000000007</v>
          </cell>
          <cell r="J475">
            <v>103137.36</v>
          </cell>
          <cell r="K475">
            <v>128642.3</v>
          </cell>
          <cell r="L475">
            <v>81802.06</v>
          </cell>
          <cell r="M475">
            <v>138676.64000000001</v>
          </cell>
          <cell r="N475">
            <v>76705.17</v>
          </cell>
          <cell r="O475">
            <v>107805.78</v>
          </cell>
          <cell r="Q475">
            <v>1259981.0399999998</v>
          </cell>
        </row>
        <row r="476">
          <cell r="A476" t="str">
            <v>F88010G</v>
          </cell>
          <cell r="B476" t="str">
            <v>MTGS/TRAINING/ETC</v>
          </cell>
          <cell r="D476">
            <v>50072.2</v>
          </cell>
          <cell r="E476">
            <v>41563.57</v>
          </cell>
          <cell r="F476">
            <v>44000.63</v>
          </cell>
          <cell r="G476">
            <v>32416.62</v>
          </cell>
          <cell r="H476">
            <v>41153.360000000001</v>
          </cell>
          <cell r="I476">
            <v>37021.24</v>
          </cell>
          <cell r="J476">
            <v>72301.789999999994</v>
          </cell>
          <cell r="K476">
            <v>34540.79</v>
          </cell>
          <cell r="L476">
            <v>32056.62</v>
          </cell>
          <cell r="M476">
            <v>39986.769999999997</v>
          </cell>
          <cell r="N476">
            <v>38015.760000000002</v>
          </cell>
          <cell r="O476">
            <v>31186.07</v>
          </cell>
          <cell r="Q476">
            <v>494315.42</v>
          </cell>
        </row>
        <row r="477">
          <cell r="A477" t="str">
            <v>F88030G</v>
          </cell>
          <cell r="B477" t="str">
            <v>DISPATH OFFICE</v>
          </cell>
          <cell r="D477">
            <v>10488.93</v>
          </cell>
          <cell r="E477">
            <v>17928.419999999998</v>
          </cell>
          <cell r="F477">
            <v>7866.79</v>
          </cell>
          <cell r="G477">
            <v>3150.92</v>
          </cell>
          <cell r="H477">
            <v>4464.93</v>
          </cell>
          <cell r="I477">
            <v>1790.36</v>
          </cell>
          <cell r="J477">
            <v>2603.06</v>
          </cell>
          <cell r="K477">
            <v>7905.09</v>
          </cell>
          <cell r="L477">
            <v>7600.51</v>
          </cell>
          <cell r="M477">
            <v>3539.77</v>
          </cell>
          <cell r="N477">
            <v>10065.620000000001</v>
          </cell>
          <cell r="O477">
            <v>10406.450000000001</v>
          </cell>
          <cell r="Q477">
            <v>87810.849999999991</v>
          </cell>
        </row>
        <row r="478">
          <cell r="A478" t="str">
            <v>F88040G</v>
          </cell>
          <cell r="B478" t="str">
            <v>TECH OFFICE/DOCS /MISC. OPER. EXP.</v>
          </cell>
          <cell r="D478">
            <v>5349.93</v>
          </cell>
          <cell r="E478">
            <v>13620.5</v>
          </cell>
          <cell r="F478">
            <v>2461.59</v>
          </cell>
          <cell r="G478">
            <v>1124.31</v>
          </cell>
          <cell r="H478">
            <v>2677.46</v>
          </cell>
          <cell r="I478">
            <v>3458.64</v>
          </cell>
          <cell r="J478">
            <v>2017.23</v>
          </cell>
          <cell r="K478">
            <v>7934.19</v>
          </cell>
          <cell r="L478">
            <v>554.46</v>
          </cell>
          <cell r="M478">
            <v>3513.72</v>
          </cell>
          <cell r="N478">
            <v>15037.07</v>
          </cell>
          <cell r="O478">
            <v>429.85</v>
          </cell>
          <cell r="Q478">
            <v>58178.95</v>
          </cell>
        </row>
        <row r="479">
          <cell r="A479" t="str">
            <v>F88100G</v>
          </cell>
          <cell r="B479" t="str">
            <v>RENTS</v>
          </cell>
          <cell r="D479">
            <v>100</v>
          </cell>
          <cell r="E479">
            <v>25</v>
          </cell>
          <cell r="F479">
            <v>906</v>
          </cell>
          <cell r="G479">
            <v>400</v>
          </cell>
          <cell r="I479">
            <v>0</v>
          </cell>
          <cell r="J479">
            <v>1444</v>
          </cell>
          <cell r="M479">
            <v>600</v>
          </cell>
          <cell r="N479">
            <v>0</v>
          </cell>
          <cell r="O479">
            <v>0</v>
          </cell>
          <cell r="Q479">
            <v>3475</v>
          </cell>
        </row>
        <row r="480">
          <cell r="A480" t="str">
            <v>F88500G</v>
          </cell>
          <cell r="B480" t="str">
            <v>MAINTENANCE SUPERVISION AND ENGINEERING</v>
          </cell>
          <cell r="I480">
            <v>0</v>
          </cell>
          <cell r="N480">
            <v>0</v>
          </cell>
          <cell r="O480">
            <v>746.47</v>
          </cell>
          <cell r="Q480">
            <v>746.47</v>
          </cell>
        </row>
        <row r="481">
          <cell r="A481" t="str">
            <v>F88510G</v>
          </cell>
          <cell r="B481" t="str">
            <v>MAINT SUPERVISION AN</v>
          </cell>
          <cell r="D481">
            <v>2455.9</v>
          </cell>
          <cell r="E481">
            <v>2230.9</v>
          </cell>
          <cell r="F481">
            <v>2592.39</v>
          </cell>
          <cell r="G481">
            <v>2484.44</v>
          </cell>
          <cell r="H481">
            <v>3518.65</v>
          </cell>
          <cell r="I481">
            <v>2473.62</v>
          </cell>
          <cell r="J481">
            <v>2693.28</v>
          </cell>
          <cell r="K481">
            <v>2565.04</v>
          </cell>
          <cell r="L481">
            <v>2658.75</v>
          </cell>
          <cell r="M481">
            <v>3885.76</v>
          </cell>
          <cell r="N481">
            <v>2550.04</v>
          </cell>
          <cell r="O481">
            <v>3464.03</v>
          </cell>
          <cell r="Q481">
            <v>33572.800000000003</v>
          </cell>
        </row>
        <row r="482">
          <cell r="A482" t="str">
            <v>F88520G</v>
          </cell>
          <cell r="B482" t="str">
            <v>MAINT SUPERVISION AN</v>
          </cell>
          <cell r="D482">
            <v>2508.96</v>
          </cell>
          <cell r="E482">
            <v>2234.79</v>
          </cell>
          <cell r="F482">
            <v>2076.11</v>
          </cell>
          <cell r="G482">
            <v>2232.69</v>
          </cell>
          <cell r="H482">
            <v>2750.8</v>
          </cell>
          <cell r="I482">
            <v>1927.45</v>
          </cell>
          <cell r="J482">
            <v>2500.6799999999998</v>
          </cell>
          <cell r="K482">
            <v>2036.88</v>
          </cell>
          <cell r="L482">
            <v>2186.35</v>
          </cell>
          <cell r="M482">
            <v>2822.24</v>
          </cell>
          <cell r="N482">
            <v>2443.36</v>
          </cell>
          <cell r="O482">
            <v>2897.18</v>
          </cell>
          <cell r="Q482">
            <v>28617.490000000005</v>
          </cell>
        </row>
        <row r="483">
          <cell r="A483" t="str">
            <v>F88600G</v>
          </cell>
          <cell r="B483" t="str">
            <v>MAINTENANCE OF STRUCTURES AND IMPROVEME</v>
          </cell>
          <cell r="I483">
            <v>0</v>
          </cell>
          <cell r="N483">
            <v>0</v>
          </cell>
          <cell r="O483">
            <v>0</v>
          </cell>
          <cell r="Q483">
            <v>0</v>
          </cell>
        </row>
        <row r="484">
          <cell r="A484" t="str">
            <v>F88700G</v>
          </cell>
          <cell r="B484" t="str">
            <v>MAINTENANCE OF MAINS</v>
          </cell>
          <cell r="D484">
            <v>162681.87</v>
          </cell>
          <cell r="E484">
            <v>3206.09</v>
          </cell>
          <cell r="F484">
            <v>44024.38</v>
          </cell>
          <cell r="G484">
            <v>20766.509999999998</v>
          </cell>
          <cell r="H484">
            <v>43881.31</v>
          </cell>
          <cell r="I484">
            <v>16420.3</v>
          </cell>
          <cell r="J484">
            <v>45101.57</v>
          </cell>
          <cell r="K484">
            <v>-13216.26</v>
          </cell>
          <cell r="L484">
            <v>16748.84</v>
          </cell>
          <cell r="M484">
            <v>34258.69</v>
          </cell>
          <cell r="N484">
            <v>66127.25</v>
          </cell>
          <cell r="O484">
            <v>26091.48</v>
          </cell>
          <cell r="Q484">
            <v>466092.03</v>
          </cell>
        </row>
        <row r="485">
          <cell r="A485" t="str">
            <v>F88710G</v>
          </cell>
          <cell r="B485" t="str">
            <v>CPM IMPRESSED CURRENT</v>
          </cell>
          <cell r="D485">
            <v>15030.8</v>
          </cell>
          <cell r="E485">
            <v>31467.49</v>
          </cell>
          <cell r="F485">
            <v>17905.150000000001</v>
          </cell>
          <cell r="G485">
            <v>14374.95</v>
          </cell>
          <cell r="H485">
            <v>30981.24</v>
          </cell>
          <cell r="I485">
            <v>12147.43</v>
          </cell>
          <cell r="J485">
            <v>15172.44</v>
          </cell>
          <cell r="K485">
            <v>24980.36</v>
          </cell>
          <cell r="L485">
            <v>20554.75</v>
          </cell>
          <cell r="M485">
            <v>27719.17</v>
          </cell>
          <cell r="N485">
            <v>15872.83</v>
          </cell>
          <cell r="O485">
            <v>16912.28</v>
          </cell>
          <cell r="Q485">
            <v>243118.88999999996</v>
          </cell>
        </row>
        <row r="486">
          <cell r="A486" t="str">
            <v>F88720G</v>
          </cell>
          <cell r="B486" t="str">
            <v>CPM MAGNESUIM</v>
          </cell>
          <cell r="D486">
            <v>22259.8</v>
          </cell>
          <cell r="E486">
            <v>35521.15</v>
          </cell>
          <cell r="F486">
            <v>32762.07</v>
          </cell>
          <cell r="G486">
            <v>32086.26</v>
          </cell>
          <cell r="H486">
            <v>25376.97</v>
          </cell>
          <cell r="I486">
            <v>51957.38</v>
          </cell>
          <cell r="J486">
            <v>30957.62</v>
          </cell>
          <cell r="K486">
            <v>26679.73</v>
          </cell>
          <cell r="L486">
            <v>20489.04</v>
          </cell>
          <cell r="M486">
            <v>52590.41</v>
          </cell>
          <cell r="N486">
            <v>22204.86</v>
          </cell>
          <cell r="O486">
            <v>13415.37</v>
          </cell>
          <cell r="Q486">
            <v>366300.66000000003</v>
          </cell>
        </row>
        <row r="487">
          <cell r="A487" t="str">
            <v>F88730G</v>
          </cell>
          <cell r="B487" t="str">
            <v>CPM 10% CP INSPECTION</v>
          </cell>
          <cell r="D487">
            <v>70250.539999999994</v>
          </cell>
          <cell r="E487">
            <v>55153.16</v>
          </cell>
          <cell r="F487">
            <v>56890.81</v>
          </cell>
          <cell r="G487">
            <v>54265.45</v>
          </cell>
          <cell r="H487">
            <v>68029.48</v>
          </cell>
          <cell r="I487">
            <v>54177.37</v>
          </cell>
          <cell r="J487">
            <v>54414.49</v>
          </cell>
          <cell r="K487">
            <v>67320.460000000006</v>
          </cell>
          <cell r="L487">
            <v>35888.82</v>
          </cell>
          <cell r="M487">
            <v>59666.13</v>
          </cell>
          <cell r="N487">
            <v>54486.76</v>
          </cell>
          <cell r="O487">
            <v>58851.35</v>
          </cell>
          <cell r="Q487">
            <v>689394.82</v>
          </cell>
        </row>
        <row r="488">
          <cell r="A488" t="str">
            <v>F88740G</v>
          </cell>
          <cell r="B488" t="str">
            <v>MAINT OF MAINS</v>
          </cell>
          <cell r="D488">
            <v>19898.349999999999</v>
          </cell>
          <cell r="E488">
            <v>16207.42</v>
          </cell>
          <cell r="F488">
            <v>13683.99</v>
          </cell>
          <cell r="G488">
            <v>14306.22</v>
          </cell>
          <cell r="H488">
            <v>32489.24</v>
          </cell>
          <cell r="I488">
            <v>29288.43</v>
          </cell>
          <cell r="J488">
            <v>21914.81</v>
          </cell>
          <cell r="K488">
            <v>65517.27</v>
          </cell>
          <cell r="L488">
            <v>-24294.61</v>
          </cell>
          <cell r="M488">
            <v>19485.98</v>
          </cell>
          <cell r="N488">
            <v>14126.15</v>
          </cell>
          <cell r="O488">
            <v>16140.39</v>
          </cell>
          <cell r="Q488">
            <v>238763.64</v>
          </cell>
        </row>
        <row r="489">
          <cell r="A489" t="str">
            <v>F88750G</v>
          </cell>
          <cell r="B489" t="str">
            <v>MAINTENANCE OF MAINS</v>
          </cell>
          <cell r="E489">
            <v>84.11</v>
          </cell>
          <cell r="I489">
            <v>0</v>
          </cell>
          <cell r="N489">
            <v>0</v>
          </cell>
          <cell r="O489">
            <v>746.74</v>
          </cell>
          <cell r="Q489">
            <v>830.85</v>
          </cell>
        </row>
        <row r="490">
          <cell r="A490" t="str">
            <v>F88760G</v>
          </cell>
          <cell r="B490" t="str">
            <v>MAINT OF MAINS</v>
          </cell>
          <cell r="I490">
            <v>0</v>
          </cell>
          <cell r="N490">
            <v>0</v>
          </cell>
          <cell r="O490">
            <v>0</v>
          </cell>
          <cell r="Q490">
            <v>0</v>
          </cell>
        </row>
        <row r="491">
          <cell r="A491" t="str">
            <v>F88900G</v>
          </cell>
          <cell r="B491" t="str">
            <v>MAINTENANCE OF MEAS. AND REG. STA. EQUIP.-GENERAL</v>
          </cell>
          <cell r="D491">
            <v>1521.44</v>
          </cell>
          <cell r="E491">
            <v>6855.56</v>
          </cell>
          <cell r="F491">
            <v>3329.81</v>
          </cell>
          <cell r="G491">
            <v>957.81</v>
          </cell>
          <cell r="H491">
            <v>8321.85</v>
          </cell>
          <cell r="I491">
            <v>5138.0200000000004</v>
          </cell>
          <cell r="J491">
            <v>1589.26</v>
          </cell>
          <cell r="K491">
            <v>3406.44</v>
          </cell>
          <cell r="L491">
            <v>2773.96</v>
          </cell>
          <cell r="M491">
            <v>11537.25</v>
          </cell>
          <cell r="N491">
            <v>2942.73</v>
          </cell>
          <cell r="O491">
            <v>1529.67</v>
          </cell>
          <cell r="Q491">
            <v>49903.8</v>
          </cell>
        </row>
        <row r="492">
          <cell r="A492" t="str">
            <v>F89200G</v>
          </cell>
          <cell r="B492" t="str">
            <v>MAINTENANCE OF SERVICES</v>
          </cell>
          <cell r="D492">
            <v>111211.53</v>
          </cell>
          <cell r="E492">
            <v>22317</v>
          </cell>
          <cell r="F492">
            <v>38579.910000000003</v>
          </cell>
          <cell r="G492">
            <v>23245.759999999998</v>
          </cell>
          <cell r="H492">
            <v>38419.46</v>
          </cell>
          <cell r="I492">
            <v>17527.689999999999</v>
          </cell>
          <cell r="J492">
            <v>43177.43</v>
          </cell>
          <cell r="K492">
            <v>20399.05</v>
          </cell>
          <cell r="L492">
            <v>23194.67</v>
          </cell>
          <cell r="M492">
            <v>44188.87</v>
          </cell>
          <cell r="N492">
            <v>37165.61</v>
          </cell>
          <cell r="O492">
            <v>32897.39</v>
          </cell>
          <cell r="Q492">
            <v>452324.37</v>
          </cell>
        </row>
        <row r="493">
          <cell r="A493" t="str">
            <v>F89210G</v>
          </cell>
          <cell r="B493" t="str">
            <v>MAINT OF SERVICES</v>
          </cell>
          <cell r="D493">
            <v>3735.31</v>
          </cell>
          <cell r="E493">
            <v>2352.6799999999998</v>
          </cell>
          <cell r="F493">
            <v>2895.87</v>
          </cell>
          <cell r="G493">
            <v>3494.98</v>
          </cell>
          <cell r="H493">
            <v>5426.75</v>
          </cell>
          <cell r="I493">
            <v>5158.95</v>
          </cell>
          <cell r="J493">
            <v>5617.84</v>
          </cell>
          <cell r="K493">
            <v>2610.1</v>
          </cell>
          <cell r="L493">
            <v>2767.8</v>
          </cell>
          <cell r="M493">
            <v>3837.59</v>
          </cell>
          <cell r="N493">
            <v>2468.92</v>
          </cell>
          <cell r="O493">
            <v>1725.96</v>
          </cell>
          <cell r="Q493">
            <v>42092.749999999993</v>
          </cell>
        </row>
        <row r="494">
          <cell r="A494" t="str">
            <v>F89220G</v>
          </cell>
          <cell r="B494" t="str">
            <v>MAINT OF SERVICES</v>
          </cell>
          <cell r="D494">
            <v>1364.67</v>
          </cell>
          <cell r="E494">
            <v>1058.1600000000001</v>
          </cell>
          <cell r="F494">
            <v>734.91</v>
          </cell>
          <cell r="G494">
            <v>277.92</v>
          </cell>
          <cell r="H494">
            <v>1084.08</v>
          </cell>
          <cell r="I494">
            <v>1997.66</v>
          </cell>
          <cell r="J494">
            <v>585.66999999999996</v>
          </cell>
          <cell r="K494">
            <v>147.09</v>
          </cell>
          <cell r="L494">
            <v>290</v>
          </cell>
          <cell r="M494">
            <v>1740.4</v>
          </cell>
          <cell r="N494">
            <v>67.69</v>
          </cell>
          <cell r="O494">
            <v>1799.91</v>
          </cell>
          <cell r="Q494">
            <v>11148.16</v>
          </cell>
        </row>
        <row r="495">
          <cell r="A495" t="str">
            <v>F89230G</v>
          </cell>
          <cell r="B495" t="str">
            <v>MAINT OF SERVICES</v>
          </cell>
          <cell r="D495">
            <v>9011.9</v>
          </cell>
          <cell r="E495">
            <v>3867.61</v>
          </cell>
          <cell r="F495">
            <v>2698.58</v>
          </cell>
          <cell r="G495">
            <v>1578.92</v>
          </cell>
          <cell r="H495">
            <v>2889.55</v>
          </cell>
          <cell r="I495">
            <v>3624.15</v>
          </cell>
          <cell r="J495">
            <v>3095.82</v>
          </cell>
          <cell r="K495">
            <v>3079.32</v>
          </cell>
          <cell r="L495">
            <v>4078.65</v>
          </cell>
          <cell r="M495">
            <v>2476.29</v>
          </cell>
          <cell r="N495">
            <v>2838.76</v>
          </cell>
          <cell r="O495">
            <v>4940.2</v>
          </cell>
          <cell r="Q495">
            <v>44179.75</v>
          </cell>
        </row>
        <row r="496">
          <cell r="A496" t="str">
            <v>F89300G</v>
          </cell>
          <cell r="B496" t="str">
            <v>MAINTENANCE OF METERS AND HOUSE REGULATORS</v>
          </cell>
          <cell r="D496">
            <v>12973.12</v>
          </cell>
          <cell r="E496">
            <v>9568.51</v>
          </cell>
          <cell r="F496">
            <v>14640.58</v>
          </cell>
          <cell r="G496">
            <v>20393.77</v>
          </cell>
          <cell r="H496">
            <v>25278.45</v>
          </cell>
          <cell r="I496">
            <v>26071.29</v>
          </cell>
          <cell r="J496">
            <v>1135.3499999999999</v>
          </cell>
          <cell r="K496">
            <v>38397.68</v>
          </cell>
          <cell r="L496">
            <v>10852.27</v>
          </cell>
          <cell r="M496">
            <v>594.73</v>
          </cell>
          <cell r="N496">
            <v>13337.31</v>
          </cell>
          <cell r="O496">
            <v>17156.939999999999</v>
          </cell>
          <cell r="Q496">
            <v>190400</v>
          </cell>
        </row>
        <row r="497">
          <cell r="A497" t="str">
            <v>F89310G</v>
          </cell>
          <cell r="B497" t="str">
            <v>MAINT OF METERS AND</v>
          </cell>
          <cell r="D497">
            <v>9515.2800000000007</v>
          </cell>
          <cell r="E497">
            <v>4963.45</v>
          </cell>
          <cell r="F497">
            <v>18477.62</v>
          </cell>
          <cell r="G497">
            <v>17849.46</v>
          </cell>
          <cell r="H497">
            <v>23930.04</v>
          </cell>
          <cell r="I497">
            <v>13057.91</v>
          </cell>
          <cell r="J497">
            <v>13577.14</v>
          </cell>
          <cell r="K497">
            <v>10986.19</v>
          </cell>
          <cell r="L497">
            <v>7264.9</v>
          </cell>
          <cell r="M497">
            <v>14775.78</v>
          </cell>
          <cell r="N497">
            <v>10108.51</v>
          </cell>
          <cell r="O497">
            <v>7376.63</v>
          </cell>
          <cell r="Q497">
            <v>151882.91000000003</v>
          </cell>
        </row>
        <row r="498">
          <cell r="A498" t="str">
            <v>F89320G</v>
          </cell>
          <cell r="B498" t="str">
            <v>MAINT OF METERS AND</v>
          </cell>
          <cell r="D498">
            <v>40823.440000000002</v>
          </cell>
          <cell r="E498">
            <v>29631.98</v>
          </cell>
          <cell r="F498">
            <v>32953.83</v>
          </cell>
          <cell r="G498">
            <v>30890.33</v>
          </cell>
          <cell r="H498">
            <v>42082.8</v>
          </cell>
          <cell r="I498">
            <v>32847.449999999997</v>
          </cell>
          <cell r="J498">
            <v>33057.03</v>
          </cell>
          <cell r="K498">
            <v>42596.59</v>
          </cell>
          <cell r="L498">
            <v>26815</v>
          </cell>
          <cell r="M498">
            <v>32642.87</v>
          </cell>
          <cell r="N498">
            <v>31187.03</v>
          </cell>
          <cell r="O498">
            <v>29390.49</v>
          </cell>
          <cell r="Q498">
            <v>404918.83999999997</v>
          </cell>
        </row>
        <row r="499">
          <cell r="A499" t="str">
            <v>F89400G</v>
          </cell>
          <cell r="B499" t="str">
            <v>MAINTENANCE OF OTHER EQUIPMENT</v>
          </cell>
          <cell r="D499">
            <v>58034.85</v>
          </cell>
          <cell r="E499">
            <v>47528.91</v>
          </cell>
          <cell r="F499">
            <v>47213.95</v>
          </cell>
          <cell r="G499">
            <v>52065.61</v>
          </cell>
          <cell r="H499">
            <v>60675.12</v>
          </cell>
          <cell r="I499">
            <v>49525.88</v>
          </cell>
          <cell r="J499">
            <v>45068.79</v>
          </cell>
          <cell r="K499">
            <v>42248.01</v>
          </cell>
          <cell r="L499">
            <v>50580.24</v>
          </cell>
          <cell r="M499">
            <v>72937.679999999993</v>
          </cell>
          <cell r="N499">
            <v>69061.570000000007</v>
          </cell>
          <cell r="O499">
            <v>51049.64</v>
          </cell>
          <cell r="Q499">
            <v>645990.25000000012</v>
          </cell>
        </row>
        <row r="500">
          <cell r="A500" t="str">
            <v>F90100E</v>
          </cell>
          <cell r="B500" t="str">
            <v>SUPERVISION</v>
          </cell>
          <cell r="H500">
            <v>37.909999999999997</v>
          </cell>
          <cell r="I500">
            <v>0</v>
          </cell>
          <cell r="N500">
            <v>0</v>
          </cell>
          <cell r="O500">
            <v>0</v>
          </cell>
          <cell r="Q500">
            <v>37.909999999999997</v>
          </cell>
        </row>
        <row r="501">
          <cell r="A501" t="str">
            <v>F90100G</v>
          </cell>
          <cell r="B501" t="str">
            <v>SUPERVISION</v>
          </cell>
          <cell r="D501">
            <v>603.92999999999995</v>
          </cell>
          <cell r="H501">
            <v>20.65</v>
          </cell>
          <cell r="I501">
            <v>0</v>
          </cell>
          <cell r="N501">
            <v>0</v>
          </cell>
          <cell r="O501">
            <v>0</v>
          </cell>
          <cell r="Q501">
            <v>624.57999999999993</v>
          </cell>
        </row>
        <row r="502">
          <cell r="A502" t="str">
            <v>F90200E</v>
          </cell>
          <cell r="B502" t="str">
            <v>METER READING EXPENSES</v>
          </cell>
          <cell r="D502">
            <v>396261.34</v>
          </cell>
          <cell r="E502">
            <v>338766.12</v>
          </cell>
          <cell r="F502">
            <v>396153.7</v>
          </cell>
          <cell r="G502">
            <v>493378.99</v>
          </cell>
          <cell r="H502">
            <v>462818.15</v>
          </cell>
          <cell r="I502">
            <v>343387.01</v>
          </cell>
          <cell r="J502">
            <v>509441.48</v>
          </cell>
          <cell r="K502">
            <v>447917.02</v>
          </cell>
          <cell r="L502">
            <v>405821.21</v>
          </cell>
          <cell r="M502">
            <v>526888.64</v>
          </cell>
          <cell r="N502">
            <v>369602.59</v>
          </cell>
          <cell r="O502">
            <v>529953.92000000004</v>
          </cell>
          <cell r="Q502">
            <v>5220390.169999999</v>
          </cell>
        </row>
        <row r="503">
          <cell r="A503" t="str">
            <v>F90200G</v>
          </cell>
          <cell r="B503" t="str">
            <v>METER READING EXPENSES</v>
          </cell>
          <cell r="D503">
            <v>216439.36</v>
          </cell>
          <cell r="E503">
            <v>187034.41</v>
          </cell>
          <cell r="F503">
            <v>215308.68</v>
          </cell>
          <cell r="G503">
            <v>269075.09000000003</v>
          </cell>
          <cell r="H503">
            <v>252679.17</v>
          </cell>
          <cell r="I503">
            <v>186988.91</v>
          </cell>
          <cell r="J503">
            <v>278152.36</v>
          </cell>
          <cell r="K503">
            <v>244576.99</v>
          </cell>
          <cell r="L503">
            <v>221503.44</v>
          </cell>
          <cell r="M503">
            <v>287399.48</v>
          </cell>
          <cell r="N503">
            <v>208908.55</v>
          </cell>
          <cell r="O503">
            <v>289327.78999999998</v>
          </cell>
          <cell r="Q503">
            <v>2857394.2299999995</v>
          </cell>
        </row>
        <row r="504">
          <cell r="A504" t="str">
            <v>F90210E</v>
          </cell>
          <cell r="B504" t="str">
            <v>METER READING EXPENSES</v>
          </cell>
          <cell r="G504">
            <v>77.16</v>
          </cell>
          <cell r="H504">
            <v>232.22</v>
          </cell>
          <cell r="I504">
            <v>0</v>
          </cell>
          <cell r="J504">
            <v>380.3</v>
          </cell>
          <cell r="N504">
            <v>20.93</v>
          </cell>
          <cell r="O504">
            <v>52.01</v>
          </cell>
          <cell r="Q504">
            <v>762.62</v>
          </cell>
        </row>
        <row r="505">
          <cell r="A505" t="str">
            <v>F90210G</v>
          </cell>
          <cell r="B505" t="str">
            <v>METER READING EXPENSES</v>
          </cell>
          <cell r="G505">
            <v>42.12</v>
          </cell>
          <cell r="H505">
            <v>126.78</v>
          </cell>
          <cell r="I505">
            <v>0</v>
          </cell>
          <cell r="J505">
            <v>207.62</v>
          </cell>
          <cell r="N505">
            <v>11.43</v>
          </cell>
          <cell r="O505">
            <v>28.39</v>
          </cell>
          <cell r="Q505">
            <v>416.34</v>
          </cell>
        </row>
        <row r="506">
          <cell r="A506" t="str">
            <v>F90300E</v>
          </cell>
          <cell r="B506" t="str">
            <v>CUSTOMER RECORDS AND COLLECTION EXPENSES</v>
          </cell>
          <cell r="D506">
            <v>592614.94999999995</v>
          </cell>
          <cell r="E506">
            <v>601421.53</v>
          </cell>
          <cell r="F506">
            <v>716416.58</v>
          </cell>
          <cell r="G506">
            <v>699354.65</v>
          </cell>
          <cell r="H506">
            <v>896109.64</v>
          </cell>
          <cell r="I506">
            <v>823354.83</v>
          </cell>
          <cell r="J506">
            <v>697757.81</v>
          </cell>
          <cell r="K506">
            <v>760371.89</v>
          </cell>
          <cell r="L506">
            <v>685576.51</v>
          </cell>
          <cell r="M506">
            <v>650763.18000000005</v>
          </cell>
          <cell r="N506">
            <v>736387.07</v>
          </cell>
          <cell r="O506">
            <v>1044886.35</v>
          </cell>
          <cell r="Q506">
            <v>8905014.9900000002</v>
          </cell>
        </row>
        <row r="507">
          <cell r="A507" t="str">
            <v>F90300G</v>
          </cell>
          <cell r="B507" t="str">
            <v>CUSTOMER RECORDS AND COLLECTION EXPENSES</v>
          </cell>
          <cell r="D507">
            <v>260460.27</v>
          </cell>
          <cell r="E507">
            <v>280066.78999999998</v>
          </cell>
          <cell r="F507">
            <v>339086.51</v>
          </cell>
          <cell r="G507">
            <v>281450.42</v>
          </cell>
          <cell r="H507">
            <v>423160</v>
          </cell>
          <cell r="I507">
            <v>392799.69</v>
          </cell>
          <cell r="J507">
            <v>311197.15999999997</v>
          </cell>
          <cell r="K507">
            <v>357567.3</v>
          </cell>
          <cell r="L507">
            <v>273553.28000000003</v>
          </cell>
          <cell r="M507">
            <v>374936.84</v>
          </cell>
          <cell r="N507">
            <v>350935.22</v>
          </cell>
          <cell r="O507">
            <v>507034.29</v>
          </cell>
          <cell r="Q507">
            <v>4152247.7699999996</v>
          </cell>
        </row>
        <row r="508">
          <cell r="A508" t="str">
            <v>F90310E</v>
          </cell>
          <cell r="B508" t="str">
            <v>CUSTOMER RECORDS AND</v>
          </cell>
          <cell r="D508">
            <v>921051.75</v>
          </cell>
          <cell r="E508">
            <v>888844.34</v>
          </cell>
          <cell r="F508">
            <v>915642.09</v>
          </cell>
          <cell r="G508">
            <v>873958.84</v>
          </cell>
          <cell r="H508">
            <v>1162177.3700000001</v>
          </cell>
          <cell r="I508">
            <v>972740.59</v>
          </cell>
          <cell r="J508">
            <v>1135506.42</v>
          </cell>
          <cell r="K508">
            <v>1022703.19</v>
          </cell>
          <cell r="L508">
            <v>945466.99</v>
          </cell>
          <cell r="M508">
            <v>1228659.97</v>
          </cell>
          <cell r="N508">
            <v>1129320.28</v>
          </cell>
          <cell r="O508">
            <v>1337041.71</v>
          </cell>
          <cell r="Q508">
            <v>12533113.539999999</v>
          </cell>
        </row>
        <row r="509">
          <cell r="A509" t="str">
            <v>F90310G</v>
          </cell>
          <cell r="B509" t="str">
            <v>CUSTOMER RECORDS AND</v>
          </cell>
          <cell r="D509">
            <v>496436.32</v>
          </cell>
          <cell r="E509">
            <v>479050.19</v>
          </cell>
          <cell r="F509">
            <v>494198.17</v>
          </cell>
          <cell r="G509">
            <v>478609.81</v>
          </cell>
          <cell r="H509">
            <v>639356.65</v>
          </cell>
          <cell r="I509">
            <v>510045.33</v>
          </cell>
          <cell r="J509">
            <v>619453.65</v>
          </cell>
          <cell r="K509">
            <v>557006.02</v>
          </cell>
          <cell r="L509">
            <v>514959.94</v>
          </cell>
          <cell r="M509">
            <v>669187.63</v>
          </cell>
          <cell r="N509">
            <v>615132.13</v>
          </cell>
          <cell r="O509">
            <v>728237.18</v>
          </cell>
          <cell r="Q509">
            <v>6801673.0200000005</v>
          </cell>
        </row>
        <row r="510">
          <cell r="A510" t="str">
            <v>F90320E</v>
          </cell>
          <cell r="B510" t="str">
            <v>CUSTOMER RECORDS AND</v>
          </cell>
          <cell r="D510">
            <v>5573.31</v>
          </cell>
          <cell r="E510">
            <v>6781.7</v>
          </cell>
          <cell r="F510">
            <v>6190.98</v>
          </cell>
          <cell r="G510">
            <v>5748.95</v>
          </cell>
          <cell r="H510">
            <v>7807.25</v>
          </cell>
          <cell r="I510">
            <v>6080.81</v>
          </cell>
          <cell r="J510">
            <v>7535.65</v>
          </cell>
          <cell r="K510">
            <v>4829.83</v>
          </cell>
          <cell r="L510">
            <v>6384.75</v>
          </cell>
          <cell r="M510">
            <v>8453.69</v>
          </cell>
          <cell r="N510">
            <v>7284.2</v>
          </cell>
          <cell r="O510">
            <v>6809.99</v>
          </cell>
          <cell r="Q510">
            <v>79481.110000000015</v>
          </cell>
        </row>
        <row r="511">
          <cell r="A511" t="str">
            <v>F90320G</v>
          </cell>
          <cell r="B511" t="str">
            <v>CUSTOMER RECORDS AND</v>
          </cell>
          <cell r="D511">
            <v>3057.92</v>
          </cell>
          <cell r="E511">
            <v>3701.89</v>
          </cell>
          <cell r="F511">
            <v>3382.13</v>
          </cell>
          <cell r="G511">
            <v>3139.2</v>
          </cell>
          <cell r="H511">
            <v>4264.3999999999996</v>
          </cell>
          <cell r="I511">
            <v>3316.71</v>
          </cell>
          <cell r="J511">
            <v>4115.1499999999996</v>
          </cell>
          <cell r="K511">
            <v>2639.86</v>
          </cell>
          <cell r="L511">
            <v>3483.4</v>
          </cell>
          <cell r="M511">
            <v>4626.58</v>
          </cell>
          <cell r="N511">
            <v>3981.25</v>
          </cell>
          <cell r="O511">
            <v>3697.02</v>
          </cell>
          <cell r="Q511">
            <v>43405.51</v>
          </cell>
        </row>
        <row r="512">
          <cell r="A512" t="str">
            <v>F90330E</v>
          </cell>
          <cell r="B512" t="str">
            <v>CUSTOMER RECORDS AND</v>
          </cell>
          <cell r="D512">
            <v>133184.29999999999</v>
          </cell>
          <cell r="E512">
            <v>158851.28</v>
          </cell>
          <cell r="F512">
            <v>144312.34</v>
          </cell>
          <cell r="G512">
            <v>205993.2</v>
          </cell>
          <cell r="H512">
            <v>185997.78</v>
          </cell>
          <cell r="I512">
            <v>168081.28</v>
          </cell>
          <cell r="J512">
            <v>179034.48</v>
          </cell>
          <cell r="K512">
            <v>200018.78</v>
          </cell>
          <cell r="L512">
            <v>137947.01</v>
          </cell>
          <cell r="M512">
            <v>185800.47</v>
          </cell>
          <cell r="N512">
            <v>162178.66</v>
          </cell>
          <cell r="O512">
            <v>185356.98</v>
          </cell>
          <cell r="Q512">
            <v>2046756.5599999998</v>
          </cell>
        </row>
        <row r="513">
          <cell r="A513" t="str">
            <v>F90330G</v>
          </cell>
          <cell r="B513" t="str">
            <v>CUSTOMER RECORDS AND</v>
          </cell>
          <cell r="D513">
            <v>72680.039999999994</v>
          </cell>
          <cell r="E513">
            <v>86722.04</v>
          </cell>
          <cell r="F513">
            <v>78787.850000000006</v>
          </cell>
          <cell r="G513">
            <v>112449.71</v>
          </cell>
          <cell r="H513">
            <v>101528.14</v>
          </cell>
          <cell r="I513">
            <v>91744.93</v>
          </cell>
          <cell r="J513">
            <v>97730.02</v>
          </cell>
          <cell r="K513">
            <v>109192.61</v>
          </cell>
          <cell r="L513">
            <v>75353.03</v>
          </cell>
          <cell r="M513">
            <v>101416.22</v>
          </cell>
          <cell r="N513">
            <v>88469.99</v>
          </cell>
          <cell r="O513">
            <v>101163.62</v>
          </cell>
          <cell r="Q513">
            <v>1117238.2</v>
          </cell>
        </row>
        <row r="514">
          <cell r="A514" t="str">
            <v>F90340E</v>
          </cell>
          <cell r="B514" t="str">
            <v>CUSTOMER RECORDS AND COLLECTION EXPENSES</v>
          </cell>
          <cell r="D514">
            <v>53434.74</v>
          </cell>
          <cell r="E514">
            <v>79490.720000000001</v>
          </cell>
          <cell r="F514">
            <v>88663.9</v>
          </cell>
          <cell r="G514">
            <v>82256.25</v>
          </cell>
          <cell r="H514">
            <v>121001.92</v>
          </cell>
          <cell r="I514">
            <v>109603.97</v>
          </cell>
          <cell r="J514">
            <v>200246.47</v>
          </cell>
          <cell r="K514">
            <v>122991.08</v>
          </cell>
          <cell r="L514">
            <v>134668.24</v>
          </cell>
          <cell r="M514">
            <v>166378.59</v>
          </cell>
          <cell r="N514">
            <v>135339.98000000001</v>
          </cell>
          <cell r="O514">
            <v>181282.8</v>
          </cell>
          <cell r="Q514">
            <v>1475358.66</v>
          </cell>
        </row>
        <row r="515">
          <cell r="A515" t="str">
            <v>F90340G</v>
          </cell>
          <cell r="B515" t="str">
            <v>CUSTOMER RECORDS AND</v>
          </cell>
          <cell r="D515">
            <v>29359.03</v>
          </cell>
          <cell r="E515">
            <v>43402.879999999997</v>
          </cell>
          <cell r="F515">
            <v>48405.51</v>
          </cell>
          <cell r="G515">
            <v>44890.25</v>
          </cell>
          <cell r="H515">
            <v>66053.240000000005</v>
          </cell>
          <cell r="I515">
            <v>59810.57</v>
          </cell>
          <cell r="J515">
            <v>109324.66</v>
          </cell>
          <cell r="K515">
            <v>65777.490000000005</v>
          </cell>
          <cell r="L515">
            <v>72082.28</v>
          </cell>
          <cell r="M515">
            <v>91894.46</v>
          </cell>
          <cell r="N515">
            <v>72001.03</v>
          </cell>
          <cell r="O515">
            <v>100195.3</v>
          </cell>
          <cell r="Q515">
            <v>803196.70000000007</v>
          </cell>
        </row>
        <row r="516">
          <cell r="A516" t="str">
            <v>F90350E</v>
          </cell>
          <cell r="B516" t="str">
            <v>CUSTOMER RECORDS AND</v>
          </cell>
          <cell r="D516">
            <v>165894.84</v>
          </cell>
          <cell r="E516">
            <v>150390.20000000001</v>
          </cell>
          <cell r="F516">
            <v>152046.78</v>
          </cell>
          <cell r="G516">
            <v>93470.38</v>
          </cell>
          <cell r="H516">
            <v>152024.37</v>
          </cell>
          <cell r="I516">
            <v>124315.36</v>
          </cell>
          <cell r="J516">
            <v>154748.76</v>
          </cell>
          <cell r="K516">
            <v>130877.15</v>
          </cell>
          <cell r="L516">
            <v>130673.78</v>
          </cell>
          <cell r="M516">
            <v>170659.39</v>
          </cell>
          <cell r="N516">
            <v>169730.68</v>
          </cell>
          <cell r="O516">
            <v>174903.71</v>
          </cell>
          <cell r="Q516">
            <v>1769735.4000000001</v>
          </cell>
        </row>
        <row r="517">
          <cell r="A517" t="str">
            <v>F90350G</v>
          </cell>
          <cell r="B517" t="str">
            <v>CUSTOMER RECORDS AND</v>
          </cell>
          <cell r="D517">
            <v>90634.4</v>
          </cell>
          <cell r="E517">
            <v>82069.3</v>
          </cell>
          <cell r="F517">
            <v>82981.72</v>
          </cell>
          <cell r="G517">
            <v>51049.27</v>
          </cell>
          <cell r="H517">
            <v>83016.679999999993</v>
          </cell>
          <cell r="I517">
            <v>64557.11</v>
          </cell>
          <cell r="J517">
            <v>84512.68</v>
          </cell>
          <cell r="K517">
            <v>71311.7</v>
          </cell>
          <cell r="L517">
            <v>71358.759999999995</v>
          </cell>
          <cell r="M517">
            <v>93133.54</v>
          </cell>
          <cell r="N517">
            <v>92746.28</v>
          </cell>
          <cell r="O517">
            <v>95531.13</v>
          </cell>
          <cell r="Q517">
            <v>962902.57</v>
          </cell>
        </row>
        <row r="518">
          <cell r="A518" t="str">
            <v>F90360E</v>
          </cell>
          <cell r="B518" t="str">
            <v>CUSTOMER RECORDS AND COLLECTION EXPENSE</v>
          </cell>
          <cell r="I518">
            <v>0</v>
          </cell>
          <cell r="N518">
            <v>0</v>
          </cell>
          <cell r="O518">
            <v>0</v>
          </cell>
          <cell r="Q518">
            <v>0</v>
          </cell>
        </row>
        <row r="519">
          <cell r="A519" t="str">
            <v>F90360G</v>
          </cell>
          <cell r="B519" t="str">
            <v>CUSTOMER RECORDS AND</v>
          </cell>
          <cell r="G519">
            <v>1837.22</v>
          </cell>
          <cell r="I519">
            <v>0</v>
          </cell>
          <cell r="K519">
            <v>1858.45</v>
          </cell>
          <cell r="N519">
            <v>0</v>
          </cell>
          <cell r="O519">
            <v>3508.75</v>
          </cell>
          <cell r="Q519">
            <v>7204.42</v>
          </cell>
        </row>
        <row r="520">
          <cell r="A520" t="str">
            <v>F90370E</v>
          </cell>
          <cell r="B520" t="str">
            <v>CUSTOMER RECORDS AND COLLECTION EXPENSES</v>
          </cell>
          <cell r="H520">
            <v>257.99</v>
          </cell>
          <cell r="I520">
            <v>0</v>
          </cell>
          <cell r="N520">
            <v>0</v>
          </cell>
          <cell r="O520">
            <v>0</v>
          </cell>
          <cell r="Q520">
            <v>257.99</v>
          </cell>
        </row>
        <row r="521">
          <cell r="A521" t="str">
            <v>F90370G</v>
          </cell>
          <cell r="B521" t="str">
            <v>CUSTOMER RECORDS AND COLLECTION EXPENSES</v>
          </cell>
          <cell r="H521">
            <v>140.84</v>
          </cell>
          <cell r="I521">
            <v>0</v>
          </cell>
          <cell r="N521">
            <v>0</v>
          </cell>
          <cell r="O521">
            <v>0</v>
          </cell>
          <cell r="Q521">
            <v>140.84</v>
          </cell>
        </row>
        <row r="522">
          <cell r="A522" t="str">
            <v>F90380E</v>
          </cell>
          <cell r="B522" t="str">
            <v>CUSTOMER RECORDS AND</v>
          </cell>
          <cell r="D522">
            <v>18492.64</v>
          </cell>
          <cell r="E522">
            <v>16972.86</v>
          </cell>
          <cell r="F522">
            <v>15009.64</v>
          </cell>
          <cell r="G522">
            <v>17298.8</v>
          </cell>
          <cell r="H522">
            <v>20614.79</v>
          </cell>
          <cell r="I522">
            <v>15791.45</v>
          </cell>
          <cell r="J522">
            <v>18714.48</v>
          </cell>
          <cell r="K522">
            <v>22440.18</v>
          </cell>
          <cell r="L522">
            <v>14927.72</v>
          </cell>
          <cell r="M522">
            <v>18870.439999999999</v>
          </cell>
          <cell r="N522">
            <v>17480.36</v>
          </cell>
          <cell r="O522">
            <v>17651.82</v>
          </cell>
          <cell r="Q522">
            <v>214265.18</v>
          </cell>
        </row>
        <row r="523">
          <cell r="A523" t="str">
            <v>F90380G</v>
          </cell>
          <cell r="B523" t="str">
            <v>CUSTOMER RECORDS AND</v>
          </cell>
          <cell r="D523">
            <v>10088.540000000001</v>
          </cell>
          <cell r="E523">
            <v>9263.23</v>
          </cell>
          <cell r="F523">
            <v>8188.05</v>
          </cell>
          <cell r="G523">
            <v>9438.48</v>
          </cell>
          <cell r="H523">
            <v>11252.29</v>
          </cell>
          <cell r="I523">
            <v>8619.07</v>
          </cell>
          <cell r="J523">
            <v>10210.200000000001</v>
          </cell>
          <cell r="K523">
            <v>12248.22</v>
          </cell>
          <cell r="L523">
            <v>8148.17</v>
          </cell>
          <cell r="M523">
            <v>10297.06</v>
          </cell>
          <cell r="N523">
            <v>9537.2000000000007</v>
          </cell>
          <cell r="O523">
            <v>9630.19</v>
          </cell>
          <cell r="Q523">
            <v>116920.7</v>
          </cell>
        </row>
        <row r="524">
          <cell r="A524" t="str">
            <v>F90390E</v>
          </cell>
          <cell r="B524" t="str">
            <v>CUSTOMER RECORDS AND COLLECTION EXPENSE</v>
          </cell>
          <cell r="I524">
            <v>0</v>
          </cell>
          <cell r="N524">
            <v>0</v>
          </cell>
          <cell r="O524">
            <v>0</v>
          </cell>
          <cell r="Q524">
            <v>0</v>
          </cell>
        </row>
        <row r="525">
          <cell r="A525" t="str">
            <v>F90400E</v>
          </cell>
          <cell r="B525" t="str">
            <v>UNCOLLECTIBLE ACCOUNTS</v>
          </cell>
          <cell r="D525">
            <v>264107.21000000002</v>
          </cell>
          <cell r="E525">
            <v>269753.73</v>
          </cell>
          <cell r="F525">
            <v>373839.07</v>
          </cell>
          <cell r="G525">
            <v>283210</v>
          </cell>
          <cell r="H525">
            <v>463723.13</v>
          </cell>
          <cell r="I525">
            <v>1145997</v>
          </cell>
          <cell r="J525">
            <v>946191</v>
          </cell>
          <cell r="K525">
            <v>1003029.1</v>
          </cell>
          <cell r="L525">
            <v>996754.17</v>
          </cell>
          <cell r="M525">
            <v>722838</v>
          </cell>
          <cell r="N525">
            <v>1079406.74</v>
          </cell>
          <cell r="O525">
            <v>-17747</v>
          </cell>
          <cell r="Q525">
            <v>7531102.1500000004</v>
          </cell>
        </row>
        <row r="526">
          <cell r="A526" t="str">
            <v>F90400G</v>
          </cell>
          <cell r="B526" t="str">
            <v>UNCOLLECTIBLE ACCOUNTS</v>
          </cell>
          <cell r="D526">
            <v>58988</v>
          </cell>
          <cell r="E526">
            <v>54255.43</v>
          </cell>
          <cell r="F526">
            <v>83765</v>
          </cell>
          <cell r="G526">
            <v>62735</v>
          </cell>
          <cell r="H526">
            <v>96735.74</v>
          </cell>
          <cell r="I526">
            <v>253671</v>
          </cell>
          <cell r="J526">
            <v>209455</v>
          </cell>
          <cell r="K526">
            <v>216022.81</v>
          </cell>
          <cell r="L526">
            <v>220707</v>
          </cell>
          <cell r="M526">
            <v>160030</v>
          </cell>
          <cell r="N526">
            <v>233893.1</v>
          </cell>
          <cell r="O526">
            <v>168821</v>
          </cell>
          <cell r="Q526">
            <v>1819079.08</v>
          </cell>
        </row>
        <row r="527">
          <cell r="A527" t="str">
            <v>F90500E</v>
          </cell>
          <cell r="B527" t="str">
            <v>MISCELLANEOUS CUSTOMER ACCOUNTS EXPENSES</v>
          </cell>
          <cell r="D527">
            <v>15889.47</v>
          </cell>
          <cell r="E527">
            <v>5674.85</v>
          </cell>
          <cell r="F527">
            <v>17843.73</v>
          </cell>
          <cell r="G527">
            <v>14279.69</v>
          </cell>
          <cell r="H527">
            <v>10528.33</v>
          </cell>
          <cell r="I527">
            <v>9388.9599999999991</v>
          </cell>
          <cell r="J527">
            <v>12807.62</v>
          </cell>
          <cell r="K527">
            <v>10975.57</v>
          </cell>
          <cell r="L527">
            <v>12633.95</v>
          </cell>
          <cell r="M527">
            <v>12573.64</v>
          </cell>
          <cell r="N527">
            <v>4817.66</v>
          </cell>
          <cell r="O527">
            <v>17276.84</v>
          </cell>
          <cell r="Q527">
            <v>144690.31</v>
          </cell>
        </row>
        <row r="528">
          <cell r="A528" t="str">
            <v>F90500G</v>
          </cell>
          <cell r="B528" t="str">
            <v>MISCELLANEOUS CUSTOMER ACCOUNTS EXPENSES</v>
          </cell>
          <cell r="D528">
            <v>53.16</v>
          </cell>
          <cell r="E528">
            <v>1046.1500000000001</v>
          </cell>
          <cell r="F528">
            <v>1284.6400000000001</v>
          </cell>
          <cell r="G528">
            <v>36.299999999999997</v>
          </cell>
          <cell r="H528">
            <v>948.88</v>
          </cell>
          <cell r="I528">
            <v>36.81</v>
          </cell>
          <cell r="J528">
            <v>1235.57</v>
          </cell>
          <cell r="K528">
            <v>576.70000000000005</v>
          </cell>
          <cell r="L528">
            <v>1258.1500000000001</v>
          </cell>
          <cell r="M528">
            <v>740.9</v>
          </cell>
          <cell r="N528">
            <v>38.51</v>
          </cell>
          <cell r="O528">
            <v>2050.34</v>
          </cell>
          <cell r="Q528">
            <v>9306.11</v>
          </cell>
        </row>
        <row r="529">
          <cell r="A529" t="str">
            <v>F90700C</v>
          </cell>
          <cell r="B529" t="str">
            <v>SUPERVISION</v>
          </cell>
          <cell r="D529">
            <v>20.100000000000001</v>
          </cell>
          <cell r="F529">
            <v>521.15</v>
          </cell>
          <cell r="G529">
            <v>130.22</v>
          </cell>
          <cell r="H529">
            <v>232.74</v>
          </cell>
          <cell r="I529">
            <v>295.67</v>
          </cell>
          <cell r="J529">
            <v>108.99</v>
          </cell>
          <cell r="K529">
            <v>219.82</v>
          </cell>
          <cell r="L529">
            <v>101.51</v>
          </cell>
          <cell r="M529">
            <v>198.99</v>
          </cell>
          <cell r="N529">
            <v>63.27</v>
          </cell>
          <cell r="O529">
            <v>107.45</v>
          </cell>
          <cell r="Q529">
            <v>1999.91</v>
          </cell>
        </row>
        <row r="530">
          <cell r="A530" t="str">
            <v>F90700E</v>
          </cell>
          <cell r="B530" t="str">
            <v>SUPERVISION</v>
          </cell>
          <cell r="D530">
            <v>17288.64</v>
          </cell>
          <cell r="E530">
            <v>18261.36</v>
          </cell>
          <cell r="F530">
            <v>15831.62</v>
          </cell>
          <cell r="G530">
            <v>21306.959999999999</v>
          </cell>
          <cell r="H530">
            <v>21210.95</v>
          </cell>
          <cell r="I530">
            <v>38726.6</v>
          </cell>
          <cell r="J530">
            <v>23015.200000000001</v>
          </cell>
          <cell r="K530">
            <v>22044.28</v>
          </cell>
          <cell r="L530">
            <v>18547.310000000001</v>
          </cell>
          <cell r="M530">
            <v>22887.85</v>
          </cell>
          <cell r="N530">
            <v>14484.95</v>
          </cell>
          <cell r="O530">
            <v>20915.52</v>
          </cell>
          <cell r="Q530">
            <v>254521.24000000002</v>
          </cell>
        </row>
        <row r="531">
          <cell r="A531" t="str">
            <v>F90700G</v>
          </cell>
          <cell r="B531" t="str">
            <v>SUPERVISION</v>
          </cell>
          <cell r="D531">
            <v>3050.95</v>
          </cell>
          <cell r="E531">
            <v>3222.64</v>
          </cell>
          <cell r="F531">
            <v>2797.13</v>
          </cell>
          <cell r="G531">
            <v>3760.04</v>
          </cell>
          <cell r="H531">
            <v>3743.12</v>
          </cell>
          <cell r="I531">
            <v>6834.12</v>
          </cell>
          <cell r="J531">
            <v>5702.7</v>
          </cell>
          <cell r="K531">
            <v>3890.2</v>
          </cell>
          <cell r="L531">
            <v>5067.8</v>
          </cell>
          <cell r="M531">
            <v>8153.54</v>
          </cell>
          <cell r="N531">
            <v>4174.21</v>
          </cell>
          <cell r="O531">
            <v>8683.84</v>
          </cell>
          <cell r="Q531">
            <v>59080.290000000008</v>
          </cell>
        </row>
        <row r="532">
          <cell r="A532" t="str">
            <v>F90710C</v>
          </cell>
          <cell r="B532" t="str">
            <v>SUPERVISION</v>
          </cell>
          <cell r="I532">
            <v>0</v>
          </cell>
          <cell r="N532">
            <v>0</v>
          </cell>
          <cell r="O532">
            <v>0</v>
          </cell>
          <cell r="Q532">
            <v>0</v>
          </cell>
        </row>
        <row r="533">
          <cell r="A533" t="str">
            <v>F90800C</v>
          </cell>
          <cell r="B533" t="str">
            <v>CUSTOMER ASSISTANCE EXPENSES</v>
          </cell>
          <cell r="D533">
            <v>1210.4000000000001</v>
          </cell>
          <cell r="E533">
            <v>217.34</v>
          </cell>
          <cell r="F533">
            <v>220.91</v>
          </cell>
          <cell r="G533">
            <v>454.86</v>
          </cell>
          <cell r="H533">
            <v>1022.56</v>
          </cell>
          <cell r="I533">
            <v>412.5</v>
          </cell>
          <cell r="J533">
            <v>26385.39</v>
          </cell>
          <cell r="K533">
            <v>34560.730000000003</v>
          </cell>
          <cell r="L533">
            <v>38353.89</v>
          </cell>
          <cell r="M533">
            <v>50686.41</v>
          </cell>
          <cell r="N533">
            <v>73.75</v>
          </cell>
          <cell r="O533">
            <v>474.39</v>
          </cell>
          <cell r="Q533">
            <v>154073.13</v>
          </cell>
        </row>
        <row r="534">
          <cell r="A534" t="str">
            <v>F90800E</v>
          </cell>
          <cell r="B534" t="str">
            <v>CUSTOMER ASSISTANCE EXPENSES</v>
          </cell>
          <cell r="D534">
            <v>-1526017.53</v>
          </cell>
          <cell r="E534">
            <v>2920856.38</v>
          </cell>
          <cell r="F534">
            <v>686725.5</v>
          </cell>
          <cell r="G534">
            <v>2284415.81</v>
          </cell>
          <cell r="H534">
            <v>2356006.7000000002</v>
          </cell>
          <cell r="I534">
            <v>4714042.54</v>
          </cell>
          <cell r="J534">
            <v>5276508.13</v>
          </cell>
          <cell r="K534">
            <v>4378188.4800000004</v>
          </cell>
          <cell r="L534">
            <v>4364874.42</v>
          </cell>
          <cell r="M534">
            <v>2022316.03</v>
          </cell>
          <cell r="N534">
            <v>4517177.59</v>
          </cell>
          <cell r="O534">
            <v>13912518</v>
          </cell>
          <cell r="Q534">
            <v>45907612.049999997</v>
          </cell>
        </row>
        <row r="535">
          <cell r="A535" t="str">
            <v>F90800G</v>
          </cell>
          <cell r="B535" t="str">
            <v>CUSTOMER ASSISTANCE EXPENSES</v>
          </cell>
          <cell r="D535">
            <v>246227.5</v>
          </cell>
          <cell r="E535">
            <v>619849.87</v>
          </cell>
          <cell r="F535">
            <v>496130.1</v>
          </cell>
          <cell r="G535">
            <v>342520.86</v>
          </cell>
          <cell r="H535">
            <v>1448925.77</v>
          </cell>
          <cell r="I535">
            <v>1400708.34</v>
          </cell>
          <cell r="J535">
            <v>1738192.48</v>
          </cell>
          <cell r="K535">
            <v>1072738.31</v>
          </cell>
          <cell r="L535">
            <v>1156024.29</v>
          </cell>
          <cell r="M535">
            <v>960607.26</v>
          </cell>
          <cell r="N535">
            <v>2117844.79</v>
          </cell>
          <cell r="O535">
            <v>3528459.65</v>
          </cell>
          <cell r="Q535">
            <v>15128229.220000001</v>
          </cell>
        </row>
        <row r="536">
          <cell r="A536" t="str">
            <v>F90900C</v>
          </cell>
          <cell r="B536" t="str">
            <v>INFORMATIONAL AND INSTRUCTIONAL EXPENSE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F90900E</v>
          </cell>
          <cell r="B537" t="str">
            <v>INFORMATIONAL AND INSTRUCTIONAL EXPENSE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F90900G</v>
          </cell>
          <cell r="B538" t="str">
            <v>INFORMATIONAL AND INSTRUCTIONAL EXPENSE</v>
          </cell>
          <cell r="I538">
            <v>0</v>
          </cell>
          <cell r="N538">
            <v>0</v>
          </cell>
          <cell r="O538">
            <v>0</v>
          </cell>
          <cell r="Q538">
            <v>0</v>
          </cell>
        </row>
        <row r="539">
          <cell r="A539" t="str">
            <v>F91000C</v>
          </cell>
          <cell r="B539" t="str">
            <v>MISCELLANEOUS CUSTOMER SERV AND INFORMATIONAL EXPE</v>
          </cell>
          <cell r="D539">
            <v>150.91999999999999</v>
          </cell>
          <cell r="F539">
            <v>-0.62</v>
          </cell>
          <cell r="G539">
            <v>231.33</v>
          </cell>
          <cell r="H539">
            <v>214.74</v>
          </cell>
          <cell r="I539">
            <v>53.6</v>
          </cell>
          <cell r="J539">
            <v>107.2</v>
          </cell>
          <cell r="K539">
            <v>35784.949999999997</v>
          </cell>
          <cell r="L539">
            <v>116953.44</v>
          </cell>
          <cell r="M539">
            <v>34539.15</v>
          </cell>
          <cell r="N539">
            <v>17103.91</v>
          </cell>
          <cell r="O539">
            <v>12995.88</v>
          </cell>
          <cell r="Q539">
            <v>218134.5</v>
          </cell>
        </row>
        <row r="540">
          <cell r="A540" t="str">
            <v>F91000E</v>
          </cell>
          <cell r="B540" t="str">
            <v>MISCELLANEOUS CUSTOMER SERV AND INFORMATIONAL EXPE</v>
          </cell>
          <cell r="D540">
            <v>80062.53</v>
          </cell>
          <cell r="E540">
            <v>184761.56</v>
          </cell>
          <cell r="F540">
            <v>267902.12</v>
          </cell>
          <cell r="G540">
            <v>308915.15000000002</v>
          </cell>
          <cell r="H540">
            <v>160087.09</v>
          </cell>
          <cell r="I540">
            <v>294142.65000000002</v>
          </cell>
          <cell r="J540">
            <v>400077.95</v>
          </cell>
          <cell r="K540">
            <v>836271.67</v>
          </cell>
          <cell r="L540">
            <v>817236.59</v>
          </cell>
          <cell r="M540">
            <v>374930.17</v>
          </cell>
          <cell r="N540">
            <v>552683.48</v>
          </cell>
          <cell r="O540">
            <v>274333.24</v>
          </cell>
          <cell r="Q540">
            <v>4551404.2</v>
          </cell>
        </row>
        <row r="541">
          <cell r="A541" t="str">
            <v>F91000G</v>
          </cell>
          <cell r="B541" t="str">
            <v>MISCELLANEOUS CUSTOMER SERV AND INFORMATIONAL EXPE</v>
          </cell>
          <cell r="D541">
            <v>-43970.080000000002</v>
          </cell>
          <cell r="E541">
            <v>19192.75</v>
          </cell>
          <cell r="F541">
            <v>31770.1</v>
          </cell>
          <cell r="G541">
            <v>71343.48</v>
          </cell>
          <cell r="H541">
            <v>26340.23</v>
          </cell>
          <cell r="I541">
            <v>24061.75</v>
          </cell>
          <cell r="J541">
            <v>23090.7</v>
          </cell>
          <cell r="K541">
            <v>49531.19</v>
          </cell>
          <cell r="L541">
            <v>-25198.38</v>
          </cell>
          <cell r="M541">
            <v>50579.24</v>
          </cell>
          <cell r="N541">
            <v>22920.27</v>
          </cell>
          <cell r="O541">
            <v>27921.73</v>
          </cell>
          <cell r="Q541">
            <v>277582.98</v>
          </cell>
        </row>
        <row r="542">
          <cell r="A542" t="str">
            <v>F91020C</v>
          </cell>
          <cell r="B542" t="str">
            <v>MISCELLANEOUS CUSTOMER SERV AND INFORMATIONAL EXPE</v>
          </cell>
          <cell r="D542">
            <v>128.21</v>
          </cell>
          <cell r="E542">
            <v>68.42</v>
          </cell>
          <cell r="F542">
            <v>61.29</v>
          </cell>
          <cell r="G542">
            <v>61.19</v>
          </cell>
          <cell r="I542">
            <v>0</v>
          </cell>
          <cell r="N542">
            <v>0</v>
          </cell>
          <cell r="O542">
            <v>0</v>
          </cell>
          <cell r="Q542">
            <v>319.11</v>
          </cell>
        </row>
        <row r="543">
          <cell r="A543" t="str">
            <v>F91020E</v>
          </cell>
          <cell r="B543" t="str">
            <v>MISC CUSTOMER SERVIC</v>
          </cell>
          <cell r="D543">
            <v>2506</v>
          </cell>
          <cell r="E543">
            <v>2122</v>
          </cell>
          <cell r="F543">
            <v>2280</v>
          </cell>
          <cell r="G543">
            <v>2280</v>
          </cell>
          <cell r="H543">
            <v>2850</v>
          </cell>
          <cell r="I543">
            <v>2162</v>
          </cell>
          <cell r="J543">
            <v>-2930</v>
          </cell>
          <cell r="K543">
            <v>7680</v>
          </cell>
          <cell r="L543">
            <v>-2489.3200000000002</v>
          </cell>
          <cell r="M543">
            <v>2128</v>
          </cell>
          <cell r="N543">
            <v>2044</v>
          </cell>
          <cell r="O543">
            <v>760</v>
          </cell>
          <cell r="Q543">
            <v>21392.68</v>
          </cell>
        </row>
        <row r="544">
          <cell r="A544" t="str">
            <v>F91020G</v>
          </cell>
          <cell r="B544" t="str">
            <v>MISC CUSTOMER SERVIC</v>
          </cell>
          <cell r="I544">
            <v>0</v>
          </cell>
          <cell r="N544">
            <v>0</v>
          </cell>
          <cell r="O544">
            <v>0</v>
          </cell>
          <cell r="Q544">
            <v>0</v>
          </cell>
        </row>
        <row r="545">
          <cell r="A545" t="str">
            <v>F91080E</v>
          </cell>
          <cell r="B545" t="str">
            <v>MISCELLANEOUS CUSTOMER SERV AND INFORMA</v>
          </cell>
          <cell r="I545">
            <v>0</v>
          </cell>
          <cell r="N545">
            <v>0</v>
          </cell>
          <cell r="O545">
            <v>0</v>
          </cell>
          <cell r="Q545">
            <v>0</v>
          </cell>
        </row>
        <row r="546">
          <cell r="A546" t="str">
            <v>F91200C</v>
          </cell>
          <cell r="B546" t="str">
            <v>DEMONSTRATING AND SELLING EXPENSES</v>
          </cell>
          <cell r="I546">
            <v>0</v>
          </cell>
          <cell r="L546">
            <v>0.56000000000000005</v>
          </cell>
          <cell r="N546">
            <v>0</v>
          </cell>
          <cell r="O546">
            <v>0</v>
          </cell>
          <cell r="Q546">
            <v>0.56000000000000005</v>
          </cell>
        </row>
        <row r="547">
          <cell r="A547" t="str">
            <v>F91200E</v>
          </cell>
          <cell r="B547" t="str">
            <v>DEMONSTRATING AND SELLING EXPENSES</v>
          </cell>
          <cell r="I547">
            <v>0</v>
          </cell>
          <cell r="N547">
            <v>0</v>
          </cell>
          <cell r="O547">
            <v>0</v>
          </cell>
          <cell r="Q547">
            <v>0</v>
          </cell>
        </row>
        <row r="548">
          <cell r="A548" t="str">
            <v>F91200G</v>
          </cell>
          <cell r="B548" t="str">
            <v>DEMONSTRATING AND SELLING EXPENSES</v>
          </cell>
          <cell r="E548">
            <v>-7250.11</v>
          </cell>
          <cell r="I548">
            <v>0</v>
          </cell>
          <cell r="L548">
            <v>190.27</v>
          </cell>
          <cell r="N548">
            <v>0</v>
          </cell>
          <cell r="O548">
            <v>0</v>
          </cell>
          <cell r="Q548">
            <v>-7059.8399999999992</v>
          </cell>
        </row>
        <row r="549">
          <cell r="A549" t="str">
            <v>F91210E</v>
          </cell>
          <cell r="B549" t="str">
            <v>DEMONSTRATING AND SELLING EXPENSES</v>
          </cell>
          <cell r="I549">
            <v>0</v>
          </cell>
          <cell r="L549">
            <v>138.52000000000001</v>
          </cell>
          <cell r="N549">
            <v>0</v>
          </cell>
          <cell r="O549">
            <v>0</v>
          </cell>
          <cell r="Q549">
            <v>138.52000000000001</v>
          </cell>
        </row>
        <row r="550">
          <cell r="A550" t="str">
            <v>F91300C</v>
          </cell>
          <cell r="B550" t="str">
            <v>ADVERTISING EXPENSES</v>
          </cell>
          <cell r="D550">
            <v>356.39</v>
          </cell>
          <cell r="F550">
            <v>210.49</v>
          </cell>
          <cell r="G550">
            <v>89.04</v>
          </cell>
          <cell r="H550">
            <v>123.68</v>
          </cell>
          <cell r="I550">
            <v>70.33</v>
          </cell>
          <cell r="J550">
            <v>95.19</v>
          </cell>
          <cell r="K550">
            <v>73.099999999999994</v>
          </cell>
          <cell r="L550">
            <v>79.31</v>
          </cell>
          <cell r="N550">
            <v>89.31</v>
          </cell>
          <cell r="O550">
            <v>141.44</v>
          </cell>
          <cell r="Q550">
            <v>1328.28</v>
          </cell>
        </row>
        <row r="551">
          <cell r="A551" t="str">
            <v>F91600E</v>
          </cell>
          <cell r="B551" t="str">
            <v>MISCELLANEOUS SALES EXPENSES</v>
          </cell>
          <cell r="I551">
            <v>0</v>
          </cell>
          <cell r="N551">
            <v>0</v>
          </cell>
          <cell r="O551">
            <v>0</v>
          </cell>
          <cell r="Q551">
            <v>0</v>
          </cell>
        </row>
        <row r="552">
          <cell r="A552" t="str">
            <v>F91600G</v>
          </cell>
          <cell r="B552" t="str">
            <v>MISCELLANEOUS SALES EXPENSES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F92000C</v>
          </cell>
          <cell r="B553" t="str">
            <v>ADMINISTRATIVE AND GENERAL SALARIES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F92000E</v>
          </cell>
          <cell r="B554" t="str">
            <v>ADMINISTRATIVE AND GENERAL SALARIES</v>
          </cell>
          <cell r="D554">
            <v>1793123.89</v>
          </cell>
          <cell r="E554">
            <v>648325</v>
          </cell>
          <cell r="F554">
            <v>704100.65</v>
          </cell>
          <cell r="G554">
            <v>672797.69</v>
          </cell>
          <cell r="H554">
            <v>815924.62</v>
          </cell>
          <cell r="I554">
            <v>629268.26</v>
          </cell>
          <cell r="J554">
            <v>783443.89</v>
          </cell>
          <cell r="K554">
            <v>635871.05000000005</v>
          </cell>
          <cell r="L554">
            <v>2337591.7799999998</v>
          </cell>
          <cell r="M554">
            <v>431912.36</v>
          </cell>
          <cell r="N554">
            <v>389196.66</v>
          </cell>
          <cell r="O554">
            <v>1812443.67</v>
          </cell>
          <cell r="Q554">
            <v>11653999.519999998</v>
          </cell>
        </row>
        <row r="555">
          <cell r="A555" t="str">
            <v>F92000G</v>
          </cell>
          <cell r="B555" t="str">
            <v>ADMINISTRATIVE AND GENERAL SALARIES</v>
          </cell>
          <cell r="D555">
            <v>879114.23</v>
          </cell>
          <cell r="E555">
            <v>206791.96</v>
          </cell>
          <cell r="F555">
            <v>224669.52</v>
          </cell>
          <cell r="G555">
            <v>214648.28</v>
          </cell>
          <cell r="H555">
            <v>260470.92</v>
          </cell>
          <cell r="I555">
            <v>200836.6</v>
          </cell>
          <cell r="J555">
            <v>249749.44</v>
          </cell>
          <cell r="K555">
            <v>202944.32</v>
          </cell>
          <cell r="L555">
            <v>745950.93</v>
          </cell>
          <cell r="M555">
            <v>137794.16</v>
          </cell>
          <cell r="N555">
            <v>124215.66</v>
          </cell>
          <cell r="O555">
            <v>578511.07999999996</v>
          </cell>
          <cell r="Q555">
            <v>4025697.1000000006</v>
          </cell>
        </row>
        <row r="556">
          <cell r="A556" t="str">
            <v>F92090E</v>
          </cell>
          <cell r="B556" t="str">
            <v>ADMINISTRATIVE AND GENERAL SALARIES</v>
          </cell>
          <cell r="I556">
            <v>0</v>
          </cell>
          <cell r="N556">
            <v>0</v>
          </cell>
          <cell r="O556">
            <v>0</v>
          </cell>
          <cell r="Q556">
            <v>0</v>
          </cell>
        </row>
        <row r="557">
          <cell r="A557" t="str">
            <v>F92090G</v>
          </cell>
          <cell r="B557" t="str">
            <v>ADMINISTRATIVE AND G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F92100C</v>
          </cell>
          <cell r="B558" t="str">
            <v>OFFICE SUPPLIES AND EXPENSES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F92100E</v>
          </cell>
          <cell r="B559" t="str">
            <v>OFFICE SUPPLIES AND EXPENSES</v>
          </cell>
          <cell r="D559">
            <v>4386076.21</v>
          </cell>
          <cell r="E559">
            <v>-4125626.7</v>
          </cell>
          <cell r="F559">
            <v>503382.21</v>
          </cell>
          <cell r="G559">
            <v>-110585.15</v>
          </cell>
          <cell r="H559">
            <v>813709.14</v>
          </cell>
          <cell r="I559">
            <v>-3443615.18</v>
          </cell>
          <cell r="J559">
            <v>-94065.96</v>
          </cell>
          <cell r="K559">
            <v>-728087.26</v>
          </cell>
          <cell r="L559">
            <v>705842.74</v>
          </cell>
          <cell r="M559">
            <v>855747.49</v>
          </cell>
          <cell r="N559">
            <v>-40490.04</v>
          </cell>
          <cell r="O559">
            <v>1186706.2899999998</v>
          </cell>
          <cell r="Q559">
            <v>-91006.210000000661</v>
          </cell>
        </row>
        <row r="560">
          <cell r="A560" t="str">
            <v>F92100G</v>
          </cell>
          <cell r="B560" t="str">
            <v>OFFICE SUPPLIES AND EXPENSES</v>
          </cell>
          <cell r="D560">
            <v>1369462.03</v>
          </cell>
          <cell r="E560">
            <v>-1318662.43</v>
          </cell>
          <cell r="F560">
            <v>158687.31</v>
          </cell>
          <cell r="G560">
            <v>-37198.980000000003</v>
          </cell>
          <cell r="H560">
            <v>260794.16</v>
          </cell>
          <cell r="I560">
            <v>97007.25</v>
          </cell>
          <cell r="J560">
            <v>-30357.360000000001</v>
          </cell>
          <cell r="K560">
            <v>124287.47</v>
          </cell>
          <cell r="L560">
            <v>-137853.76999999999</v>
          </cell>
          <cell r="M560">
            <v>273376.69</v>
          </cell>
          <cell r="N560">
            <v>-13122.79</v>
          </cell>
          <cell r="O560">
            <v>235577</v>
          </cell>
          <cell r="Q560">
            <v>981996.58000000007</v>
          </cell>
        </row>
        <row r="561">
          <cell r="A561" t="str">
            <v>F92101C</v>
          </cell>
          <cell r="B561" t="str">
            <v>OFFICE SUPPLIES AND EXPENSES - FLOW ADJ</v>
          </cell>
          <cell r="I561">
            <v>0</v>
          </cell>
          <cell r="N561">
            <v>0</v>
          </cell>
          <cell r="O561">
            <v>0</v>
          </cell>
          <cell r="Q561">
            <v>0</v>
          </cell>
        </row>
        <row r="562">
          <cell r="A562" t="str">
            <v>F92101E</v>
          </cell>
          <cell r="B562" t="str">
            <v>OFFICE SUPPLIES AND EXPENSES - FLOW ADJ</v>
          </cell>
          <cell r="D562">
            <v>-1152.79</v>
          </cell>
          <cell r="E562">
            <v>4032.68</v>
          </cell>
          <cell r="F562">
            <v>-2202.9299999999998</v>
          </cell>
          <cell r="G562">
            <v>-4137.21</v>
          </cell>
          <cell r="H562">
            <v>21265.25</v>
          </cell>
          <cell r="I562">
            <v>-23828.18</v>
          </cell>
          <cell r="J562">
            <v>0.04</v>
          </cell>
          <cell r="K562">
            <v>-0.02</v>
          </cell>
          <cell r="L562">
            <v>-0.04</v>
          </cell>
          <cell r="M562">
            <v>736.75</v>
          </cell>
          <cell r="N562">
            <v>-736.75</v>
          </cell>
          <cell r="O562">
            <v>0.02</v>
          </cell>
          <cell r="Q562">
            <v>-6023.18</v>
          </cell>
        </row>
        <row r="563">
          <cell r="A563" t="str">
            <v>F92101G</v>
          </cell>
          <cell r="B563" t="str">
            <v>OFFICE SUPPLIES AND EXPENSES- FLOW ADJ</v>
          </cell>
          <cell r="D563">
            <v>-367.9</v>
          </cell>
          <cell r="E563">
            <v>1287.21</v>
          </cell>
          <cell r="F563">
            <v>-702.78</v>
          </cell>
          <cell r="G563">
            <v>-1320.38</v>
          </cell>
          <cell r="H563">
            <v>6786.99</v>
          </cell>
          <cell r="I563">
            <v>-7604.87</v>
          </cell>
          <cell r="J563">
            <v>-0.05</v>
          </cell>
          <cell r="K563">
            <v>0.03</v>
          </cell>
          <cell r="L563">
            <v>0.03</v>
          </cell>
          <cell r="M563">
            <v>235.12</v>
          </cell>
          <cell r="N563">
            <v>-235.13</v>
          </cell>
          <cell r="O563">
            <v>0.01</v>
          </cell>
          <cell r="Q563">
            <v>-1921.7200000000005</v>
          </cell>
        </row>
        <row r="564">
          <cell r="A564" t="str">
            <v>F9210AC</v>
          </cell>
          <cell r="B564" t="str">
            <v>OFFICE SUPPLIES AND EXPE - SEMPRA CHARGES</v>
          </cell>
          <cell r="E564">
            <v>-18.09</v>
          </cell>
          <cell r="F564">
            <v>-457.94</v>
          </cell>
          <cell r="G564">
            <v>315.18</v>
          </cell>
          <cell r="I564">
            <v>0</v>
          </cell>
          <cell r="N564">
            <v>4.78</v>
          </cell>
          <cell r="O564">
            <v>0</v>
          </cell>
          <cell r="Q564">
            <v>-156.06999999999996</v>
          </cell>
        </row>
        <row r="565">
          <cell r="A565" t="str">
            <v>F9210AE</v>
          </cell>
          <cell r="B565" t="str">
            <v>OFFICE SUPPLIES AND EXPE - SEMPRA CHARGES</v>
          </cell>
          <cell r="D565">
            <v>-2658068.9300000002</v>
          </cell>
          <cell r="E565">
            <v>4819653.25</v>
          </cell>
          <cell r="F565">
            <v>3120643.83</v>
          </cell>
          <cell r="G565">
            <v>2791397.04</v>
          </cell>
          <cell r="H565">
            <v>3305560.83</v>
          </cell>
          <cell r="I565">
            <v>3440471.34</v>
          </cell>
          <cell r="J565">
            <v>2620359.7799999998</v>
          </cell>
          <cell r="K565">
            <v>2458833.5099999998</v>
          </cell>
          <cell r="L565">
            <v>820923.23</v>
          </cell>
          <cell r="M565">
            <v>1722937.69</v>
          </cell>
          <cell r="N565">
            <v>2287633.77</v>
          </cell>
          <cell r="O565">
            <v>4369786.92</v>
          </cell>
          <cell r="Q565">
            <v>29100132.259999998</v>
          </cell>
        </row>
        <row r="566">
          <cell r="A566" t="str">
            <v>F9210AG</v>
          </cell>
          <cell r="B566" t="str">
            <v>OFFICE SUPPLIES AND EXPE - SEMPRA CHARGES</v>
          </cell>
          <cell r="D566">
            <v>-848340.77</v>
          </cell>
          <cell r="E566">
            <v>1538225.02</v>
          </cell>
          <cell r="F566">
            <v>995974.13</v>
          </cell>
          <cell r="G566">
            <v>890893.07</v>
          </cell>
          <cell r="H566">
            <v>1054992.0900000001</v>
          </cell>
          <cell r="I566">
            <v>1098049.8</v>
          </cell>
          <cell r="J566">
            <v>836305.84</v>
          </cell>
          <cell r="K566">
            <v>784753.36</v>
          </cell>
          <cell r="L566">
            <v>262002.99</v>
          </cell>
          <cell r="M566">
            <v>549887.4</v>
          </cell>
          <cell r="N566">
            <v>730112.85</v>
          </cell>
          <cell r="O566">
            <v>1394522.75</v>
          </cell>
          <cell r="Q566">
            <v>9287378.5300000012</v>
          </cell>
        </row>
        <row r="567">
          <cell r="A567" t="str">
            <v>F92120E</v>
          </cell>
          <cell r="B567" t="str">
            <v>OFFICE SUPPLIES AND EXPENSES</v>
          </cell>
          <cell r="I567">
            <v>0</v>
          </cell>
          <cell r="L567">
            <v>122.34</v>
          </cell>
          <cell r="N567">
            <v>0</v>
          </cell>
          <cell r="O567">
            <v>0</v>
          </cell>
          <cell r="Q567">
            <v>122.34</v>
          </cell>
        </row>
        <row r="568">
          <cell r="A568" t="str">
            <v>F92120G</v>
          </cell>
          <cell r="B568" t="str">
            <v>OFFICE SUPPLIES AND</v>
          </cell>
          <cell r="I568">
            <v>0</v>
          </cell>
          <cell r="L568">
            <v>39.04</v>
          </cell>
          <cell r="N568">
            <v>0</v>
          </cell>
          <cell r="O568">
            <v>0</v>
          </cell>
          <cell r="Q568">
            <v>39.04</v>
          </cell>
        </row>
        <row r="569">
          <cell r="A569" t="str">
            <v>F92140C</v>
          </cell>
          <cell r="B569" t="str">
            <v>OFFICE SUPPLIES AND EXPENSES</v>
          </cell>
          <cell r="I569">
            <v>0</v>
          </cell>
          <cell r="N569">
            <v>0</v>
          </cell>
          <cell r="O569">
            <v>0</v>
          </cell>
          <cell r="Q569">
            <v>0</v>
          </cell>
        </row>
        <row r="570">
          <cell r="A570" t="str">
            <v>F92140E</v>
          </cell>
          <cell r="B570" t="str">
            <v>OFFICE SUPPLIES AND EXPENSES</v>
          </cell>
          <cell r="D570">
            <v>-14546.82</v>
          </cell>
          <cell r="E570">
            <v>-15186.01</v>
          </cell>
          <cell r="F570">
            <v>-15266.3</v>
          </cell>
          <cell r="G570">
            <v>-14662.82</v>
          </cell>
          <cell r="H570">
            <v>-14733</v>
          </cell>
          <cell r="I570">
            <v>-14733</v>
          </cell>
          <cell r="J570">
            <v>-14733</v>
          </cell>
          <cell r="K570">
            <v>-14733</v>
          </cell>
          <cell r="L570">
            <v>-14733</v>
          </cell>
          <cell r="M570">
            <v>-14732.99</v>
          </cell>
          <cell r="N570">
            <v>-14733</v>
          </cell>
          <cell r="O570">
            <v>-14733</v>
          </cell>
          <cell r="Q570">
            <v>-177525.94</v>
          </cell>
        </row>
        <row r="571">
          <cell r="A571" t="str">
            <v>F92140G</v>
          </cell>
          <cell r="B571" t="str">
            <v>OFFICE SUPPLIES AND</v>
          </cell>
          <cell r="D571">
            <v>-4642.8500000000004</v>
          </cell>
          <cell r="E571">
            <v>-4846.58</v>
          </cell>
          <cell r="F571">
            <v>-4872.2</v>
          </cell>
          <cell r="G571">
            <v>-4679.6000000000004</v>
          </cell>
          <cell r="H571">
            <v>-4702</v>
          </cell>
          <cell r="I571">
            <v>-4702</v>
          </cell>
          <cell r="J571">
            <v>-4702</v>
          </cell>
          <cell r="K571">
            <v>-4702</v>
          </cell>
          <cell r="L571">
            <v>-4702</v>
          </cell>
          <cell r="M571">
            <v>-4702</v>
          </cell>
          <cell r="N571">
            <v>-4702</v>
          </cell>
          <cell r="O571">
            <v>-4702</v>
          </cell>
          <cell r="Q571">
            <v>-56657.23</v>
          </cell>
        </row>
        <row r="572">
          <cell r="A572" t="str">
            <v>F92170E</v>
          </cell>
          <cell r="B572" t="str">
            <v>OFFICE SUPPLIES AND EXPENSES-WA DOCS-ELECTRIC</v>
          </cell>
          <cell r="G572">
            <v>71.31</v>
          </cell>
          <cell r="I572">
            <v>0</v>
          </cell>
          <cell r="N572">
            <v>0</v>
          </cell>
          <cell r="O572">
            <v>0</v>
          </cell>
          <cell r="Q572">
            <v>71.31</v>
          </cell>
        </row>
        <row r="573">
          <cell r="A573" t="str">
            <v>F92170G</v>
          </cell>
          <cell r="B573" t="str">
            <v>OFFICE SUPPLIES AND EXPENSES-WA DOCS-GAS</v>
          </cell>
          <cell r="G573">
            <v>22.91</v>
          </cell>
          <cell r="I573">
            <v>0</v>
          </cell>
          <cell r="N573">
            <v>0</v>
          </cell>
          <cell r="O573">
            <v>0</v>
          </cell>
          <cell r="Q573">
            <v>22.91</v>
          </cell>
        </row>
        <row r="574">
          <cell r="A574" t="str">
            <v>F92180E</v>
          </cell>
          <cell r="B574" t="str">
            <v>OFFICE SUPPLIES AND EXPENSES-MAT COST A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F92180G</v>
          </cell>
          <cell r="B575" t="str">
            <v>OFFICE SUPPLIES AND EXPENSES-MAT COST A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F92190E</v>
          </cell>
          <cell r="B576" t="str">
            <v>OFFICE SUPPLIES AND EXPENSES-OFFSET ADJS</v>
          </cell>
          <cell r="D576">
            <v>705.9</v>
          </cell>
          <cell r="E576">
            <v>1389.1</v>
          </cell>
          <cell r="F576">
            <v>-947.06</v>
          </cell>
          <cell r="G576">
            <v>-1061.32</v>
          </cell>
          <cell r="H576">
            <v>718.35</v>
          </cell>
          <cell r="I576">
            <v>2044.6</v>
          </cell>
          <cell r="J576">
            <v>-21462.36</v>
          </cell>
          <cell r="K576">
            <v>-712.99</v>
          </cell>
          <cell r="L576">
            <v>0.42</v>
          </cell>
          <cell r="N576">
            <v>2375.19</v>
          </cell>
          <cell r="O576">
            <v>17260.21</v>
          </cell>
          <cell r="Q576">
            <v>310.0399999999936</v>
          </cell>
        </row>
        <row r="577">
          <cell r="A577" t="str">
            <v>F92190G</v>
          </cell>
          <cell r="B577" t="str">
            <v>OFFICE SUPPLIES AND EXPENSES-OFFSET ADJS</v>
          </cell>
          <cell r="D577">
            <v>225.21</v>
          </cell>
          <cell r="E577">
            <v>443.33</v>
          </cell>
          <cell r="F577">
            <v>-298.05</v>
          </cell>
          <cell r="G577">
            <v>-338.76</v>
          </cell>
          <cell r="H577">
            <v>229.2</v>
          </cell>
          <cell r="I577">
            <v>642.42999999999995</v>
          </cell>
          <cell r="J577">
            <v>-6868.87</v>
          </cell>
          <cell r="K577">
            <v>-227.54</v>
          </cell>
          <cell r="L577">
            <v>0.14000000000000001</v>
          </cell>
          <cell r="N577">
            <v>758.08</v>
          </cell>
          <cell r="O577">
            <v>5508.8</v>
          </cell>
          <cell r="Q577">
            <v>73.970000000000255</v>
          </cell>
        </row>
        <row r="578">
          <cell r="A578" t="str">
            <v>F92200C</v>
          </cell>
          <cell r="B578" t="str">
            <v>ADMINISTRATIVE EXPENSES TRANSFERRED-CREDIT</v>
          </cell>
          <cell r="D578">
            <v>-144896.09</v>
          </cell>
          <cell r="E578">
            <v>-131927.34</v>
          </cell>
          <cell r="F578">
            <v>-118608.39</v>
          </cell>
          <cell r="G578">
            <v>-121298.23</v>
          </cell>
          <cell r="H578">
            <v>-136290.10999999999</v>
          </cell>
          <cell r="I578">
            <v>-121918.57</v>
          </cell>
          <cell r="J578">
            <v>-155667.59</v>
          </cell>
          <cell r="K578">
            <v>-137382.29</v>
          </cell>
          <cell r="N578">
            <v>0</v>
          </cell>
          <cell r="O578">
            <v>0</v>
          </cell>
          <cell r="Q578">
            <v>-1067988.6099999999</v>
          </cell>
        </row>
        <row r="579">
          <cell r="A579" t="str">
            <v>F92200E</v>
          </cell>
          <cell r="B579" t="str">
            <v>ADMINISTRATIVE EXPENSES TRANSFERRED-CREDIT</v>
          </cell>
          <cell r="I579">
            <v>0</v>
          </cell>
          <cell r="L579">
            <v>-127038.22</v>
          </cell>
          <cell r="M579">
            <v>-162303.44</v>
          </cell>
          <cell r="N579">
            <v>-207009.24</v>
          </cell>
          <cell r="O579">
            <v>-211420.89</v>
          </cell>
          <cell r="Q579">
            <v>-707771.79</v>
          </cell>
        </row>
        <row r="580">
          <cell r="A580" t="str">
            <v>F92200G</v>
          </cell>
          <cell r="B580" t="str">
            <v>ADMINISTRATIVE EXPENSES TRANSFERRED-CREDIT</v>
          </cell>
          <cell r="I580">
            <v>0</v>
          </cell>
          <cell r="L580">
            <v>-40539.440000000002</v>
          </cell>
          <cell r="M580">
            <v>-51801.1</v>
          </cell>
          <cell r="N580">
            <v>-66069.759999999995</v>
          </cell>
          <cell r="O580">
            <v>-67480.28</v>
          </cell>
          <cell r="Q580">
            <v>-225890.58</v>
          </cell>
        </row>
        <row r="581">
          <cell r="A581" t="str">
            <v>F9220AE</v>
          </cell>
          <cell r="B581" t="str">
            <v>ADMIN EXP TRANSFERRED CREDIT - SEMPRA CHARGES</v>
          </cell>
          <cell r="D581">
            <v>110.37</v>
          </cell>
          <cell r="E581">
            <v>-265902.5</v>
          </cell>
          <cell r="F581">
            <v>-299223.77</v>
          </cell>
          <cell r="G581">
            <v>-236977.87</v>
          </cell>
          <cell r="H581">
            <v>-326075.48</v>
          </cell>
          <cell r="I581">
            <v>-348720.74</v>
          </cell>
          <cell r="J581">
            <v>-239190.47</v>
          </cell>
          <cell r="K581">
            <v>-222264.16</v>
          </cell>
          <cell r="N581">
            <v>0</v>
          </cell>
          <cell r="O581">
            <v>0</v>
          </cell>
          <cell r="Q581">
            <v>-1938244.6199999999</v>
          </cell>
        </row>
        <row r="582">
          <cell r="A582" t="str">
            <v>F9220AG</v>
          </cell>
          <cell r="B582" t="str">
            <v>ADMIN EXP TRANSFERRED CREDIT - SEMPRA CHARGES</v>
          </cell>
          <cell r="D582">
            <v>35.229999999999997</v>
          </cell>
          <cell r="E582">
            <v>-84864.6</v>
          </cell>
          <cell r="F582">
            <v>-95499.3</v>
          </cell>
          <cell r="G582">
            <v>-75633.100000000006</v>
          </cell>
          <cell r="H582">
            <v>-104069.21</v>
          </cell>
          <cell r="I582">
            <v>-111296.59</v>
          </cell>
          <cell r="J582">
            <v>-76339.25</v>
          </cell>
          <cell r="K582">
            <v>-70937.119999999995</v>
          </cell>
          <cell r="N582">
            <v>0</v>
          </cell>
          <cell r="O582">
            <v>0</v>
          </cell>
          <cell r="Q582">
            <v>-618603.94000000006</v>
          </cell>
        </row>
        <row r="583">
          <cell r="A583" t="str">
            <v>F922A0E</v>
          </cell>
          <cell r="B583" t="str">
            <v>ADMIN EXP TRANSFERRED CREDIT-SEMPRA CHARGES</v>
          </cell>
          <cell r="I583">
            <v>0</v>
          </cell>
          <cell r="L583">
            <v>-120208.33</v>
          </cell>
          <cell r="M583">
            <v>-256845.44</v>
          </cell>
          <cell r="N583">
            <v>-349878.72</v>
          </cell>
          <cell r="O583">
            <v>-654552.73</v>
          </cell>
          <cell r="Q583">
            <v>-1381485.22</v>
          </cell>
        </row>
        <row r="584">
          <cell r="A584" t="str">
            <v>F922A0G</v>
          </cell>
          <cell r="B584" t="str">
            <v>ADMIN EXP TRANSFERRED CREDIT-SEMPRA CHARGES</v>
          </cell>
          <cell r="I584">
            <v>0</v>
          </cell>
          <cell r="L584">
            <v>-38369.47</v>
          </cell>
          <cell r="M584">
            <v>-81971.740000000005</v>
          </cell>
          <cell r="N584">
            <v>-111669.59</v>
          </cell>
          <cell r="O584">
            <v>-208900.87</v>
          </cell>
          <cell r="Q584">
            <v>-440911.67</v>
          </cell>
        </row>
        <row r="585">
          <cell r="A585" t="str">
            <v>F92300C</v>
          </cell>
          <cell r="B585" t="str">
            <v>OUTSIDE SERVICES EMPLOYED</v>
          </cell>
          <cell r="I585">
            <v>0</v>
          </cell>
          <cell r="N585">
            <v>0</v>
          </cell>
          <cell r="O585">
            <v>0</v>
          </cell>
          <cell r="Q585">
            <v>0</v>
          </cell>
        </row>
        <row r="586">
          <cell r="A586" t="str">
            <v>F92300E</v>
          </cell>
          <cell r="B586" t="str">
            <v>OUTSIDE SERVICES EMPLOYED</v>
          </cell>
          <cell r="D586">
            <v>13127.32</v>
          </cell>
          <cell r="E586">
            <v>197282.6</v>
          </cell>
          <cell r="F586">
            <v>171244.48</v>
          </cell>
          <cell r="G586">
            <v>253065.38</v>
          </cell>
          <cell r="H586">
            <v>199835.5</v>
          </cell>
          <cell r="I586">
            <v>155126.39999999999</v>
          </cell>
          <cell r="J586">
            <v>70327.91</v>
          </cell>
          <cell r="K586">
            <v>41242.58</v>
          </cell>
          <cell r="L586">
            <v>26722.25</v>
          </cell>
          <cell r="M586">
            <v>41449.339999999997</v>
          </cell>
          <cell r="N586">
            <v>75981.820000000007</v>
          </cell>
          <cell r="O586">
            <v>-628032.43000000005</v>
          </cell>
          <cell r="Q586">
            <v>617373.15000000026</v>
          </cell>
        </row>
        <row r="587">
          <cell r="A587" t="str">
            <v>F92300G</v>
          </cell>
          <cell r="B587" t="str">
            <v>OUTSIDE SERVICES EMPLOYED</v>
          </cell>
          <cell r="D587">
            <v>1093.8800000000001</v>
          </cell>
          <cell r="E587">
            <v>14474.11</v>
          </cell>
          <cell r="F587">
            <v>41097.129999999997</v>
          </cell>
          <cell r="G587">
            <v>48169.19</v>
          </cell>
          <cell r="H587">
            <v>55291.76</v>
          </cell>
          <cell r="I587">
            <v>47115.26</v>
          </cell>
          <cell r="J587">
            <v>19075.5</v>
          </cell>
          <cell r="K587">
            <v>16853.38</v>
          </cell>
          <cell r="L587">
            <v>27977.09</v>
          </cell>
          <cell r="M587">
            <v>20916.080000000002</v>
          </cell>
          <cell r="N587">
            <v>32368</v>
          </cell>
          <cell r="O587">
            <v>-105664.69</v>
          </cell>
          <cell r="Q587">
            <v>218766.69000000006</v>
          </cell>
        </row>
        <row r="588">
          <cell r="A588" t="str">
            <v>F9230AE</v>
          </cell>
          <cell r="B588" t="str">
            <v>OUTSIDE SERVICES EMPLOYED-SEMPRA CHARGES</v>
          </cell>
          <cell r="I588">
            <v>0</v>
          </cell>
          <cell r="L588">
            <v>90967.21</v>
          </cell>
          <cell r="M588">
            <v>204711.07</v>
          </cell>
          <cell r="N588">
            <v>61706.65</v>
          </cell>
          <cell r="O588">
            <v>90967.52</v>
          </cell>
          <cell r="Q588">
            <v>448352.45000000007</v>
          </cell>
        </row>
        <row r="589">
          <cell r="A589" t="str">
            <v>F9230AG</v>
          </cell>
          <cell r="B589" t="str">
            <v>OUTSIDE SERVICES EMPLOYED</v>
          </cell>
          <cell r="I589">
            <v>0</v>
          </cell>
          <cell r="L589">
            <v>29032.79</v>
          </cell>
          <cell r="M589">
            <v>65334.91</v>
          </cell>
          <cell r="N589">
            <v>19694.12</v>
          </cell>
          <cell r="O589">
            <v>29032.91</v>
          </cell>
          <cell r="Q589">
            <v>143094.73000000001</v>
          </cell>
        </row>
        <row r="590">
          <cell r="A590" t="str">
            <v>F92400C</v>
          </cell>
          <cell r="B590" t="str">
            <v>PROPERTY INSURANCE</v>
          </cell>
          <cell r="I590">
            <v>0</v>
          </cell>
          <cell r="N590">
            <v>0</v>
          </cell>
          <cell r="O590">
            <v>0</v>
          </cell>
          <cell r="Q590">
            <v>0</v>
          </cell>
        </row>
        <row r="591">
          <cell r="A591" t="str">
            <v>F92400E</v>
          </cell>
          <cell r="B591" t="str">
            <v>PROPERTY INSURANCE</v>
          </cell>
          <cell r="D591">
            <v>7164.56</v>
          </cell>
          <cell r="F591">
            <v>500101.84</v>
          </cell>
          <cell r="G591">
            <v>-3801838.65</v>
          </cell>
          <cell r="H591">
            <v>228.16</v>
          </cell>
          <cell r="I591">
            <v>24.81</v>
          </cell>
          <cell r="J591">
            <v>10424.01</v>
          </cell>
          <cell r="L591">
            <v>47725.83</v>
          </cell>
          <cell r="M591">
            <v>81302.09</v>
          </cell>
          <cell r="N591">
            <v>47458.28</v>
          </cell>
          <cell r="O591">
            <v>9135.5300000000007</v>
          </cell>
          <cell r="Q591">
            <v>-3098273.5400000005</v>
          </cell>
        </row>
        <row r="592">
          <cell r="A592" t="str">
            <v>F92400G</v>
          </cell>
          <cell r="B592" t="str">
            <v>PROPERTY INSURANCE</v>
          </cell>
          <cell r="D592">
            <v>2897.9</v>
          </cell>
          <cell r="E592">
            <v>5184.03</v>
          </cell>
          <cell r="F592">
            <v>752.65</v>
          </cell>
          <cell r="G592">
            <v>3576.01</v>
          </cell>
          <cell r="H592">
            <v>13492.38</v>
          </cell>
          <cell r="I592">
            <v>2781.22</v>
          </cell>
          <cell r="J592">
            <v>32293.53</v>
          </cell>
          <cell r="K592">
            <v>22698.53</v>
          </cell>
          <cell r="L592">
            <v>25316.85</v>
          </cell>
          <cell r="M592">
            <v>36216.89</v>
          </cell>
          <cell r="N592">
            <v>28956.38</v>
          </cell>
          <cell r="O592">
            <v>7826.99</v>
          </cell>
          <cell r="Q592">
            <v>181993.36</v>
          </cell>
        </row>
        <row r="593">
          <cell r="A593" t="str">
            <v>F92500C</v>
          </cell>
          <cell r="B593" t="str">
            <v>INJURIES AND DAMAGES</v>
          </cell>
          <cell r="I593">
            <v>0</v>
          </cell>
          <cell r="N593">
            <v>0</v>
          </cell>
          <cell r="O593">
            <v>0</v>
          </cell>
          <cell r="Q593">
            <v>0</v>
          </cell>
        </row>
        <row r="594">
          <cell r="A594" t="str">
            <v>F92500E</v>
          </cell>
          <cell r="B594" t="str">
            <v>INJURIES AND DAMAGES</v>
          </cell>
          <cell r="D594">
            <v>291545.40000000002</v>
          </cell>
          <cell r="E594">
            <v>133156.95000000001</v>
          </cell>
          <cell r="F594">
            <v>430737.63</v>
          </cell>
          <cell r="G594">
            <v>276438.21999999997</v>
          </cell>
          <cell r="H594">
            <v>212577.18</v>
          </cell>
          <cell r="I594">
            <v>361290.27</v>
          </cell>
          <cell r="J594">
            <v>465184.99</v>
          </cell>
          <cell r="K594">
            <v>133675.72</v>
          </cell>
          <cell r="L594">
            <v>-233766.8</v>
          </cell>
          <cell r="M594">
            <v>346041.44</v>
          </cell>
          <cell r="N594">
            <v>212558.11</v>
          </cell>
          <cell r="O594">
            <v>352164.74000000022</v>
          </cell>
          <cell r="Q594">
            <v>2981603.85</v>
          </cell>
        </row>
        <row r="595">
          <cell r="A595" t="str">
            <v>F92500G</v>
          </cell>
          <cell r="B595" t="str">
            <v>INJURIES AND DAMAGES</v>
          </cell>
          <cell r="D595">
            <v>123889.28</v>
          </cell>
          <cell r="E595">
            <v>98992.33</v>
          </cell>
          <cell r="F595">
            <v>291866.63</v>
          </cell>
          <cell r="G595">
            <v>113834.3</v>
          </cell>
          <cell r="H595">
            <v>133116.93</v>
          </cell>
          <cell r="I595">
            <v>177486.01</v>
          </cell>
          <cell r="J595">
            <v>227475.1</v>
          </cell>
          <cell r="K595">
            <v>75733.149999999994</v>
          </cell>
          <cell r="L595">
            <v>-57339.86</v>
          </cell>
          <cell r="M595">
            <v>181697.17</v>
          </cell>
          <cell r="N595">
            <v>113478.12</v>
          </cell>
          <cell r="O595">
            <v>179224.93999999994</v>
          </cell>
          <cell r="Q595">
            <v>1659454.0999999996</v>
          </cell>
        </row>
        <row r="596">
          <cell r="A596" t="str">
            <v>F92510C</v>
          </cell>
          <cell r="B596" t="str">
            <v>INJURIES AND DAMAGES - PLPD</v>
          </cell>
          <cell r="I596">
            <v>0</v>
          </cell>
          <cell r="N596">
            <v>0</v>
          </cell>
          <cell r="O596">
            <v>0</v>
          </cell>
          <cell r="Q596">
            <v>0</v>
          </cell>
        </row>
        <row r="597">
          <cell r="A597" t="str">
            <v>F92510E</v>
          </cell>
          <cell r="B597" t="str">
            <v>INJURIES AND DAMAGES</v>
          </cell>
          <cell r="D597">
            <v>156728.65</v>
          </cell>
          <cell r="E597">
            <v>86038.18</v>
          </cell>
          <cell r="F597">
            <v>96960.11</v>
          </cell>
          <cell r="G597">
            <v>159956.73000000001</v>
          </cell>
          <cell r="H597">
            <v>116021.23</v>
          </cell>
          <cell r="I597">
            <v>37537.43</v>
          </cell>
          <cell r="J597">
            <v>70446.27</v>
          </cell>
          <cell r="K597">
            <v>77216.19</v>
          </cell>
          <cell r="L597">
            <v>523202.49</v>
          </cell>
          <cell r="M597">
            <v>95562.14</v>
          </cell>
          <cell r="N597">
            <v>105366.2</v>
          </cell>
          <cell r="O597">
            <v>118493.73</v>
          </cell>
          <cell r="Q597">
            <v>1643529.3499999999</v>
          </cell>
        </row>
        <row r="598">
          <cell r="A598" t="str">
            <v>F92510G</v>
          </cell>
          <cell r="B598" t="str">
            <v>INJURIES AND DAMAGES</v>
          </cell>
          <cell r="D598">
            <v>68591.12</v>
          </cell>
          <cell r="E598">
            <v>37658.25</v>
          </cell>
          <cell r="F598">
            <v>42460.23</v>
          </cell>
          <cell r="G598">
            <v>47207.75</v>
          </cell>
          <cell r="H598">
            <v>44830.2</v>
          </cell>
          <cell r="I598">
            <v>10530.83</v>
          </cell>
          <cell r="J598">
            <v>30831.55</v>
          </cell>
          <cell r="K598">
            <v>33799.300000000003</v>
          </cell>
          <cell r="L598">
            <v>218104.76</v>
          </cell>
          <cell r="M598">
            <v>36381.980000000003</v>
          </cell>
          <cell r="N598">
            <v>40356.129999999997</v>
          </cell>
          <cell r="O598">
            <v>42907.1</v>
          </cell>
          <cell r="Q598">
            <v>653659.19999999995</v>
          </cell>
        </row>
        <row r="599">
          <cell r="A599" t="str">
            <v>F92520E</v>
          </cell>
          <cell r="B599" t="str">
            <v>INJURIES AND DAMAGES</v>
          </cell>
          <cell r="D599">
            <v>15492.61</v>
          </cell>
          <cell r="E599">
            <v>14788.54</v>
          </cell>
          <cell r="F599">
            <v>15083</v>
          </cell>
          <cell r="G599">
            <v>15043.53</v>
          </cell>
          <cell r="H599">
            <v>17470.18</v>
          </cell>
          <cell r="I599">
            <v>14333.5</v>
          </cell>
          <cell r="J599">
            <v>18107.52</v>
          </cell>
          <cell r="K599">
            <v>17903.82</v>
          </cell>
          <cell r="L599">
            <v>15155.19</v>
          </cell>
          <cell r="M599">
            <v>36329.72</v>
          </cell>
          <cell r="N599">
            <v>18039.240000000002</v>
          </cell>
          <cell r="O599">
            <v>10463.129999999999</v>
          </cell>
          <cell r="Q599">
            <v>208209.98</v>
          </cell>
        </row>
        <row r="600">
          <cell r="A600" t="str">
            <v>F92520G</v>
          </cell>
          <cell r="B600" t="str">
            <v>INJURIES AND DAMAGES</v>
          </cell>
          <cell r="E600">
            <v>23.12</v>
          </cell>
          <cell r="I600">
            <v>0</v>
          </cell>
          <cell r="M600">
            <v>882.39</v>
          </cell>
          <cell r="N600">
            <v>0</v>
          </cell>
          <cell r="O600">
            <v>25.1</v>
          </cell>
          <cell r="Q600">
            <v>930.61</v>
          </cell>
        </row>
        <row r="601">
          <cell r="A601" t="str">
            <v>F92600C</v>
          </cell>
          <cell r="B601" t="str">
            <v>EMPLOYEE PENSIONS AND BENEFITS</v>
          </cell>
          <cell r="I601">
            <v>0</v>
          </cell>
          <cell r="N601">
            <v>0</v>
          </cell>
          <cell r="O601">
            <v>0</v>
          </cell>
          <cell r="Q601">
            <v>0</v>
          </cell>
        </row>
        <row r="602">
          <cell r="A602" t="str">
            <v>F92600E</v>
          </cell>
          <cell r="B602" t="str">
            <v>EMPLOYEE PENSIONS AND BENEFITS</v>
          </cell>
          <cell r="D602">
            <v>1186233.68</v>
          </cell>
          <cell r="E602">
            <v>407865.03</v>
          </cell>
          <cell r="F602">
            <v>1103215.96</v>
          </cell>
          <cell r="G602">
            <v>759718.63</v>
          </cell>
          <cell r="H602">
            <v>664233.57999999996</v>
          </cell>
          <cell r="I602">
            <v>949004.79</v>
          </cell>
          <cell r="J602">
            <v>520548.67</v>
          </cell>
          <cell r="K602">
            <v>823073.9</v>
          </cell>
          <cell r="L602">
            <v>443039.82</v>
          </cell>
          <cell r="M602">
            <v>597754.62</v>
          </cell>
          <cell r="N602">
            <v>-271644.09000000003</v>
          </cell>
          <cell r="O602">
            <v>4193703.49</v>
          </cell>
          <cell r="Q602">
            <v>11376748.080000002</v>
          </cell>
        </row>
        <row r="603">
          <cell r="A603" t="str">
            <v>F92600G</v>
          </cell>
          <cell r="B603" t="str">
            <v>EMPLOYEE PENSIONS AND BENEFITS</v>
          </cell>
          <cell r="D603">
            <v>481703.2</v>
          </cell>
          <cell r="E603">
            <v>165594.15</v>
          </cell>
          <cell r="F603">
            <v>448458.68</v>
          </cell>
          <cell r="G603">
            <v>308715.48</v>
          </cell>
          <cell r="H603">
            <v>268696.32000000001</v>
          </cell>
          <cell r="I603">
            <v>342894.73</v>
          </cell>
          <cell r="J603">
            <v>210289.22</v>
          </cell>
          <cell r="K603">
            <v>334875.65999999997</v>
          </cell>
          <cell r="L603">
            <v>177055.49</v>
          </cell>
          <cell r="M603">
            <v>242714.23999999999</v>
          </cell>
          <cell r="N603">
            <v>-110496.95</v>
          </cell>
          <cell r="O603">
            <v>1703005.45</v>
          </cell>
          <cell r="Q603">
            <v>4573505.6700000009</v>
          </cell>
        </row>
        <row r="604">
          <cell r="A604" t="str">
            <v>F9260AE</v>
          </cell>
          <cell r="B604" t="str">
            <v>EMPLOYEE PENSIONS AND BENEFITS-AFFILIATE</v>
          </cell>
          <cell r="D604">
            <v>-280927.71999999997</v>
          </cell>
          <cell r="E604">
            <v>-80424.3</v>
          </cell>
          <cell r="F604">
            <v>-595648.56000000006</v>
          </cell>
          <cell r="G604">
            <v>303852.65000000002</v>
          </cell>
          <cell r="I604">
            <v>0</v>
          </cell>
          <cell r="J604">
            <v>-30459.41</v>
          </cell>
          <cell r="K604">
            <v>-136426.03</v>
          </cell>
          <cell r="L604">
            <v>30357.01</v>
          </cell>
          <cell r="M604">
            <v>30663.79</v>
          </cell>
          <cell r="N604">
            <v>30454.62</v>
          </cell>
          <cell r="O604">
            <v>401299.19</v>
          </cell>
          <cell r="Q604">
            <v>-327258.76000000007</v>
          </cell>
        </row>
        <row r="605">
          <cell r="A605" t="str">
            <v>F9260AG</v>
          </cell>
          <cell r="B605" t="str">
            <v>EMPLOYEE PENSIONS AND BENEFITS-AFFILIATE</v>
          </cell>
          <cell r="D605">
            <v>-114166.39999999999</v>
          </cell>
          <cell r="E605">
            <v>-32683.69</v>
          </cell>
          <cell r="F605">
            <v>-242065.62</v>
          </cell>
          <cell r="G605">
            <v>123482.87</v>
          </cell>
          <cell r="I605">
            <v>0</v>
          </cell>
          <cell r="J605">
            <v>-12438.01</v>
          </cell>
          <cell r="K605">
            <v>-55442.26</v>
          </cell>
          <cell r="L605">
            <v>12355.33</v>
          </cell>
          <cell r="M605">
            <v>12469.44</v>
          </cell>
          <cell r="N605">
            <v>12384.21</v>
          </cell>
          <cell r="O605">
            <v>163502.67000000001</v>
          </cell>
          <cell r="Q605">
            <v>-132601.45999999993</v>
          </cell>
        </row>
        <row r="606">
          <cell r="A606" t="str">
            <v>F92700C</v>
          </cell>
          <cell r="B606" t="str">
            <v>FRANCHISE REQUIREMENTS</v>
          </cell>
          <cell r="I606">
            <v>0</v>
          </cell>
          <cell r="N606">
            <v>0</v>
          </cell>
          <cell r="O606">
            <v>0</v>
          </cell>
          <cell r="Q606">
            <v>0</v>
          </cell>
        </row>
        <row r="607">
          <cell r="A607" t="str">
            <v>F92700E</v>
          </cell>
          <cell r="B607" t="str">
            <v>FRANCHISE REQUIREMENTS</v>
          </cell>
          <cell r="D607">
            <v>4529112</v>
          </cell>
          <cell r="E607">
            <v>4296628.96</v>
          </cell>
          <cell r="F607">
            <v>-2244476.2400000002</v>
          </cell>
          <cell r="G607">
            <v>3712618</v>
          </cell>
          <cell r="H607">
            <v>3131089.65</v>
          </cell>
          <cell r="I607">
            <v>3038026</v>
          </cell>
          <cell r="J607">
            <v>3121866</v>
          </cell>
          <cell r="K607">
            <v>3196426.65</v>
          </cell>
          <cell r="L607">
            <v>3428478</v>
          </cell>
          <cell r="M607">
            <v>394910</v>
          </cell>
          <cell r="N607">
            <v>2250708.65</v>
          </cell>
          <cell r="O607">
            <v>2552813</v>
          </cell>
          <cell r="Q607">
            <v>31408200.669999998</v>
          </cell>
        </row>
        <row r="608">
          <cell r="A608" t="str">
            <v>F92700G</v>
          </cell>
          <cell r="B608" t="str">
            <v>FRANCHISE REQUIREMENTS</v>
          </cell>
          <cell r="D608">
            <v>2373517</v>
          </cell>
          <cell r="E608">
            <v>2576689</v>
          </cell>
          <cell r="F608">
            <v>2079161.54</v>
          </cell>
          <cell r="G608">
            <v>1748003</v>
          </cell>
          <cell r="H608">
            <v>1279229</v>
          </cell>
          <cell r="I608">
            <v>1261445</v>
          </cell>
          <cell r="J608">
            <v>824476</v>
          </cell>
          <cell r="K608">
            <v>478658</v>
          </cell>
          <cell r="L608">
            <v>462974</v>
          </cell>
          <cell r="M608">
            <v>481370</v>
          </cell>
          <cell r="N608">
            <v>562934</v>
          </cell>
          <cell r="O608">
            <v>1023011</v>
          </cell>
          <cell r="Q608">
            <v>15151467.539999999</v>
          </cell>
        </row>
        <row r="609">
          <cell r="A609" t="str">
            <v>F92800C</v>
          </cell>
          <cell r="B609" t="str">
            <v>REGULATORY COMMISSION EXPENSES</v>
          </cell>
          <cell r="I609">
            <v>0</v>
          </cell>
          <cell r="N609">
            <v>0</v>
          </cell>
          <cell r="O609">
            <v>0</v>
          </cell>
          <cell r="Q609">
            <v>0</v>
          </cell>
        </row>
        <row r="610">
          <cell r="A610" t="str">
            <v>F92800E</v>
          </cell>
          <cell r="B610" t="str">
            <v>REGULATORY COMMISSION EXPENSES</v>
          </cell>
          <cell r="D610">
            <v>381003.47</v>
          </cell>
          <cell r="E610">
            <v>608798.15</v>
          </cell>
          <cell r="F610">
            <v>642409.1</v>
          </cell>
          <cell r="G610">
            <v>461233.21</v>
          </cell>
          <cell r="H610">
            <v>608798.12</v>
          </cell>
          <cell r="I610">
            <v>557374.39</v>
          </cell>
          <cell r="J610">
            <v>914772.55</v>
          </cell>
          <cell r="K610">
            <v>515163.1</v>
          </cell>
          <cell r="L610">
            <v>455204.46</v>
          </cell>
          <cell r="M610">
            <v>604929.15</v>
          </cell>
          <cell r="N610">
            <v>364147.21</v>
          </cell>
          <cell r="O610">
            <v>585406.4</v>
          </cell>
          <cell r="Q610">
            <v>6699239.3100000005</v>
          </cell>
        </row>
        <row r="611">
          <cell r="A611" t="str">
            <v>F92800G</v>
          </cell>
          <cell r="B611" t="str">
            <v>REGULATORY COMMISSION EXPENSES</v>
          </cell>
          <cell r="D611">
            <v>164891.39000000001</v>
          </cell>
          <cell r="E611">
            <v>164058.69</v>
          </cell>
          <cell r="F611">
            <v>197245.87</v>
          </cell>
          <cell r="G611">
            <v>176669.88</v>
          </cell>
          <cell r="H611">
            <v>206918.29</v>
          </cell>
          <cell r="I611">
            <v>184776.49</v>
          </cell>
          <cell r="J611">
            <v>158954.13</v>
          </cell>
          <cell r="K611">
            <v>148597.82</v>
          </cell>
          <cell r="L611">
            <v>148399.75</v>
          </cell>
          <cell r="M611">
            <v>134215.01999999999</v>
          </cell>
          <cell r="N611">
            <v>122433.26</v>
          </cell>
          <cell r="O611">
            <v>148808.56</v>
          </cell>
          <cell r="Q611">
            <v>1955969.15</v>
          </cell>
        </row>
        <row r="612">
          <cell r="A612" t="str">
            <v>F9280AE</v>
          </cell>
          <cell r="B612" t="str">
            <v>REGULATORY COMMISSION EXPENSES-AFFILIATE</v>
          </cell>
          <cell r="I612">
            <v>0</v>
          </cell>
          <cell r="L612">
            <v>122703.93</v>
          </cell>
          <cell r="M612">
            <v>161195.04999999999</v>
          </cell>
          <cell r="N612">
            <v>120416.05</v>
          </cell>
          <cell r="O612">
            <v>124406.19</v>
          </cell>
          <cell r="Q612">
            <v>528721.22</v>
          </cell>
        </row>
        <row r="613">
          <cell r="A613" t="str">
            <v>F9280AG</v>
          </cell>
          <cell r="B613" t="str">
            <v>REGULATORY COMMISSION EXPENSES-AFFILIATE</v>
          </cell>
          <cell r="I613">
            <v>0</v>
          </cell>
          <cell r="L613">
            <v>39161.81</v>
          </cell>
          <cell r="M613">
            <v>51446.55</v>
          </cell>
          <cell r="N613">
            <v>38431.620000000003</v>
          </cell>
          <cell r="O613">
            <v>39705.07</v>
          </cell>
          <cell r="Q613">
            <v>168745.05000000002</v>
          </cell>
        </row>
        <row r="614">
          <cell r="A614" t="str">
            <v>F92850E</v>
          </cell>
          <cell r="B614" t="str">
            <v>REGULATORY COMMISSION EXPENSES</v>
          </cell>
          <cell r="I614">
            <v>0</v>
          </cell>
          <cell r="N614">
            <v>0</v>
          </cell>
          <cell r="O614">
            <v>0</v>
          </cell>
          <cell r="Q614">
            <v>0</v>
          </cell>
        </row>
        <row r="615">
          <cell r="A615" t="str">
            <v>F92850G</v>
          </cell>
          <cell r="B615" t="str">
            <v>REGULATORY COMMISSION EXPENSES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F92900E</v>
          </cell>
          <cell r="B616" t="str">
            <v>DUPLICATE CHARGES-CR.</v>
          </cell>
          <cell r="D616">
            <v>-197929.01</v>
          </cell>
          <cell r="F616">
            <v>-666068.78</v>
          </cell>
          <cell r="H616">
            <v>-587404.52</v>
          </cell>
          <cell r="I616">
            <v>0</v>
          </cell>
          <cell r="J616">
            <v>-299627.31</v>
          </cell>
          <cell r="K616">
            <v>-110444.44</v>
          </cell>
          <cell r="M616">
            <v>-193751.58</v>
          </cell>
          <cell r="N616">
            <v>0</v>
          </cell>
          <cell r="O616">
            <v>-188507.98</v>
          </cell>
          <cell r="Q616">
            <v>-2243733.62</v>
          </cell>
        </row>
        <row r="617">
          <cell r="A617" t="str">
            <v>F93010E</v>
          </cell>
          <cell r="B617" t="str">
            <v>GENERAL ADVERTISING EXPENSES</v>
          </cell>
          <cell r="D617">
            <v>-1437.35</v>
          </cell>
          <cell r="F617">
            <v>1437.09</v>
          </cell>
          <cell r="H617">
            <v>1.1399999999999999</v>
          </cell>
          <cell r="I617">
            <v>0</v>
          </cell>
          <cell r="J617">
            <v>77.569999999999993</v>
          </cell>
          <cell r="K617">
            <v>0.56999999999999995</v>
          </cell>
          <cell r="M617">
            <v>81.010000000000005</v>
          </cell>
          <cell r="N617">
            <v>0</v>
          </cell>
          <cell r="O617">
            <v>715.79</v>
          </cell>
          <cell r="Q617">
            <v>875.81999999999994</v>
          </cell>
        </row>
        <row r="618">
          <cell r="A618" t="str">
            <v>F93010G</v>
          </cell>
          <cell r="B618" t="str">
            <v>GENERAL ADVERTISING EXPENSES</v>
          </cell>
          <cell r="D618">
            <v>-458.74</v>
          </cell>
          <cell r="F618">
            <v>458.66</v>
          </cell>
          <cell r="H618">
            <v>0.36</v>
          </cell>
          <cell r="I618">
            <v>0</v>
          </cell>
          <cell r="J618">
            <v>24.76</v>
          </cell>
          <cell r="K618">
            <v>0.18</v>
          </cell>
          <cell r="M618">
            <v>25.85</v>
          </cell>
          <cell r="N618">
            <v>0</v>
          </cell>
          <cell r="O618">
            <v>1013.31</v>
          </cell>
          <cell r="Q618">
            <v>1064.3799999999999</v>
          </cell>
        </row>
        <row r="619">
          <cell r="A619" t="str">
            <v>F93020C</v>
          </cell>
          <cell r="B619" t="str">
            <v>MISCELLANEOUS GENERAL EXPENSES</v>
          </cell>
          <cell r="I619">
            <v>0</v>
          </cell>
          <cell r="N619">
            <v>0</v>
          </cell>
          <cell r="O619">
            <v>0</v>
          </cell>
          <cell r="Q619">
            <v>0</v>
          </cell>
        </row>
        <row r="620">
          <cell r="A620" t="str">
            <v>F93020E</v>
          </cell>
          <cell r="B620" t="str">
            <v>MISCELLANEOUS GENERAL EXPENSES</v>
          </cell>
          <cell r="D620">
            <v>-291631.49</v>
          </cell>
          <cell r="E620">
            <v>-278363.86</v>
          </cell>
          <cell r="F620">
            <v>4628932.08</v>
          </cell>
          <cell r="G620">
            <v>438430.63</v>
          </cell>
          <cell r="H620">
            <v>201082.34</v>
          </cell>
          <cell r="I620">
            <v>4463999.99</v>
          </cell>
          <cell r="J620">
            <v>552476.81000000006</v>
          </cell>
          <cell r="K620">
            <v>228874.06</v>
          </cell>
          <cell r="L620">
            <v>402479.84</v>
          </cell>
          <cell r="M620">
            <v>4218586.79</v>
          </cell>
          <cell r="N620">
            <v>387607.47</v>
          </cell>
          <cell r="O620">
            <v>8812245.2100000009</v>
          </cell>
          <cell r="Q620">
            <v>23764719.870000005</v>
          </cell>
        </row>
        <row r="621">
          <cell r="A621" t="str">
            <v>F93020G</v>
          </cell>
          <cell r="B621" t="str">
            <v>MISCELLANEOUS GENERAL EXPENSES</v>
          </cell>
          <cell r="D621">
            <v>533786.35</v>
          </cell>
          <cell r="E621">
            <v>96465.27</v>
          </cell>
          <cell r="F621">
            <v>155457.38</v>
          </cell>
          <cell r="G621">
            <v>20869.57</v>
          </cell>
          <cell r="H621">
            <v>76710.240000000005</v>
          </cell>
          <cell r="I621">
            <v>116770.52</v>
          </cell>
          <cell r="J621">
            <v>181743.37</v>
          </cell>
          <cell r="K621">
            <v>95217.88</v>
          </cell>
          <cell r="L621">
            <v>73623.56</v>
          </cell>
          <cell r="M621">
            <v>85575.42</v>
          </cell>
          <cell r="N621">
            <v>109174.48</v>
          </cell>
          <cell r="O621">
            <v>283396.52</v>
          </cell>
          <cell r="Q621">
            <v>1828790.56</v>
          </cell>
        </row>
        <row r="622">
          <cell r="A622" t="str">
            <v>F93021C</v>
          </cell>
          <cell r="B622" t="str">
            <v>MISCELLANEOUS GENERAL EXPENSES - ADJ</v>
          </cell>
          <cell r="I622">
            <v>0</v>
          </cell>
          <cell r="N622">
            <v>0</v>
          </cell>
          <cell r="O622">
            <v>0</v>
          </cell>
          <cell r="Q622">
            <v>0</v>
          </cell>
        </row>
        <row r="623">
          <cell r="A623" t="str">
            <v>F93022C</v>
          </cell>
          <cell r="B623" t="str">
            <v>MISCELLANEOUS GENERAL EXPENSES-V&amp;S ADJUSTMENTS</v>
          </cell>
          <cell r="D623">
            <v>218876.44</v>
          </cell>
          <cell r="E623">
            <v>98162.09</v>
          </cell>
          <cell r="F623">
            <v>74390.52</v>
          </cell>
          <cell r="G623">
            <v>221663.44</v>
          </cell>
          <cell r="H623">
            <v>192782</v>
          </cell>
          <cell r="I623">
            <v>120068.53</v>
          </cell>
          <cell r="J623">
            <v>169050.67</v>
          </cell>
          <cell r="K623">
            <v>104514.67</v>
          </cell>
          <cell r="L623">
            <v>101743.3</v>
          </cell>
          <cell r="M623">
            <v>102997.47</v>
          </cell>
          <cell r="N623">
            <v>181458.13</v>
          </cell>
          <cell r="O623">
            <v>311146.40999999997</v>
          </cell>
          <cell r="Q623">
            <v>1896853.6699999997</v>
          </cell>
        </row>
        <row r="624">
          <cell r="A624" t="str">
            <v>F93022E</v>
          </cell>
          <cell r="B624" t="str">
            <v>MISCELLANEOUS GENERAL EXPENSES</v>
          </cell>
          <cell r="I624">
            <v>0</v>
          </cell>
          <cell r="N624">
            <v>0</v>
          </cell>
          <cell r="O624">
            <v>0</v>
          </cell>
          <cell r="Q624">
            <v>0</v>
          </cell>
        </row>
        <row r="625">
          <cell r="A625" t="str">
            <v>F93022G</v>
          </cell>
          <cell r="B625" t="str">
            <v>MISCELLANEOUS GENERAL EXPENSES</v>
          </cell>
          <cell r="I625">
            <v>0</v>
          </cell>
          <cell r="N625">
            <v>0</v>
          </cell>
          <cell r="O625">
            <v>0</v>
          </cell>
          <cell r="Q625">
            <v>0</v>
          </cell>
        </row>
        <row r="626">
          <cell r="A626" t="str">
            <v>F93030E</v>
          </cell>
          <cell r="B626" t="str">
            <v>MISC GENERAL EXP-AFFIL. BILLING</v>
          </cell>
          <cell r="D626">
            <v>-733.07</v>
          </cell>
          <cell r="E626">
            <v>4380.1000000000004</v>
          </cell>
          <cell r="F626">
            <v>0</v>
          </cell>
          <cell r="G626">
            <v>-7566</v>
          </cell>
          <cell r="H626">
            <v>24147.42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6.3</v>
          </cell>
          <cell r="N626">
            <v>0</v>
          </cell>
          <cell r="O626">
            <v>0</v>
          </cell>
          <cell r="Q626">
            <v>20234.749999999996</v>
          </cell>
        </row>
        <row r="627">
          <cell r="A627" t="str">
            <v>F93031E</v>
          </cell>
          <cell r="B627" t="str">
            <v>INTERCO BILLING - SCG TO SDGE</v>
          </cell>
          <cell r="D627">
            <v>2037272.81</v>
          </cell>
          <cell r="E627">
            <v>-1820632.26</v>
          </cell>
          <cell r="F627">
            <v>15238.72</v>
          </cell>
          <cell r="G627">
            <v>58542.47</v>
          </cell>
          <cell r="H627">
            <v>266067.71000000002</v>
          </cell>
          <cell r="I627">
            <v>-398237.23</v>
          </cell>
          <cell r="L627">
            <v>-72004.62</v>
          </cell>
          <cell r="M627">
            <v>-21355.7</v>
          </cell>
          <cell r="N627">
            <v>53543.199999999997</v>
          </cell>
          <cell r="O627">
            <v>0</v>
          </cell>
          <cell r="Q627">
            <v>118435.10000000009</v>
          </cell>
        </row>
        <row r="628">
          <cell r="A628" t="str">
            <v>F93031G</v>
          </cell>
          <cell r="B628" t="str">
            <v>INTERCO BILLING - SCG TO SDGE</v>
          </cell>
          <cell r="I628">
            <v>0</v>
          </cell>
          <cell r="J628">
            <v>-272958.82</v>
          </cell>
          <cell r="K628">
            <v>150005.54</v>
          </cell>
          <cell r="N628">
            <v>0</v>
          </cell>
          <cell r="O628">
            <v>0</v>
          </cell>
          <cell r="Q628">
            <v>-122953.28</v>
          </cell>
        </row>
        <row r="629">
          <cell r="A629" t="str">
            <v>F93040E</v>
          </cell>
          <cell r="B629" t="str">
            <v>EMERGING BUSINESS ENT. COSTS</v>
          </cell>
          <cell r="I629">
            <v>0</v>
          </cell>
          <cell r="J629">
            <v>129.32</v>
          </cell>
          <cell r="N629">
            <v>0</v>
          </cell>
          <cell r="O629">
            <v>0</v>
          </cell>
          <cell r="Q629">
            <v>129.32</v>
          </cell>
        </row>
        <row r="630">
          <cell r="A630" t="str">
            <v>F93040G</v>
          </cell>
          <cell r="B630" t="str">
            <v>FLEET COSTS</v>
          </cell>
          <cell r="I630">
            <v>0</v>
          </cell>
          <cell r="J630">
            <v>41.28</v>
          </cell>
          <cell r="N630">
            <v>0</v>
          </cell>
          <cell r="O630">
            <v>0</v>
          </cell>
          <cell r="Q630">
            <v>41.28</v>
          </cell>
        </row>
        <row r="631">
          <cell r="A631" t="str">
            <v>F93100C</v>
          </cell>
          <cell r="B631" t="str">
            <v>RENTS</v>
          </cell>
          <cell r="I631">
            <v>0</v>
          </cell>
          <cell r="N631">
            <v>0</v>
          </cell>
          <cell r="O631">
            <v>0</v>
          </cell>
          <cell r="Q631">
            <v>0</v>
          </cell>
        </row>
        <row r="632">
          <cell r="A632" t="str">
            <v>F93100E</v>
          </cell>
          <cell r="B632" t="str">
            <v>RENTS</v>
          </cell>
          <cell r="D632">
            <v>315209.19</v>
          </cell>
          <cell r="E632">
            <v>279742.94</v>
          </cell>
          <cell r="F632">
            <v>310415.34999999998</v>
          </cell>
          <cell r="G632">
            <v>292167.74</v>
          </cell>
          <cell r="H632">
            <v>307718.40000000002</v>
          </cell>
          <cell r="I632">
            <v>295925.23</v>
          </cell>
          <cell r="J632">
            <v>170203.62</v>
          </cell>
          <cell r="K632">
            <v>305053.5</v>
          </cell>
          <cell r="L632">
            <v>45160.27</v>
          </cell>
          <cell r="M632">
            <v>56176.17</v>
          </cell>
          <cell r="N632">
            <v>117251.35</v>
          </cell>
          <cell r="O632">
            <v>41764.31</v>
          </cell>
          <cell r="Q632">
            <v>2536788.0700000003</v>
          </cell>
        </row>
        <row r="633">
          <cell r="A633" t="str">
            <v>F93100G</v>
          </cell>
          <cell r="B633" t="str">
            <v>RENTS</v>
          </cell>
          <cell r="D633">
            <v>101750.56</v>
          </cell>
          <cell r="E633">
            <v>89282.38</v>
          </cell>
          <cell r="F633">
            <v>99072.17</v>
          </cell>
          <cell r="G633">
            <v>93248.06</v>
          </cell>
          <cell r="H633">
            <v>98211.15</v>
          </cell>
          <cell r="I633">
            <v>94447.26</v>
          </cell>
          <cell r="J633">
            <v>54319.95</v>
          </cell>
          <cell r="K633">
            <v>97360.82</v>
          </cell>
          <cell r="L633">
            <v>14409.12</v>
          </cell>
          <cell r="M633">
            <v>17924.95</v>
          </cell>
          <cell r="N633">
            <v>37413.4</v>
          </cell>
          <cell r="O633">
            <v>12566.74</v>
          </cell>
          <cell r="Q633">
            <v>810006.55999999982</v>
          </cell>
        </row>
        <row r="634">
          <cell r="A634" t="str">
            <v>F93500C</v>
          </cell>
          <cell r="B634" t="str">
            <v>MAINTENANCE OF GENERAL PLANT</v>
          </cell>
          <cell r="I634">
            <v>0</v>
          </cell>
          <cell r="N634">
            <v>0</v>
          </cell>
          <cell r="O634">
            <v>0</v>
          </cell>
          <cell r="Q634">
            <v>0</v>
          </cell>
        </row>
        <row r="635">
          <cell r="A635" t="str">
            <v>F93500E</v>
          </cell>
          <cell r="B635" t="str">
            <v>MAINTENANCE OF GENERAL PLANT</v>
          </cell>
          <cell r="D635">
            <v>1195603.18</v>
          </cell>
          <cell r="E635">
            <v>1035988.67</v>
          </cell>
          <cell r="F635">
            <v>1385880.38</v>
          </cell>
          <cell r="G635">
            <v>1043754.33</v>
          </cell>
          <cell r="H635">
            <v>2001320.6</v>
          </cell>
          <cell r="I635">
            <v>1119405.29</v>
          </cell>
          <cell r="J635">
            <v>1411411.35</v>
          </cell>
          <cell r="K635">
            <v>1428052.35</v>
          </cell>
          <cell r="L635">
            <v>1448844.57</v>
          </cell>
          <cell r="M635">
            <v>1623473.19</v>
          </cell>
          <cell r="N635">
            <v>1473771.57</v>
          </cell>
          <cell r="O635">
            <v>1834793.7</v>
          </cell>
          <cell r="Q635">
            <v>17002299.18</v>
          </cell>
        </row>
        <row r="636">
          <cell r="A636" t="str">
            <v>F93500G</v>
          </cell>
          <cell r="B636" t="str">
            <v>MAINTENANCE OF GENERAL PLANT</v>
          </cell>
          <cell r="D636">
            <v>382357.16</v>
          </cell>
          <cell r="E636">
            <v>328070.53000000003</v>
          </cell>
          <cell r="F636">
            <v>442941.23</v>
          </cell>
          <cell r="G636">
            <v>335482.86</v>
          </cell>
          <cell r="H636">
            <v>639269.86</v>
          </cell>
          <cell r="I636">
            <v>358400.42</v>
          </cell>
          <cell r="J636">
            <v>450789.71</v>
          </cell>
          <cell r="K636">
            <v>456375.15</v>
          </cell>
          <cell r="L636">
            <v>409993.53</v>
          </cell>
          <cell r="M636">
            <v>476717.07</v>
          </cell>
          <cell r="N636">
            <v>474697.47</v>
          </cell>
          <cell r="O636">
            <v>541304.65</v>
          </cell>
          <cell r="Q636">
            <v>5296399.6399999997</v>
          </cell>
        </row>
        <row r="637">
          <cell r="A637" t="str">
            <v>F9350AE</v>
          </cell>
          <cell r="B637" t="str">
            <v>MAINTENANCE OF GENERAL PLANT-SEMPRA CHARGES</v>
          </cell>
          <cell r="D637">
            <v>1574446.99</v>
          </cell>
          <cell r="E637">
            <v>2091093.85</v>
          </cell>
          <cell r="F637">
            <v>1807746.79</v>
          </cell>
          <cell r="G637">
            <v>1966576.17</v>
          </cell>
          <cell r="H637">
            <v>1744461.2</v>
          </cell>
          <cell r="I637">
            <v>1739915.97</v>
          </cell>
          <cell r="J637">
            <v>1984624.65</v>
          </cell>
          <cell r="K637">
            <v>1807331.31</v>
          </cell>
          <cell r="L637">
            <v>1872531.17</v>
          </cell>
          <cell r="M637">
            <v>2561779.7200000002</v>
          </cell>
          <cell r="N637">
            <v>2784217.34</v>
          </cell>
          <cell r="O637">
            <v>1907031.59</v>
          </cell>
          <cell r="Q637">
            <v>23841756.75</v>
          </cell>
        </row>
        <row r="638">
          <cell r="A638" t="str">
            <v>F9350AG</v>
          </cell>
          <cell r="B638" t="str">
            <v>MAINTENANCE OF GENERAL PLANT-SEMPRA CHARGES</v>
          </cell>
          <cell r="D638">
            <v>502495.2</v>
          </cell>
          <cell r="E638">
            <v>667387</v>
          </cell>
          <cell r="F638">
            <v>576954.87</v>
          </cell>
          <cell r="G638">
            <v>627646.18999999994</v>
          </cell>
          <cell r="H638">
            <v>556756.72</v>
          </cell>
          <cell r="I638">
            <v>555305.88</v>
          </cell>
          <cell r="J638">
            <v>633406.54</v>
          </cell>
          <cell r="K638">
            <v>576822.26</v>
          </cell>
          <cell r="L638">
            <v>597631.06000000006</v>
          </cell>
          <cell r="M638">
            <v>817609.38</v>
          </cell>
          <cell r="N638">
            <v>888601.96</v>
          </cell>
          <cell r="O638">
            <v>608642.13</v>
          </cell>
          <cell r="Q638">
            <v>7609259.1899999985</v>
          </cell>
        </row>
        <row r="639">
          <cell r="A639" t="str">
            <v>F93510E</v>
          </cell>
          <cell r="B639" t="str">
            <v>MAINT OF GENERAL PLA</v>
          </cell>
          <cell r="D639">
            <v>88995.47</v>
          </cell>
          <cell r="E639">
            <v>73590.06</v>
          </cell>
          <cell r="F639">
            <v>70341.38</v>
          </cell>
          <cell r="G639">
            <v>75034.080000000002</v>
          </cell>
          <cell r="H639">
            <v>89633.64</v>
          </cell>
          <cell r="I639">
            <v>64870.95</v>
          </cell>
          <cell r="J639">
            <v>87790.25</v>
          </cell>
          <cell r="K639">
            <v>77312.73</v>
          </cell>
          <cell r="L639">
            <v>56477.75</v>
          </cell>
          <cell r="M639">
            <v>82303.95</v>
          </cell>
          <cell r="N639">
            <v>103855.23</v>
          </cell>
          <cell r="O639">
            <v>146562.73000000001</v>
          </cell>
          <cell r="Q639">
            <v>1016768.22</v>
          </cell>
        </row>
        <row r="640">
          <cell r="A640" t="str">
            <v>F93510G</v>
          </cell>
          <cell r="B640" t="str">
            <v>MAINT OF GENERAL PLA</v>
          </cell>
          <cell r="D640">
            <v>35358.89</v>
          </cell>
          <cell r="E640">
            <v>30130.9</v>
          </cell>
          <cell r="F640">
            <v>24269.66</v>
          </cell>
          <cell r="G640">
            <v>26818.82</v>
          </cell>
          <cell r="H640">
            <v>32215.23</v>
          </cell>
          <cell r="I640">
            <v>25788.31</v>
          </cell>
          <cell r="J640">
            <v>34254.300000000003</v>
          </cell>
          <cell r="K640">
            <v>29855.47</v>
          </cell>
          <cell r="L640">
            <v>21213.48</v>
          </cell>
          <cell r="M640">
            <v>31942.98</v>
          </cell>
          <cell r="N640">
            <v>31160.36</v>
          </cell>
          <cell r="O640">
            <v>48913.75</v>
          </cell>
          <cell r="Q640">
            <v>371922.14999999997</v>
          </cell>
        </row>
        <row r="641">
          <cell r="A641" t="str">
            <v>F99990C</v>
          </cell>
          <cell r="B641" t="str">
            <v>PROFIT AND LOSS OFFSET ACCOUNT</v>
          </cell>
          <cell r="D641">
            <v>-65802692.390000001</v>
          </cell>
          <cell r="E641">
            <v>-56475969.340000004</v>
          </cell>
          <cell r="F641">
            <v>-61681522.969999999</v>
          </cell>
          <cell r="G641">
            <v>-57600900.140000001</v>
          </cell>
          <cell r="H641">
            <v>-65188421</v>
          </cell>
          <cell r="I641">
            <v>-53334603.219999999</v>
          </cell>
          <cell r="J641">
            <v>-62958587.590000004</v>
          </cell>
          <cell r="K641">
            <v>-56950255.469999999</v>
          </cell>
          <cell r="L641">
            <v>-61410909.310000002</v>
          </cell>
          <cell r="M641">
            <v>-62371151.369999997</v>
          </cell>
          <cell r="N641">
            <v>-58139272.600000001</v>
          </cell>
          <cell r="O641">
            <v>-96608686.739999995</v>
          </cell>
          <cell r="Q641">
            <v>-758522972.1400001</v>
          </cell>
        </row>
        <row r="642">
          <cell r="A642" t="str">
            <v>FERA363</v>
          </cell>
          <cell r="B642" t="str">
            <v>FERC ERRORS - INDICATOR A363</v>
          </cell>
          <cell r="E642">
            <v>273.45999999999998</v>
          </cell>
          <cell r="F642">
            <v>481.59</v>
          </cell>
          <cell r="G642">
            <v>42.39</v>
          </cell>
          <cell r="I642">
            <v>0</v>
          </cell>
          <cell r="N642">
            <v>0</v>
          </cell>
          <cell r="O642">
            <v>0</v>
          </cell>
          <cell r="Q642">
            <v>797.43999999999994</v>
          </cell>
        </row>
        <row r="643">
          <cell r="A643" t="str">
            <v>FERROR1</v>
          </cell>
          <cell r="B643" t="str">
            <v>FERC FLOW OF COSTS TRACE ERRORS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FGMLABR</v>
          </cell>
          <cell r="B644" t="str">
            <v>FERC GEN MAP LABOR COST ELEMENTS</v>
          </cell>
          <cell r="D644">
            <v>2636.32</v>
          </cell>
          <cell r="I644">
            <v>0</v>
          </cell>
          <cell r="N644">
            <v>0</v>
          </cell>
          <cell r="O644">
            <v>0</v>
          </cell>
          <cell r="Q644">
            <v>2636.32</v>
          </cell>
        </row>
        <row r="645">
          <cell r="A645" t="str">
            <v>FSCE17C</v>
          </cell>
          <cell r="B645" t="str">
            <v>FERC SEC CE 9101017 ADJUSTMENT</v>
          </cell>
          <cell r="D645">
            <v>0.43</v>
          </cell>
          <cell r="I645">
            <v>0</v>
          </cell>
          <cell r="N645">
            <v>0</v>
          </cell>
          <cell r="O645">
            <v>0</v>
          </cell>
          <cell r="Q645">
            <v>0.43</v>
          </cell>
        </row>
        <row r="646">
          <cell r="A646" t="str">
            <v>FSDBB01</v>
          </cell>
          <cell r="B646" t="str">
            <v>FERC FLOW OF COSTS TRACE ERRORS-EB19</v>
          </cell>
          <cell r="I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FSDBB02</v>
          </cell>
          <cell r="B647" t="str">
            <v>FERC FLOW OF COSTS TRACE ERRORS-EB07</v>
          </cell>
          <cell r="I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Q647">
            <v>0</v>
          </cell>
        </row>
        <row r="648">
          <cell r="A648" t="str">
            <v>FSDBB03</v>
          </cell>
          <cell r="B648" t="str">
            <v>FERC FLOW OF COSTS TRACE ERRORS-EB14</v>
          </cell>
          <cell r="I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Q648">
            <v>0</v>
          </cell>
        </row>
        <row r="649">
          <cell r="A649" t="str">
            <v>FSDBB04</v>
          </cell>
          <cell r="B649" t="str">
            <v>FERC FLOW OF COSTS TRACE ERRORS-EB08</v>
          </cell>
          <cell r="I649">
            <v>0</v>
          </cell>
          <cell r="L649">
            <v>0</v>
          </cell>
          <cell r="N649">
            <v>0</v>
          </cell>
          <cell r="O649">
            <v>0</v>
          </cell>
          <cell r="Q649">
            <v>0</v>
          </cell>
        </row>
        <row r="650">
          <cell r="A650" t="str">
            <v>FSDBB05</v>
          </cell>
          <cell r="B650" t="str">
            <v>FERC FLOW OF COSTS TRACE ERRORS-EB15</v>
          </cell>
          <cell r="I650">
            <v>0</v>
          </cell>
          <cell r="L650">
            <v>-0.02</v>
          </cell>
          <cell r="M650">
            <v>0.03</v>
          </cell>
          <cell r="N650">
            <v>0.04</v>
          </cell>
          <cell r="O650">
            <v>-0.05</v>
          </cell>
          <cell r="Q650">
            <v>0</v>
          </cell>
        </row>
        <row r="651">
          <cell r="A651" t="str">
            <v>FSDBB06</v>
          </cell>
          <cell r="B651" t="str">
            <v>FERC FLOW OF COSTS TRACE ERRORS-EB02</v>
          </cell>
          <cell r="I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Q651">
            <v>0</v>
          </cell>
        </row>
        <row r="652">
          <cell r="A652" t="str">
            <v>FSDBB07</v>
          </cell>
          <cell r="B652" t="str">
            <v>FERC FLOW OF COSTS TRACE ERRORS-EB17</v>
          </cell>
          <cell r="I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Q652">
            <v>0</v>
          </cell>
        </row>
        <row r="653">
          <cell r="A653" t="str">
            <v>FSDBB08</v>
          </cell>
          <cell r="B653" t="str">
            <v>FERC FLOW OF COSTS TRACE ERRORS-EB18</v>
          </cell>
          <cell r="I653">
            <v>0</v>
          </cell>
          <cell r="L653">
            <v>0.01</v>
          </cell>
          <cell r="M653">
            <v>0</v>
          </cell>
          <cell r="N653">
            <v>0.01</v>
          </cell>
          <cell r="O653">
            <v>0</v>
          </cell>
          <cell r="Q653">
            <v>0.02</v>
          </cell>
        </row>
        <row r="654">
          <cell r="A654" t="str">
            <v>FSDBB11</v>
          </cell>
          <cell r="B654" t="str">
            <v>FERC FLOW OF COSTS TRACE ERRORS-EB09</v>
          </cell>
          <cell r="I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FSDBB12</v>
          </cell>
          <cell r="B655" t="str">
            <v>FERC FLOW OF COSTS TRACE ERRORS-EB10</v>
          </cell>
          <cell r="I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0</v>
          </cell>
        </row>
        <row r="656">
          <cell r="A656" t="str">
            <v>FSDBB13</v>
          </cell>
          <cell r="B656" t="str">
            <v>FERC FLOW OF COSTS TRACE ERRORS-EB11</v>
          </cell>
          <cell r="I656">
            <v>0</v>
          </cell>
          <cell r="L656">
            <v>-0.03</v>
          </cell>
          <cell r="M656">
            <v>0.01</v>
          </cell>
          <cell r="N656">
            <v>0</v>
          </cell>
          <cell r="O656">
            <v>-0.02</v>
          </cell>
          <cell r="Q656">
            <v>-3.9999999999999994E-2</v>
          </cell>
        </row>
        <row r="657">
          <cell r="A657" t="str">
            <v>FSDBB14</v>
          </cell>
          <cell r="B657" t="str">
            <v>FERC FLOW OF COSTS TRACE ERRORS-EB12</v>
          </cell>
          <cell r="I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FSDBB15</v>
          </cell>
          <cell r="B658" t="str">
            <v>FERC FLOW OF COSTS TRACE ERRORS-EB13</v>
          </cell>
          <cell r="I658">
            <v>0</v>
          </cell>
          <cell r="L658">
            <v>0.01</v>
          </cell>
          <cell r="M658">
            <v>0.04</v>
          </cell>
          <cell r="N658">
            <v>-0.01</v>
          </cell>
          <cell r="O658">
            <v>0.01</v>
          </cell>
          <cell r="Q658">
            <v>0.05</v>
          </cell>
        </row>
        <row r="659">
          <cell r="A659" t="str">
            <v>FSDBB17</v>
          </cell>
          <cell r="B659" t="str">
            <v>FERC FLOW OF COSTS TRACE ERRORS-EB01</v>
          </cell>
          <cell r="I659">
            <v>0</v>
          </cell>
          <cell r="L659">
            <v>124.62</v>
          </cell>
          <cell r="M659">
            <v>158.93</v>
          </cell>
          <cell r="N659">
            <v>165.93</v>
          </cell>
          <cell r="O659">
            <v>96.8</v>
          </cell>
          <cell r="Q659">
            <v>546.28</v>
          </cell>
        </row>
        <row r="660">
          <cell r="A660" t="str">
            <v>FSDBB18</v>
          </cell>
          <cell r="B660" t="str">
            <v>FERC FLOW OF COSTS TRACE ERRORS-EB20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FSDBB19</v>
          </cell>
          <cell r="B661" t="str">
            <v>FERC FLOW OF COSTS TRACE ERRORS-EB21</v>
          </cell>
          <cell r="I661">
            <v>0</v>
          </cell>
          <cell r="L661">
            <v>0</v>
          </cell>
          <cell r="M661">
            <v>-0.01</v>
          </cell>
          <cell r="N661">
            <v>0.01</v>
          </cell>
          <cell r="O661">
            <v>0.02</v>
          </cell>
          <cell r="Q661">
            <v>0.02</v>
          </cell>
        </row>
        <row r="662">
          <cell r="A662" t="str">
            <v>FSDBB20</v>
          </cell>
          <cell r="B662" t="str">
            <v>FERC FLOW OF COSTS TRACE ERRORS-EB22</v>
          </cell>
          <cell r="I662">
            <v>0</v>
          </cell>
          <cell r="L662">
            <v>0.01</v>
          </cell>
          <cell r="M662">
            <v>-0.03</v>
          </cell>
          <cell r="N662">
            <v>0.01</v>
          </cell>
          <cell r="O662">
            <v>0.05</v>
          </cell>
          <cell r="Q662">
            <v>4.0000000000000008E-2</v>
          </cell>
        </row>
        <row r="663">
          <cell r="A663" t="str">
            <v>FSDBB21</v>
          </cell>
          <cell r="B663" t="str">
            <v>FERC FLOW OF COSTS TRACE ERRORS-EB23</v>
          </cell>
          <cell r="I663">
            <v>0</v>
          </cell>
          <cell r="L663">
            <v>-0.02</v>
          </cell>
          <cell r="M663">
            <v>0</v>
          </cell>
          <cell r="N663">
            <v>0.01</v>
          </cell>
          <cell r="O663">
            <v>0</v>
          </cell>
          <cell r="Q663">
            <v>-0.01</v>
          </cell>
        </row>
        <row r="664">
          <cell r="A664" t="str">
            <v>FSDBB22</v>
          </cell>
          <cell r="B664" t="str">
            <v>FERC FLOW OF COSTS TRACE ERRORS-EB24</v>
          </cell>
          <cell r="I664">
            <v>0</v>
          </cell>
          <cell r="L664">
            <v>-0.01</v>
          </cell>
          <cell r="M664">
            <v>-0.03</v>
          </cell>
          <cell r="N664">
            <v>0.01</v>
          </cell>
          <cell r="O664">
            <v>0</v>
          </cell>
          <cell r="Q664">
            <v>-0.03</v>
          </cell>
        </row>
        <row r="665">
          <cell r="A665" t="str">
            <v>FSDBB23</v>
          </cell>
          <cell r="B665" t="str">
            <v>FERC FLOW OF COSTS TRACE ERRORS-EB25</v>
          </cell>
          <cell r="I665">
            <v>0</v>
          </cell>
          <cell r="L665">
            <v>0.08</v>
          </cell>
          <cell r="M665">
            <v>0.15</v>
          </cell>
          <cell r="N665">
            <v>-0.06</v>
          </cell>
          <cell r="O665">
            <v>-0.09</v>
          </cell>
          <cell r="Q665">
            <v>7.9999999999999988E-2</v>
          </cell>
        </row>
        <row r="666">
          <cell r="A666" t="str">
            <v>FSDBB24</v>
          </cell>
          <cell r="B666" t="str">
            <v>FERC FLOW OF COSTS TRACE ERRORS-EB26</v>
          </cell>
          <cell r="I666">
            <v>0</v>
          </cell>
          <cell r="L666">
            <v>-0.01</v>
          </cell>
          <cell r="M666">
            <v>-0.01</v>
          </cell>
          <cell r="N666">
            <v>0</v>
          </cell>
          <cell r="O666">
            <v>0</v>
          </cell>
          <cell r="Q666">
            <v>-0.02</v>
          </cell>
        </row>
        <row r="667">
          <cell r="A667" t="str">
            <v>FSDBB25</v>
          </cell>
          <cell r="B667" t="str">
            <v>FERC FLOW OF COSTS TRACE ERRORS-EB27</v>
          </cell>
          <cell r="I667">
            <v>0</v>
          </cell>
          <cell r="L667">
            <v>-0.02</v>
          </cell>
          <cell r="M667">
            <v>-0.02</v>
          </cell>
          <cell r="N667">
            <v>0.01</v>
          </cell>
          <cell r="O667">
            <v>0.02</v>
          </cell>
          <cell r="Q667">
            <v>-9.9999999999999985E-3</v>
          </cell>
        </row>
        <row r="668">
          <cell r="A668" t="str">
            <v>FSDBB26</v>
          </cell>
          <cell r="B668" t="str">
            <v>FERC FLOW OF COSTS TRACE ERRORS-EB28</v>
          </cell>
          <cell r="I668">
            <v>0</v>
          </cell>
          <cell r="L668">
            <v>-0.01</v>
          </cell>
          <cell r="M668">
            <v>-0.02</v>
          </cell>
          <cell r="N668">
            <v>0</v>
          </cell>
          <cell r="O668">
            <v>0</v>
          </cell>
          <cell r="Q668">
            <v>-0.03</v>
          </cell>
        </row>
        <row r="669">
          <cell r="A669" t="str">
            <v>FSDBB27</v>
          </cell>
          <cell r="B669" t="str">
            <v>FERC FLOW OF COSTS TRACE ERRORS-EB29</v>
          </cell>
          <cell r="I669">
            <v>0</v>
          </cell>
          <cell r="L669">
            <v>-0.01</v>
          </cell>
          <cell r="M669">
            <v>-0.03</v>
          </cell>
          <cell r="N669">
            <v>0.01</v>
          </cell>
          <cell r="O669">
            <v>0</v>
          </cell>
          <cell r="Q669">
            <v>-0.03</v>
          </cell>
        </row>
        <row r="670">
          <cell r="A670" t="str">
            <v>FSDBB28</v>
          </cell>
          <cell r="B670" t="str">
            <v>FERC FLOW OF COSTS TRACE ERRORS-EB30</v>
          </cell>
          <cell r="I670">
            <v>0</v>
          </cell>
          <cell r="L670">
            <v>-0.01</v>
          </cell>
          <cell r="M670">
            <v>0</v>
          </cell>
          <cell r="N670">
            <v>0</v>
          </cell>
          <cell r="O670">
            <v>0</v>
          </cell>
          <cell r="Q670">
            <v>-0.01</v>
          </cell>
        </row>
        <row r="671">
          <cell r="A671" t="str">
            <v>FSDBB31</v>
          </cell>
          <cell r="B671" t="str">
            <v>FERC FLOW OF COSTS TRACE ERRORS-EB31</v>
          </cell>
          <cell r="I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Q671">
            <v>0</v>
          </cell>
        </row>
        <row r="672">
          <cell r="A672" t="str">
            <v>FSDBB43</v>
          </cell>
          <cell r="B672" t="str">
            <v>FERC FLOW OF COSTS TRACE ERRORS-EB36</v>
          </cell>
          <cell r="I672">
            <v>0</v>
          </cell>
          <cell r="L672">
            <v>33.770000000000003</v>
          </cell>
          <cell r="M672">
            <v>63.92</v>
          </cell>
          <cell r="N672">
            <v>25.44</v>
          </cell>
          <cell r="O672">
            <v>30.89</v>
          </cell>
          <cell r="Q672">
            <v>154.01999999999998</v>
          </cell>
        </row>
        <row r="673">
          <cell r="A673" t="str">
            <v>FSDBB44</v>
          </cell>
          <cell r="B673" t="str">
            <v>FERC FLOW OF COSTS TRACE ERRORS-EB34</v>
          </cell>
          <cell r="I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Q673">
            <v>0</v>
          </cell>
        </row>
        <row r="674">
          <cell r="A674" t="str">
            <v>FSDBB45</v>
          </cell>
          <cell r="B674" t="str">
            <v>FERC FLOW OF COSTS TRACE ERRORS-EB03</v>
          </cell>
          <cell r="I674">
            <v>0</v>
          </cell>
          <cell r="L674">
            <v>4.3499999999999996</v>
          </cell>
          <cell r="M674">
            <v>3.5</v>
          </cell>
          <cell r="N674">
            <v>4.99</v>
          </cell>
          <cell r="O674">
            <v>4.4400000000000004</v>
          </cell>
          <cell r="Q674">
            <v>17.28</v>
          </cell>
        </row>
        <row r="675">
          <cell r="A675" t="str">
            <v>FSDBB46</v>
          </cell>
          <cell r="B675" t="str">
            <v>FERC FLOW OF COSTS TRACE ERRORS-EB04</v>
          </cell>
          <cell r="I675">
            <v>0</v>
          </cell>
          <cell r="L675">
            <v>39.58</v>
          </cell>
          <cell r="M675">
            <v>25.07</v>
          </cell>
          <cell r="N675">
            <v>29.4</v>
          </cell>
          <cell r="O675">
            <v>38.28</v>
          </cell>
          <cell r="Q675">
            <v>132.33000000000001</v>
          </cell>
        </row>
        <row r="676">
          <cell r="A676" t="str">
            <v>FSDBB55</v>
          </cell>
          <cell r="B676" t="str">
            <v>FERC FLOW OF COSTS TRACE ERRORS-EB05</v>
          </cell>
          <cell r="I676">
            <v>0</v>
          </cell>
          <cell r="L676">
            <v>0</v>
          </cell>
          <cell r="M676">
            <v>-9.11</v>
          </cell>
          <cell r="N676">
            <v>1355854.41</v>
          </cell>
          <cell r="O676">
            <v>-1.1000000000000001</v>
          </cell>
          <cell r="Q676">
            <v>1355844.1999999997</v>
          </cell>
        </row>
        <row r="677">
          <cell r="A677" t="str">
            <v>FSDBB57</v>
          </cell>
          <cell r="B677" t="str">
            <v>FERC FLOW OF COSTS TRACE ERRORS-EB16</v>
          </cell>
          <cell r="I677">
            <v>0</v>
          </cell>
          <cell r="L677">
            <v>0.02</v>
          </cell>
          <cell r="M677">
            <v>-0.03</v>
          </cell>
          <cell r="N677">
            <v>-0.04</v>
          </cell>
          <cell r="O677">
            <v>0.05</v>
          </cell>
          <cell r="Q677">
            <v>0</v>
          </cell>
        </row>
        <row r="678">
          <cell r="A678" t="str">
            <v>FSDBB58</v>
          </cell>
          <cell r="B678" t="str">
            <v>FERC FLOW OF COSTS TRACE ERRORS-EB37</v>
          </cell>
          <cell r="I678">
            <v>0</v>
          </cell>
          <cell r="L678">
            <v>6.61</v>
          </cell>
          <cell r="M678">
            <v>12.9</v>
          </cell>
          <cell r="N678">
            <v>5.99</v>
          </cell>
          <cell r="O678">
            <v>6.21</v>
          </cell>
          <cell r="Q678">
            <v>31.71</v>
          </cell>
        </row>
        <row r="679">
          <cell r="A679" t="str">
            <v>FSDBB59</v>
          </cell>
          <cell r="B679" t="str">
            <v>FERC FLOW OF COSTS TRACE ERRORS-EB38</v>
          </cell>
          <cell r="I679">
            <v>0</v>
          </cell>
          <cell r="L679">
            <v>0</v>
          </cell>
          <cell r="M679">
            <v>-0.02</v>
          </cell>
          <cell r="N679">
            <v>0.01</v>
          </cell>
          <cell r="O679">
            <v>0</v>
          </cell>
          <cell r="Q679">
            <v>-0.01</v>
          </cell>
        </row>
      </sheetData>
      <sheetData sheetId="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T Diff "/>
      <sheetName val="TB(as of 01_11_06)"/>
      <sheetName val="TB_BY_ACCT"/>
    </sheetNames>
    <sheetDataSet>
      <sheetData sheetId="0"/>
      <sheetData sheetId="1"/>
      <sheetData sheetId="2">
        <row r="9">
          <cell r="A9">
            <v>1100000</v>
          </cell>
          <cell r="B9" t="str">
            <v>BANK I</v>
          </cell>
          <cell r="C9">
            <v>2815405.79</v>
          </cell>
          <cell r="D9">
            <v>1601665.98</v>
          </cell>
        </row>
        <row r="10">
          <cell r="A10">
            <v>1100001</v>
          </cell>
          <cell r="B10" t="str">
            <v>BANK I-CHECK WRITE</v>
          </cell>
          <cell r="C10">
            <v>-27480725.170000002</v>
          </cell>
          <cell r="D10">
            <v>-26514290.41</v>
          </cell>
        </row>
        <row r="11">
          <cell r="A11">
            <v>1100100</v>
          </cell>
          <cell r="B11" t="str">
            <v>BANK II</v>
          </cell>
          <cell r="C11">
            <v>9139.0400000000009</v>
          </cell>
          <cell r="D11">
            <v>14806.66</v>
          </cell>
        </row>
        <row r="12">
          <cell r="A12">
            <v>1100101</v>
          </cell>
          <cell r="B12" t="str">
            <v>BANK II-CHECK WRITE</v>
          </cell>
          <cell r="C12">
            <v>-214866.88</v>
          </cell>
          <cell r="D12">
            <v>-184062.29</v>
          </cell>
        </row>
        <row r="13">
          <cell r="A13">
            <v>1100400</v>
          </cell>
          <cell r="B13" t="str">
            <v>BANK V</v>
          </cell>
          <cell r="C13">
            <v>9121814.7799999993</v>
          </cell>
          <cell r="D13">
            <v>7602671.9500000002</v>
          </cell>
        </row>
        <row r="14">
          <cell r="A14">
            <v>1102344</v>
          </cell>
          <cell r="B14" t="str">
            <v>CHECKS ON HAND</v>
          </cell>
          <cell r="C14">
            <v>11396467.689999999</v>
          </cell>
          <cell r="D14">
            <v>0</v>
          </cell>
        </row>
        <row r="15">
          <cell r="A15">
            <v>1102345</v>
          </cell>
          <cell r="B15" t="str">
            <v>CASH-PAYROLL-UNION BANK</v>
          </cell>
          <cell r="C15">
            <v>-8636.73</v>
          </cell>
          <cell r="D15">
            <v>0</v>
          </cell>
        </row>
        <row r="16">
          <cell r="A16">
            <v>1102346</v>
          </cell>
          <cell r="B16" t="str">
            <v>SDGE BRANCH DEPOSITORY</v>
          </cell>
          <cell r="C16">
            <v>621695.43000000005</v>
          </cell>
          <cell r="D16">
            <v>685929.43</v>
          </cell>
        </row>
        <row r="17">
          <cell r="A17">
            <v>1102347</v>
          </cell>
          <cell r="B17" t="str">
            <v>SDGE DEPOSITORY (MAIL PAYMENTS)</v>
          </cell>
          <cell r="C17">
            <v>2174196.06</v>
          </cell>
          <cell r="D17">
            <v>402391.28</v>
          </cell>
        </row>
        <row r="18">
          <cell r="A18">
            <v>1102348</v>
          </cell>
          <cell r="B18" t="str">
            <v>UNION BANK: DIRECT DEBITS</v>
          </cell>
          <cell r="C18">
            <v>0</v>
          </cell>
          <cell r="D18">
            <v>-844987.28</v>
          </cell>
        </row>
        <row r="19">
          <cell r="A19">
            <v>1102349</v>
          </cell>
          <cell r="B19" t="str">
            <v>UNION BANK: DEBIT RETURNS</v>
          </cell>
          <cell r="C19">
            <v>5386.13</v>
          </cell>
          <cell r="D19">
            <v>846617.24</v>
          </cell>
        </row>
        <row r="20">
          <cell r="A20">
            <v>1102350</v>
          </cell>
          <cell r="B20" t="str">
            <v>CASH IN BANK-B OF A</v>
          </cell>
          <cell r="C20">
            <v>981.51</v>
          </cell>
          <cell r="D20">
            <v>581.29999999999995</v>
          </cell>
        </row>
        <row r="21">
          <cell r="A21">
            <v>1102351</v>
          </cell>
          <cell r="B21" t="str">
            <v>UNION BANK: GENERAL</v>
          </cell>
          <cell r="C21">
            <v>-1718639.28</v>
          </cell>
          <cell r="D21">
            <v>-1446353.17</v>
          </cell>
        </row>
        <row r="22">
          <cell r="A22">
            <v>1102461</v>
          </cell>
          <cell r="B22" t="str">
            <v>CASH IN BANK-MELLON-FED188</v>
          </cell>
          <cell r="C22">
            <v>1581720.97</v>
          </cell>
          <cell r="D22">
            <v>1233820.1499999999</v>
          </cell>
        </row>
        <row r="23">
          <cell r="A23">
            <v>1102462</v>
          </cell>
          <cell r="B23" t="str">
            <v>CASH IN BANK-MELLON BANK ESP43</v>
          </cell>
          <cell r="C23">
            <v>0</v>
          </cell>
          <cell r="D23">
            <v>525.45000000000005</v>
          </cell>
        </row>
        <row r="24">
          <cell r="A24">
            <v>1102464</v>
          </cell>
          <cell r="B24" t="str">
            <v>CASH IN BANK-MELLON BANK ESP07</v>
          </cell>
          <cell r="C24">
            <v>1000</v>
          </cell>
          <cell r="D24">
            <v>1000</v>
          </cell>
        </row>
        <row r="25">
          <cell r="A25">
            <v>1102465</v>
          </cell>
          <cell r="B25" t="str">
            <v>CASH IN BANK-UNION PAYROLL CHECKS</v>
          </cell>
          <cell r="C25">
            <v>181.91</v>
          </cell>
          <cell r="D25">
            <v>-59992.480000000003</v>
          </cell>
        </row>
        <row r="26">
          <cell r="A26">
            <v>1102499</v>
          </cell>
          <cell r="B26" t="str">
            <v>CASH-ACCOUNTING ADJUSTMENTS</v>
          </cell>
          <cell r="C26">
            <v>24665319.379999999</v>
          </cell>
          <cell r="D26">
            <v>24912624.43</v>
          </cell>
        </row>
        <row r="27">
          <cell r="A27">
            <v>1102500</v>
          </cell>
          <cell r="B27" t="str">
            <v>PETTY CASH</v>
          </cell>
          <cell r="C27">
            <v>82247.42</v>
          </cell>
          <cell r="D27">
            <v>91647.42</v>
          </cell>
        </row>
        <row r="28">
          <cell r="A28">
            <v>1102550</v>
          </cell>
          <cell r="B28" t="str">
            <v>SHORT TERM INVESTMENT</v>
          </cell>
          <cell r="C28">
            <v>210976804.37</v>
          </cell>
          <cell r="D28">
            <v>0</v>
          </cell>
        </row>
        <row r="29">
          <cell r="A29">
            <v>1102820</v>
          </cell>
          <cell r="B29" t="str">
            <v>N/R-SE CORPORATE</v>
          </cell>
          <cell r="C29">
            <v>-1027866.78</v>
          </cell>
          <cell r="D29">
            <v>44283.78</v>
          </cell>
        </row>
        <row r="30">
          <cell r="A30">
            <v>1103001</v>
          </cell>
          <cell r="B30" t="str">
            <v>A/R DUE FROM CUSTOMER</v>
          </cell>
          <cell r="C30">
            <v>127421792.84</v>
          </cell>
          <cell r="D30">
            <v>140729180.53</v>
          </cell>
        </row>
        <row r="31">
          <cell r="A31">
            <v>1103013</v>
          </cell>
          <cell r="B31" t="str">
            <v>CUST A/R-CASH CLEARING</v>
          </cell>
          <cell r="C31">
            <v>1384627.69</v>
          </cell>
          <cell r="D31">
            <v>-1911668.44</v>
          </cell>
        </row>
        <row r="32">
          <cell r="A32">
            <v>1103026</v>
          </cell>
          <cell r="B32" t="str">
            <v>A/R-SALES FOR RESALE</v>
          </cell>
          <cell r="C32">
            <v>13230808.630000001</v>
          </cell>
          <cell r="D32">
            <v>0</v>
          </cell>
        </row>
        <row r="33">
          <cell r="A33">
            <v>1103027</v>
          </cell>
          <cell r="B33" t="str">
            <v>A/R-TRANSMISSION SALES</v>
          </cell>
          <cell r="C33">
            <v>313907.28000000003</v>
          </cell>
          <cell r="D33">
            <v>102975.07</v>
          </cell>
        </row>
        <row r="34">
          <cell r="A34">
            <v>1103028</v>
          </cell>
          <cell r="B34" t="str">
            <v>ACCOUNTS RECEIVABLE CONVERSION (ARC) RE</v>
          </cell>
          <cell r="C34">
            <v>-730.27</v>
          </cell>
          <cell r="D34">
            <v>0</v>
          </cell>
        </row>
        <row r="35">
          <cell r="A35">
            <v>1103042</v>
          </cell>
          <cell r="B35" t="str">
            <v>A/R TRADE - CONTRA RECLASS</v>
          </cell>
          <cell r="C35">
            <v>-11396467.689999999</v>
          </cell>
          <cell r="D35">
            <v>0</v>
          </cell>
        </row>
        <row r="36">
          <cell r="A36">
            <v>1103100</v>
          </cell>
          <cell r="B36" t="str">
            <v>SUNDRY BILLING CASH RECEIPT CLEARING</v>
          </cell>
          <cell r="C36">
            <v>153916.89000000001</v>
          </cell>
          <cell r="D36">
            <v>-59.65</v>
          </cell>
        </row>
        <row r="37">
          <cell r="A37">
            <v>1104500</v>
          </cell>
          <cell r="B37" t="str">
            <v>ACCRUED UTILITY REVENUES</v>
          </cell>
          <cell r="C37">
            <v>46819000</v>
          </cell>
          <cell r="D37">
            <v>48377000</v>
          </cell>
        </row>
        <row r="38">
          <cell r="A38">
            <v>1105005</v>
          </cell>
          <cell r="B38" t="str">
            <v>I/C REC FROM/(TO)-SCG ACCRUALS &amp; REVERS</v>
          </cell>
          <cell r="C38">
            <v>946500</v>
          </cell>
          <cell r="D38">
            <v>720833</v>
          </cell>
        </row>
        <row r="39">
          <cell r="A39">
            <v>1105019</v>
          </cell>
          <cell r="B39" t="str">
            <v>I/C REC FROM/TO SEMPRA CORPORATE CENTER</v>
          </cell>
          <cell r="C39">
            <v>-7669714.0300000003</v>
          </cell>
          <cell r="D39">
            <v>-13073110.92</v>
          </cell>
        </row>
        <row r="40">
          <cell r="A40">
            <v>1105050</v>
          </cell>
          <cell r="B40" t="str">
            <v>I/C REC BILLING RECON ACCOUNT</v>
          </cell>
          <cell r="C40">
            <v>0</v>
          </cell>
          <cell r="D40">
            <v>81723.69</v>
          </cell>
        </row>
        <row r="41">
          <cell r="A41">
            <v>1105121</v>
          </cell>
          <cell r="B41" t="str">
            <v>I/C RECEIVABLE FROM SDGE LLC</v>
          </cell>
          <cell r="C41">
            <v>19857161.199999999</v>
          </cell>
          <cell r="D41">
            <v>0</v>
          </cell>
        </row>
        <row r="42">
          <cell r="A42">
            <v>1105226</v>
          </cell>
          <cell r="B42" t="str">
            <v>4600 SEMPRA FINANCIAL</v>
          </cell>
          <cell r="C42">
            <v>23424.6</v>
          </cell>
          <cell r="D42">
            <v>533.41</v>
          </cell>
        </row>
        <row r="43">
          <cell r="A43">
            <v>1105228</v>
          </cell>
          <cell r="B43" t="str">
            <v>5000 SEMPRA GENERATION</v>
          </cell>
          <cell r="C43">
            <v>721504.74</v>
          </cell>
          <cell r="D43">
            <v>65033.02</v>
          </cell>
        </row>
        <row r="44">
          <cell r="A44">
            <v>1105232</v>
          </cell>
          <cell r="B44" t="str">
            <v>4200SE INTERNATIONAL</v>
          </cell>
          <cell r="C44">
            <v>0</v>
          </cell>
          <cell r="D44">
            <v>37493.870000000003</v>
          </cell>
        </row>
        <row r="45">
          <cell r="A45">
            <v>1105269</v>
          </cell>
          <cell r="B45" t="str">
            <v>4190 SEMPRA GLOBAL</v>
          </cell>
          <cell r="C45">
            <v>138631.71</v>
          </cell>
          <cell r="D45">
            <v>122865.5</v>
          </cell>
        </row>
        <row r="46">
          <cell r="A46">
            <v>1105322</v>
          </cell>
          <cell r="B46" t="str">
            <v>2200SOCAL GAS</v>
          </cell>
          <cell r="C46">
            <v>32585271.289999999</v>
          </cell>
          <cell r="D46">
            <v>33083755.73</v>
          </cell>
        </row>
        <row r="47">
          <cell r="A47">
            <v>1105338</v>
          </cell>
          <cell r="B47" t="str">
            <v>4960 SEMPRA FIBER LINKS</v>
          </cell>
          <cell r="C47">
            <v>0</v>
          </cell>
          <cell r="D47">
            <v>7669.11</v>
          </cell>
        </row>
        <row r="48">
          <cell r="A48">
            <v>1105352</v>
          </cell>
          <cell r="B48" t="str">
            <v>4197 SEMPRA LNG CORP</v>
          </cell>
          <cell r="C48">
            <v>192099.98</v>
          </cell>
          <cell r="D48">
            <v>53664.58</v>
          </cell>
        </row>
        <row r="49">
          <cell r="A49">
            <v>1105375</v>
          </cell>
          <cell r="B49" t="str">
            <v>4290 SEMPRA PIPELINES &amp; STORAGE</v>
          </cell>
          <cell r="C49">
            <v>113290.13</v>
          </cell>
          <cell r="D49">
            <v>0</v>
          </cell>
        </row>
        <row r="50">
          <cell r="A50">
            <v>1105385</v>
          </cell>
          <cell r="B50" t="str">
            <v>4800 SES COMMODITIES</v>
          </cell>
          <cell r="C50">
            <v>162144.42000000001</v>
          </cell>
          <cell r="D50">
            <v>0</v>
          </cell>
        </row>
        <row r="51">
          <cell r="A51">
            <v>1105386</v>
          </cell>
          <cell r="B51" t="str">
            <v>SETC SEMPRA TRADING CORP</v>
          </cell>
          <cell r="C51">
            <v>192608.91</v>
          </cell>
          <cell r="D51">
            <v>0</v>
          </cell>
        </row>
        <row r="52">
          <cell r="A52">
            <v>1106000</v>
          </cell>
          <cell r="B52" t="str">
            <v>SUNDRY BILLING RECON ACCT</v>
          </cell>
          <cell r="C52">
            <v>23111614.870000001</v>
          </cell>
          <cell r="D52">
            <v>14580983.99</v>
          </cell>
        </row>
        <row r="53">
          <cell r="A53">
            <v>1106004</v>
          </cell>
          <cell r="B53" t="str">
            <v>ACCT REC MISCELLANEOUS</v>
          </cell>
          <cell r="C53">
            <v>71195.61</v>
          </cell>
          <cell r="D53">
            <v>71195.61</v>
          </cell>
        </row>
        <row r="54">
          <cell r="A54">
            <v>1106007</v>
          </cell>
          <cell r="B54" t="str">
            <v>A/R SUNDRY-UNBILLED ITEMS</v>
          </cell>
          <cell r="C54">
            <v>0</v>
          </cell>
          <cell r="D54">
            <v>-1.52</v>
          </cell>
        </row>
        <row r="55">
          <cell r="A55">
            <v>1106009</v>
          </cell>
          <cell r="B55" t="str">
            <v>ARS SUNDRY-CONTRA ACCOUNT</v>
          </cell>
          <cell r="C55">
            <v>-1692781</v>
          </cell>
          <cell r="D55">
            <v>-1478662.46</v>
          </cell>
        </row>
        <row r="56">
          <cell r="A56">
            <v>1106012</v>
          </cell>
          <cell r="B56" t="str">
            <v>AR FEDERAL PROJECT MANAGEMENT</v>
          </cell>
          <cell r="C56">
            <v>-24993273.609999999</v>
          </cell>
          <cell r="D56">
            <v>-14604277.220000001</v>
          </cell>
        </row>
        <row r="57">
          <cell r="A57">
            <v>1106014</v>
          </cell>
          <cell r="B57" t="str">
            <v>SUNDRY CASH CLRNG-MO END CLRNG</v>
          </cell>
          <cell r="C57">
            <v>-246992</v>
          </cell>
          <cell r="D57">
            <v>0</v>
          </cell>
        </row>
        <row r="58">
          <cell r="A58">
            <v>1106015</v>
          </cell>
          <cell r="B58" t="str">
            <v>SUNDRY CASH CLRNG-UNPOSTED</v>
          </cell>
          <cell r="C58">
            <v>-35036.53</v>
          </cell>
          <cell r="D58">
            <v>-34825.620000000003</v>
          </cell>
        </row>
        <row r="59">
          <cell r="A59">
            <v>1106019</v>
          </cell>
          <cell r="B59" t="str">
            <v>AR SALE OF ACCOUNTABLE SCRAP</v>
          </cell>
          <cell r="C59">
            <v>-225165.83</v>
          </cell>
          <cell r="D59">
            <v>-207937.68</v>
          </cell>
        </row>
        <row r="60">
          <cell r="A60">
            <v>1106027</v>
          </cell>
          <cell r="B60" t="str">
            <v>ACCTS REC CONTRACT/JOBBING</v>
          </cell>
          <cell r="C60">
            <v>490439.28</v>
          </cell>
          <cell r="D60">
            <v>957836.31</v>
          </cell>
        </row>
        <row r="61">
          <cell r="A61">
            <v>1106028</v>
          </cell>
          <cell r="B61" t="str">
            <v>ACCTS REC DAMAGE CLAIMS</v>
          </cell>
          <cell r="C61">
            <v>10690801.789999999</v>
          </cell>
          <cell r="D61">
            <v>12755929.52</v>
          </cell>
        </row>
        <row r="62">
          <cell r="A62">
            <v>1106039</v>
          </cell>
          <cell r="B62" t="str">
            <v>OTHR A/R ACCT &amp; FINANCE</v>
          </cell>
          <cell r="C62">
            <v>29039693.43</v>
          </cell>
          <cell r="D62">
            <v>39105465.990000002</v>
          </cell>
        </row>
        <row r="63">
          <cell r="A63">
            <v>1106049</v>
          </cell>
          <cell r="B63" t="str">
            <v>EMPL CUST A/R PAYR ISSUE EXP ADV</v>
          </cell>
          <cell r="C63">
            <v>204403.21</v>
          </cell>
          <cell r="D63">
            <v>-266.54000000000002</v>
          </cell>
        </row>
        <row r="64">
          <cell r="A64">
            <v>1106060</v>
          </cell>
          <cell r="B64" t="str">
            <v>JE AR SUNDRY</v>
          </cell>
          <cell r="C64">
            <v>0</v>
          </cell>
          <cell r="D64">
            <v>-11302.88</v>
          </cell>
        </row>
        <row r="65">
          <cell r="A65">
            <v>1106069</v>
          </cell>
          <cell r="B65" t="str">
            <v>AR-ADJUSTMENT ACCOUNT</v>
          </cell>
          <cell r="C65">
            <v>0</v>
          </cell>
          <cell r="D65">
            <v>-38337590</v>
          </cell>
        </row>
        <row r="66">
          <cell r="A66">
            <v>1106098</v>
          </cell>
          <cell r="B66" t="str">
            <v>CANADIAN GST RECEIVABLE</v>
          </cell>
          <cell r="C66">
            <v>2159077.0699999998</v>
          </cell>
          <cell r="D66">
            <v>1893850.24</v>
          </cell>
        </row>
        <row r="67">
          <cell r="A67">
            <v>1106099</v>
          </cell>
          <cell r="B67" t="str">
            <v>A/R FEDERAL PROJECT MANAGEMENT-CONTRA</v>
          </cell>
          <cell r="C67">
            <v>24993273.609999999</v>
          </cell>
          <cell r="D67">
            <v>14604277.220000001</v>
          </cell>
        </row>
        <row r="68">
          <cell r="A68">
            <v>1106100</v>
          </cell>
          <cell r="B68" t="str">
            <v>INSUR BILL RECON ACCT</v>
          </cell>
          <cell r="C68">
            <v>181926.06</v>
          </cell>
          <cell r="D68">
            <v>214436.22</v>
          </cell>
        </row>
        <row r="69">
          <cell r="A69">
            <v>1106110</v>
          </cell>
          <cell r="B69" t="str">
            <v>ALLOWANCE FOR BAD DEBT - OTHER RECEIVAB</v>
          </cell>
          <cell r="C69">
            <v>-118287.62</v>
          </cell>
          <cell r="D69">
            <v>0</v>
          </cell>
        </row>
        <row r="70">
          <cell r="A70">
            <v>1106111</v>
          </cell>
          <cell r="B70" t="str">
            <v>VOLUNTARY PAY DISBURSEMENT A/R</v>
          </cell>
          <cell r="C70">
            <v>1086207.97</v>
          </cell>
          <cell r="D70">
            <v>0</v>
          </cell>
        </row>
        <row r="71">
          <cell r="A71">
            <v>1107503</v>
          </cell>
          <cell r="B71" t="str">
            <v>INTEREST RECEIVABLE</v>
          </cell>
          <cell r="C71">
            <v>390086.95</v>
          </cell>
          <cell r="D71">
            <v>55435661</v>
          </cell>
        </row>
        <row r="72">
          <cell r="A72">
            <v>1107504</v>
          </cell>
          <cell r="B72" t="str">
            <v>INCOME TAX INTEREST A/R</v>
          </cell>
          <cell r="C72">
            <v>16397574</v>
          </cell>
          <cell r="D72">
            <v>0</v>
          </cell>
        </row>
        <row r="73">
          <cell r="A73">
            <v>1108008</v>
          </cell>
          <cell r="B73" t="str">
            <v>PROV UNCOLLEBLE ACCTS ELECTRIC</v>
          </cell>
          <cell r="C73">
            <v>-2135140.9</v>
          </cell>
          <cell r="D73">
            <v>-1985427.9</v>
          </cell>
        </row>
        <row r="74">
          <cell r="A74">
            <v>1108400</v>
          </cell>
          <cell r="B74" t="str">
            <v>TRANSIENT POWER PLANT GAS INVENTORY</v>
          </cell>
          <cell r="C74">
            <v>170112.93</v>
          </cell>
          <cell r="D74">
            <v>0</v>
          </cell>
        </row>
        <row r="75">
          <cell r="A75">
            <v>1109001</v>
          </cell>
          <cell r="B75" t="str">
            <v>NATURAL GAS STORED UNDERGROUND-CURRENT</v>
          </cell>
          <cell r="C75">
            <v>516781</v>
          </cell>
          <cell r="D75">
            <v>308662</v>
          </cell>
        </row>
        <row r="76">
          <cell r="A76">
            <v>1109003</v>
          </cell>
          <cell r="B76" t="str">
            <v>GAS STORAGE-CORE</v>
          </cell>
          <cell r="C76">
            <v>30722210</v>
          </cell>
          <cell r="D76">
            <v>50096627</v>
          </cell>
        </row>
        <row r="77">
          <cell r="A77">
            <v>1109202</v>
          </cell>
          <cell r="B77" t="str">
            <v>BORREGO LNG STORED</v>
          </cell>
          <cell r="C77">
            <v>12435</v>
          </cell>
          <cell r="D77">
            <v>11018</v>
          </cell>
        </row>
        <row r="78">
          <cell r="A78">
            <v>1110029</v>
          </cell>
          <cell r="B78" t="str">
            <v>PREPAID EXP-PREPAID INSURANCE RISK MGT</v>
          </cell>
          <cell r="C78">
            <v>3451492.45</v>
          </cell>
          <cell r="D78">
            <v>3518287.67</v>
          </cell>
        </row>
        <row r="79">
          <cell r="A79">
            <v>1110033</v>
          </cell>
          <cell r="B79" t="str">
            <v>PREPAID EXP-PREPAID AD VALOREM TAXES</v>
          </cell>
          <cell r="C79">
            <v>118797.99</v>
          </cell>
          <cell r="D79">
            <v>118798</v>
          </cell>
        </row>
        <row r="80">
          <cell r="A80">
            <v>1110037</v>
          </cell>
          <cell r="B80" t="str">
            <v>PREPAID EXP-XX PREPAID INTEREST</v>
          </cell>
          <cell r="C80">
            <v>1218238.54</v>
          </cell>
          <cell r="D80">
            <v>1073848.43</v>
          </cell>
        </row>
        <row r="81">
          <cell r="A81">
            <v>1110039</v>
          </cell>
          <cell r="B81" t="str">
            <v>PREPAID EXP-MISCELLANEOUS PREPAYMENTS</v>
          </cell>
          <cell r="C81">
            <v>4064437.3</v>
          </cell>
          <cell r="D81">
            <v>2871376.15</v>
          </cell>
        </row>
        <row r="82">
          <cell r="A82">
            <v>1110042</v>
          </cell>
          <cell r="B82" t="str">
            <v>PREPAID EXP-PREPAID AD VALOREM TAXES-GA</v>
          </cell>
          <cell r="C82">
            <v>38657</v>
          </cell>
          <cell r="D82">
            <v>38657</v>
          </cell>
        </row>
        <row r="83">
          <cell r="A83">
            <v>1110061</v>
          </cell>
          <cell r="B83" t="str">
            <v>PREPAID EXPENSE - OPTIONS</v>
          </cell>
          <cell r="C83">
            <v>20564687.550000001</v>
          </cell>
          <cell r="D83">
            <v>0</v>
          </cell>
        </row>
        <row r="84">
          <cell r="A84">
            <v>1111000</v>
          </cell>
          <cell r="B84" t="str">
            <v>PLANT MATERIALS &amp; OPERATING SUPPLIES</v>
          </cell>
          <cell r="C84">
            <v>42545791.310000002</v>
          </cell>
          <cell r="D84">
            <v>33700661.810000002</v>
          </cell>
        </row>
        <row r="85">
          <cell r="A85">
            <v>1111014</v>
          </cell>
          <cell r="B85" t="str">
            <v>DEPOSITS PD ON REELS-BICC CABL</v>
          </cell>
          <cell r="C85">
            <v>200000</v>
          </cell>
          <cell r="D85">
            <v>200000</v>
          </cell>
        </row>
        <row r="86">
          <cell r="A86">
            <v>1111016</v>
          </cell>
          <cell r="B86" t="str">
            <v>SAN ONOFRE MATERIAL &amp; SUPPLIES</v>
          </cell>
          <cell r="C86">
            <v>7223290.9699999997</v>
          </cell>
          <cell r="D86">
            <v>7575744.9699999997</v>
          </cell>
        </row>
        <row r="87">
          <cell r="A87">
            <v>1111017</v>
          </cell>
          <cell r="B87" t="str">
            <v>SONGS M&amp;S SUNK INVESTMENT RECOVERY</v>
          </cell>
          <cell r="C87">
            <v>-10733918</v>
          </cell>
          <cell r="D87">
            <v>-10733918</v>
          </cell>
        </row>
        <row r="88">
          <cell r="A88">
            <v>1111018</v>
          </cell>
          <cell r="B88" t="str">
            <v>MATERIAL &amp; SUPPLIES-FLEET</v>
          </cell>
          <cell r="C88">
            <v>1194548.73</v>
          </cell>
          <cell r="D88">
            <v>1097105.3500000001</v>
          </cell>
        </row>
        <row r="89">
          <cell r="A89">
            <v>1111020</v>
          </cell>
          <cell r="B89" t="str">
            <v>SONGS M&amp;S ADVANCE</v>
          </cell>
          <cell r="C89">
            <v>8746620.1999999993</v>
          </cell>
          <cell r="D89">
            <v>7450017.2000000002</v>
          </cell>
        </row>
        <row r="90">
          <cell r="A90">
            <v>1111023</v>
          </cell>
          <cell r="B90" t="str">
            <v>SONGS M&amp;S ICIP RECOVERY</v>
          </cell>
          <cell r="C90">
            <v>-1912794.17</v>
          </cell>
          <cell r="D90">
            <v>-1912794.17</v>
          </cell>
        </row>
        <row r="91">
          <cell r="A91">
            <v>1113010</v>
          </cell>
          <cell r="B91" t="str">
            <v>SMALL PRICE DIFFERENCE FOR STOCK MATERI</v>
          </cell>
          <cell r="C91">
            <v>15842.68</v>
          </cell>
          <cell r="D91">
            <v>141.38999999999999</v>
          </cell>
        </row>
        <row r="92">
          <cell r="A92">
            <v>1131050</v>
          </cell>
          <cell r="B92" t="str">
            <v>MARGIN DEPOSIT-SCG</v>
          </cell>
          <cell r="C92">
            <v>492371.3</v>
          </cell>
          <cell r="D92">
            <v>1097656.1200000001</v>
          </cell>
        </row>
        <row r="93">
          <cell r="A93">
            <v>1131051</v>
          </cell>
          <cell r="B93" t="str">
            <v>MARGIN DEPOSIT-NGX</v>
          </cell>
          <cell r="C93">
            <v>6736005.3399999999</v>
          </cell>
          <cell r="D93">
            <v>17693530.780000001</v>
          </cell>
        </row>
        <row r="94">
          <cell r="A94">
            <v>1131052</v>
          </cell>
          <cell r="B94" t="str">
            <v>MARGIN DEPOSIT-ABN AMRO (FOR ELECTRIC)</v>
          </cell>
          <cell r="C94">
            <v>861203.95</v>
          </cell>
          <cell r="D94">
            <v>97573.5</v>
          </cell>
        </row>
        <row r="95">
          <cell r="A95">
            <v>1131053</v>
          </cell>
          <cell r="B95" t="str">
            <v>MARGIN DEPOSIT-ABN AMRO (FOR GAS)</v>
          </cell>
          <cell r="C95">
            <v>2374396.15</v>
          </cell>
          <cell r="D95">
            <v>1467832.18</v>
          </cell>
        </row>
        <row r="96">
          <cell r="A96">
            <v>1136031</v>
          </cell>
          <cell r="B96" t="str">
            <v>GAS DERIVATIVE ASSET-CURRENT</v>
          </cell>
          <cell r="C96">
            <v>0</v>
          </cell>
          <cell r="D96">
            <v>2929627</v>
          </cell>
        </row>
        <row r="97">
          <cell r="A97">
            <v>1150314</v>
          </cell>
          <cell r="B97" t="str">
            <v>B/A UNDER-HAZARDOUS SUBSTANCE CLEAN UP-</v>
          </cell>
          <cell r="C97">
            <v>-94915</v>
          </cell>
          <cell r="D97">
            <v>0</v>
          </cell>
        </row>
        <row r="98">
          <cell r="A98">
            <v>1150323</v>
          </cell>
          <cell r="B98" t="str">
            <v>B/A UNDER-STREAMLINING RESIDUAL ACCT</v>
          </cell>
          <cell r="C98">
            <v>334349</v>
          </cell>
          <cell r="D98">
            <v>0</v>
          </cell>
        </row>
        <row r="99">
          <cell r="A99">
            <v>1150328</v>
          </cell>
          <cell r="B99" t="str">
            <v>B/A UNDER-GENERATION  DIVESTITURE</v>
          </cell>
          <cell r="C99">
            <v>245747</v>
          </cell>
          <cell r="D99">
            <v>237931</v>
          </cell>
        </row>
        <row r="100">
          <cell r="A100">
            <v>1150338</v>
          </cell>
          <cell r="B100" t="str">
            <v>B/A UNDER-PURCHASED GAS ACCT (PGA)-CORE</v>
          </cell>
          <cell r="C100">
            <v>43533458</v>
          </cell>
          <cell r="D100">
            <v>6614259</v>
          </cell>
        </row>
        <row r="101">
          <cell r="A101">
            <v>1150367</v>
          </cell>
          <cell r="B101" t="str">
            <v>B/A UNDER-GAS STORAGE BAL ACCT (GSBA)-C</v>
          </cell>
          <cell r="C101">
            <v>438486</v>
          </cell>
          <cell r="D101">
            <v>1440573</v>
          </cell>
        </row>
        <row r="102">
          <cell r="A102">
            <v>1150369</v>
          </cell>
          <cell r="B102" t="str">
            <v>B/A UNDER-HAZARDOUS SUBSTANCE CLEAN UP-</v>
          </cell>
          <cell r="C102">
            <v>-40682</v>
          </cell>
          <cell r="D102">
            <v>0</v>
          </cell>
        </row>
        <row r="103">
          <cell r="A103">
            <v>1150372</v>
          </cell>
          <cell r="B103" t="str">
            <v>B/A UNDER-GAS STORAGE BAL ACCT-NONCORE-</v>
          </cell>
          <cell r="C103">
            <v>269434</v>
          </cell>
          <cell r="D103">
            <v>160113</v>
          </cell>
        </row>
        <row r="104">
          <cell r="A104">
            <v>1150389</v>
          </cell>
          <cell r="B104" t="str">
            <v>B/A UNDER-INTERSTATE TRANS COST SURCHG-</v>
          </cell>
          <cell r="C104">
            <v>375209</v>
          </cell>
          <cell r="D104">
            <v>0</v>
          </cell>
        </row>
        <row r="105">
          <cell r="A105">
            <v>1150401</v>
          </cell>
          <cell r="B105" t="str">
            <v>B/A UNDER-REWARDS &amp; PENALTIES-ELEC</v>
          </cell>
          <cell r="C105">
            <v>29982770</v>
          </cell>
          <cell r="D105">
            <v>6179692</v>
          </cell>
        </row>
        <row r="106">
          <cell r="A106">
            <v>1150402</v>
          </cell>
          <cell r="B106" t="str">
            <v>B/A UNDER-REWARDS &amp; PENALTIES-GAS</v>
          </cell>
          <cell r="C106">
            <v>11047759</v>
          </cell>
          <cell r="D106">
            <v>3383424</v>
          </cell>
        </row>
        <row r="107">
          <cell r="A107">
            <v>1150406</v>
          </cell>
          <cell r="B107" t="str">
            <v>B/A UNDER-RELIABILITY MUST RUN BAL ACCT</v>
          </cell>
          <cell r="C107">
            <v>46187240</v>
          </cell>
          <cell r="D107">
            <v>42902504</v>
          </cell>
        </row>
        <row r="108">
          <cell r="A108">
            <v>1150412</v>
          </cell>
          <cell r="B108" t="str">
            <v>B/A UNDER-NON-MARGIN FIXED COST ACCT-NO</v>
          </cell>
          <cell r="C108">
            <v>0</v>
          </cell>
          <cell r="D108">
            <v>522703</v>
          </cell>
        </row>
        <row r="109">
          <cell r="A109">
            <v>1150413</v>
          </cell>
          <cell r="B109" t="str">
            <v>B/A UNDER-NON-MARGIN FIXED COST ACCT-CO</v>
          </cell>
          <cell r="C109">
            <v>0</v>
          </cell>
          <cell r="D109">
            <v>1763107</v>
          </cell>
        </row>
        <row r="110">
          <cell r="A110">
            <v>1150414</v>
          </cell>
          <cell r="B110" t="str">
            <v>B/A UNDER-NON-MARGIN FIXED COST ACCT-NO</v>
          </cell>
          <cell r="C110">
            <v>0</v>
          </cell>
          <cell r="D110">
            <v>2050505</v>
          </cell>
        </row>
        <row r="111">
          <cell r="A111">
            <v>1150421</v>
          </cell>
          <cell r="B111" t="str">
            <v>B/A UNDER-CARE BAL ACCT-GAS</v>
          </cell>
          <cell r="C111">
            <v>1624473</v>
          </cell>
          <cell r="D111">
            <v>0</v>
          </cell>
        </row>
        <row r="112">
          <cell r="A112">
            <v>1150428</v>
          </cell>
          <cell r="B112" t="str">
            <v>B/A UNDER-BASELINE BALANCING ACCOUNT-GA</v>
          </cell>
          <cell r="C112">
            <v>86436</v>
          </cell>
          <cell r="D112">
            <v>259292</v>
          </cell>
        </row>
        <row r="113">
          <cell r="A113">
            <v>1150430</v>
          </cell>
          <cell r="B113" t="str">
            <v>B/A UNDER-BASELINE BALANCING ACCOUNT-EL</v>
          </cell>
          <cell r="C113">
            <v>0</v>
          </cell>
          <cell r="D113">
            <v>5874931</v>
          </cell>
        </row>
        <row r="114">
          <cell r="A114">
            <v>1150431</v>
          </cell>
          <cell r="B114" t="str">
            <v>B/A UNDER-TEMPERATURE SENSITIVE MEMORAN</v>
          </cell>
          <cell r="C114">
            <v>2274</v>
          </cell>
          <cell r="D114">
            <v>64646</v>
          </cell>
        </row>
        <row r="115">
          <cell r="A115">
            <v>1150433</v>
          </cell>
          <cell r="B115" t="str">
            <v>B/A UNDER-INTERVAL METERING MEMO ACCT</v>
          </cell>
          <cell r="C115">
            <v>1884506</v>
          </cell>
          <cell r="D115">
            <v>1824569</v>
          </cell>
        </row>
        <row r="116">
          <cell r="A116">
            <v>1150436</v>
          </cell>
          <cell r="B116" t="str">
            <v>B/A UNDER-BASE INTERRUPTIBLE MEMO ACCT</v>
          </cell>
          <cell r="C116">
            <v>2330</v>
          </cell>
          <cell r="D116">
            <v>66345</v>
          </cell>
        </row>
        <row r="117">
          <cell r="A117">
            <v>1150437</v>
          </cell>
          <cell r="B117" t="str">
            <v>B/A UNDER-OPT BND MANDATORY CURTAIL MEM</v>
          </cell>
          <cell r="C117">
            <v>2387</v>
          </cell>
          <cell r="D117">
            <v>67942</v>
          </cell>
        </row>
        <row r="118">
          <cell r="A118">
            <v>1150438</v>
          </cell>
          <cell r="B118" t="str">
            <v>B/A UNDER-SCHEDULED LOAD REDUCTION MEMO</v>
          </cell>
          <cell r="C118">
            <v>2416</v>
          </cell>
          <cell r="D118">
            <v>68821</v>
          </cell>
        </row>
        <row r="119">
          <cell r="A119">
            <v>1150439</v>
          </cell>
          <cell r="B119" t="str">
            <v>B/A UNDER-ROLLING BLKOUT REDUCTION MEMO</v>
          </cell>
          <cell r="C119">
            <v>31374</v>
          </cell>
          <cell r="D119">
            <v>726261</v>
          </cell>
        </row>
        <row r="120">
          <cell r="A120">
            <v>1150440</v>
          </cell>
          <cell r="B120" t="str">
            <v>B/A UNDER-DEMAND BIDDING MEMO ACCT</v>
          </cell>
          <cell r="C120">
            <v>25676</v>
          </cell>
          <cell r="D120">
            <v>518266</v>
          </cell>
        </row>
        <row r="121">
          <cell r="A121">
            <v>1150441</v>
          </cell>
          <cell r="B121" t="str">
            <v>B/A UNDER-AIR CONDITIONING CYCLING MEMO</v>
          </cell>
          <cell r="C121">
            <v>3365</v>
          </cell>
          <cell r="D121">
            <v>95717</v>
          </cell>
        </row>
        <row r="122">
          <cell r="A122">
            <v>1150442</v>
          </cell>
          <cell r="B122" t="str">
            <v>B/A UNDER-ROTATING OUTAGE MEMO ACCT</v>
          </cell>
          <cell r="C122">
            <v>15200</v>
          </cell>
          <cell r="D122">
            <v>176993</v>
          </cell>
        </row>
        <row r="123">
          <cell r="A123">
            <v>1150444</v>
          </cell>
          <cell r="B123" t="str">
            <v>B/A UNDER-VOLUNTARY DEMAND REDUCTION ME</v>
          </cell>
          <cell r="C123">
            <v>267</v>
          </cell>
          <cell r="D123">
            <v>7610</v>
          </cell>
        </row>
        <row r="124">
          <cell r="A124">
            <v>1150449</v>
          </cell>
          <cell r="B124" t="str">
            <v>B/A UNDER-NEM MEMO ACCT</v>
          </cell>
          <cell r="C124">
            <v>33020</v>
          </cell>
          <cell r="D124">
            <v>31970</v>
          </cell>
        </row>
        <row r="125">
          <cell r="A125">
            <v>1150451</v>
          </cell>
          <cell r="B125" t="str">
            <v>B/A UNDER-ELEC ENERGY TRANSACTION ADMIN</v>
          </cell>
          <cell r="C125">
            <v>4896843</v>
          </cell>
          <cell r="D125">
            <v>4744815</v>
          </cell>
        </row>
        <row r="126">
          <cell r="A126">
            <v>1150454</v>
          </cell>
          <cell r="B126" t="str">
            <v>B/A UNDER-CATASTROPHIC EVENT MEMO ACCT</v>
          </cell>
          <cell r="C126">
            <v>9002478</v>
          </cell>
          <cell r="D126">
            <v>7735192</v>
          </cell>
        </row>
        <row r="127">
          <cell r="A127">
            <v>1150455</v>
          </cell>
          <cell r="B127" t="str">
            <v>B/A UNDER-REAL TIME ENERGY METER MEMO A</v>
          </cell>
          <cell r="C127">
            <v>23479</v>
          </cell>
          <cell r="D127">
            <v>22733</v>
          </cell>
        </row>
        <row r="128">
          <cell r="A128">
            <v>1150459</v>
          </cell>
          <cell r="B128" t="str">
            <v>B/A UNDER-CEMA FIRESTORM 2003-ELEC</v>
          </cell>
          <cell r="C128">
            <v>15549765</v>
          </cell>
          <cell r="D128">
            <v>15150098</v>
          </cell>
        </row>
        <row r="129">
          <cell r="A129">
            <v>1150460</v>
          </cell>
          <cell r="B129" t="str">
            <v>B/A UNDER-CEMA FIRESTORM 2003-GAS</v>
          </cell>
          <cell r="C129">
            <v>119</v>
          </cell>
          <cell r="D129">
            <v>306290</v>
          </cell>
        </row>
        <row r="130">
          <cell r="A130">
            <v>1150461</v>
          </cell>
          <cell r="B130" t="str">
            <v>B/A UNDER-TRANSMISSION REVENUE DEFERRAL</v>
          </cell>
          <cell r="C130">
            <v>367276</v>
          </cell>
          <cell r="D130">
            <v>0</v>
          </cell>
        </row>
        <row r="131">
          <cell r="A131">
            <v>1150468</v>
          </cell>
          <cell r="B131" t="str">
            <v>B/A UNDER-ANNUAL ERNGS ASSESS PROC MEMO</v>
          </cell>
          <cell r="C131">
            <v>123547</v>
          </cell>
          <cell r="D131">
            <v>119618</v>
          </cell>
        </row>
        <row r="132">
          <cell r="A132">
            <v>1150469</v>
          </cell>
          <cell r="B132" t="str">
            <v>B/A UNDER-ANNUAL ERNGS ASSESS PROC MEMO</v>
          </cell>
          <cell r="C132">
            <v>183583</v>
          </cell>
          <cell r="D132">
            <v>177744</v>
          </cell>
        </row>
        <row r="133">
          <cell r="A133">
            <v>1150470</v>
          </cell>
          <cell r="B133" t="str">
            <v>B/A UNDER-COMMON AREA BAL ACCT</v>
          </cell>
          <cell r="C133">
            <v>112142</v>
          </cell>
          <cell r="D133">
            <v>16096</v>
          </cell>
        </row>
        <row r="134">
          <cell r="A134">
            <v>1150475</v>
          </cell>
          <cell r="B134" t="str">
            <v>B/A UNDER-ELEC RESOURCE CONTRACT COST S</v>
          </cell>
          <cell r="C134">
            <v>432796.15</v>
          </cell>
          <cell r="D134">
            <v>24</v>
          </cell>
        </row>
        <row r="135">
          <cell r="A135">
            <v>1150476</v>
          </cell>
          <cell r="B135" t="str">
            <v>B/A UNDER-LITIGATION COST MEMO ACCT</v>
          </cell>
          <cell r="C135">
            <v>649531</v>
          </cell>
          <cell r="D135">
            <v>0</v>
          </cell>
        </row>
        <row r="136">
          <cell r="A136">
            <v>1150479</v>
          </cell>
          <cell r="B136" t="str">
            <v>B/A UNDER-PENSION ELEC</v>
          </cell>
          <cell r="C136">
            <v>346673</v>
          </cell>
          <cell r="D136">
            <v>0</v>
          </cell>
        </row>
        <row r="137">
          <cell r="A137">
            <v>1150480</v>
          </cell>
          <cell r="B137" t="str">
            <v>B/A UNDER-PENSION GAS</v>
          </cell>
          <cell r="C137">
            <v>34127</v>
          </cell>
          <cell r="D137">
            <v>0</v>
          </cell>
        </row>
        <row r="138">
          <cell r="A138">
            <v>1150482</v>
          </cell>
          <cell r="B138" t="str">
            <v>B/A UNDER-COS-ELEC</v>
          </cell>
          <cell r="C138">
            <v>0</v>
          </cell>
          <cell r="D138">
            <v>3768334</v>
          </cell>
        </row>
        <row r="139">
          <cell r="A139">
            <v>1150484</v>
          </cell>
          <cell r="B139" t="str">
            <v>B/A - UNDER CORE FIXED COST ACCOUNT (CF</v>
          </cell>
          <cell r="C139">
            <v>8095233</v>
          </cell>
          <cell r="D139">
            <v>0</v>
          </cell>
        </row>
        <row r="140">
          <cell r="A140">
            <v>1150485</v>
          </cell>
          <cell r="B140" t="str">
            <v>B/A - UNDER NON CORE FIXED COST ACCOUNT</v>
          </cell>
          <cell r="C140">
            <v>5219916</v>
          </cell>
          <cell r="D140">
            <v>0</v>
          </cell>
        </row>
        <row r="141">
          <cell r="A141">
            <v>1150491</v>
          </cell>
          <cell r="B141" t="str">
            <v>B/A UNDER - ICCMA GAS</v>
          </cell>
          <cell r="C141">
            <v>52301</v>
          </cell>
          <cell r="D141">
            <v>0</v>
          </cell>
        </row>
        <row r="142">
          <cell r="A142">
            <v>1150492</v>
          </cell>
          <cell r="B142" t="str">
            <v>B/A UNDER - ICCMA ELECTRIC</v>
          </cell>
          <cell r="C142">
            <v>133733</v>
          </cell>
          <cell r="D142">
            <v>0</v>
          </cell>
        </row>
        <row r="143">
          <cell r="A143">
            <v>1159002</v>
          </cell>
          <cell r="B143" t="str">
            <v>ELEC DERIVATIVE REGULATORY ASSET-CURREN</v>
          </cell>
          <cell r="C143">
            <v>0</v>
          </cell>
          <cell r="D143">
            <v>45756290</v>
          </cell>
        </row>
        <row r="144">
          <cell r="A144">
            <v>1159003</v>
          </cell>
          <cell r="B144" t="str">
            <v>GAS DERIVATIVE REGULATORY ASSET-CURRENT</v>
          </cell>
          <cell r="C144">
            <v>0</v>
          </cell>
          <cell r="D144">
            <v>9325359</v>
          </cell>
        </row>
        <row r="145">
          <cell r="A145">
            <v>1159101</v>
          </cell>
          <cell r="B145" t="str">
            <v>CURRENT PORTION OF REGULATORY ASSETS</v>
          </cell>
          <cell r="C145">
            <v>77549000</v>
          </cell>
          <cell r="D145">
            <v>77075000</v>
          </cell>
        </row>
        <row r="146">
          <cell r="A146">
            <v>1159102</v>
          </cell>
          <cell r="B146" t="str">
            <v>CURRENT PORTION OF ENVIRON CLNUP REG AS</v>
          </cell>
          <cell r="C146">
            <v>2400000</v>
          </cell>
          <cell r="D146">
            <v>0</v>
          </cell>
        </row>
        <row r="147">
          <cell r="A147">
            <v>1159103</v>
          </cell>
          <cell r="B147" t="str">
            <v>CURRENT PORTION OF IBNR REG ASSET</v>
          </cell>
          <cell r="C147">
            <v>1940000</v>
          </cell>
          <cell r="D147">
            <v>0</v>
          </cell>
        </row>
        <row r="148">
          <cell r="A148">
            <v>1159104</v>
          </cell>
          <cell r="B148" t="str">
            <v>SONGS REFUELING COST REGULATORY ASSET</v>
          </cell>
          <cell r="C148">
            <v>4460000</v>
          </cell>
          <cell r="D148">
            <v>0</v>
          </cell>
        </row>
        <row r="149">
          <cell r="A149">
            <v>1310000</v>
          </cell>
          <cell r="B149" t="str">
            <v>INV IN DOMESTIC CONS SUBS</v>
          </cell>
          <cell r="C149">
            <v>3290000</v>
          </cell>
          <cell r="D149">
            <v>3290000</v>
          </cell>
        </row>
        <row r="150">
          <cell r="A150">
            <v>1320001</v>
          </cell>
          <cell r="B150" t="str">
            <v>PALOMAR / ESCONDIDO CONTRIBUTION REG AS</v>
          </cell>
          <cell r="C150">
            <v>2543930</v>
          </cell>
          <cell r="D150">
            <v>0</v>
          </cell>
        </row>
        <row r="151">
          <cell r="A151">
            <v>1320020</v>
          </cell>
          <cell r="B151" t="str">
            <v>DEF TAX REGULATORY ASSET</v>
          </cell>
          <cell r="C151">
            <v>355709454.37</v>
          </cell>
          <cell r="D151">
            <v>347686252.29000002</v>
          </cell>
        </row>
        <row r="152">
          <cell r="A152">
            <v>1320022</v>
          </cell>
          <cell r="B152" t="str">
            <v>PBOP RATES VS FUNDING</v>
          </cell>
          <cell r="C152">
            <v>388130.4</v>
          </cell>
          <cell r="D152">
            <v>388130.4</v>
          </cell>
        </row>
        <row r="153">
          <cell r="A153">
            <v>1320027</v>
          </cell>
          <cell r="B153" t="str">
            <v>AMORT OF PBOP REG ASSET-GENERA</v>
          </cell>
          <cell r="C153">
            <v>-1300000</v>
          </cell>
          <cell r="D153">
            <v>-1300000</v>
          </cell>
        </row>
        <row r="154">
          <cell r="A154">
            <v>1320028</v>
          </cell>
          <cell r="B154" t="str">
            <v>PENSION REGULATORY ASSET</v>
          </cell>
          <cell r="C154">
            <v>44761614</v>
          </cell>
          <cell r="D154">
            <v>55058261</v>
          </cell>
        </row>
        <row r="155">
          <cell r="A155">
            <v>1320029</v>
          </cell>
          <cell r="B155" t="str">
            <v>DOE DECOM REGULATORY ASSET</v>
          </cell>
          <cell r="C155">
            <v>1218636</v>
          </cell>
          <cell r="D155">
            <v>2190024</v>
          </cell>
        </row>
        <row r="156">
          <cell r="A156">
            <v>1320031</v>
          </cell>
          <cell r="B156" t="str">
            <v>FAS 112  REGULATORY ASSET</v>
          </cell>
          <cell r="C156">
            <v>576847.87</v>
          </cell>
          <cell r="D156">
            <v>1094024.01</v>
          </cell>
        </row>
        <row r="157">
          <cell r="A157">
            <v>1320032</v>
          </cell>
          <cell r="B157" t="str">
            <v>IBNR REG ASSET-NON CURRENT</v>
          </cell>
          <cell r="C157">
            <v>6148000</v>
          </cell>
          <cell r="D157">
            <v>9259000</v>
          </cell>
        </row>
        <row r="158">
          <cell r="A158">
            <v>1320033</v>
          </cell>
          <cell r="B158" t="str">
            <v>IBNR REG ASSET-CURRENT CONTRA</v>
          </cell>
          <cell r="C158">
            <v>-1940000</v>
          </cell>
          <cell r="D158">
            <v>-1467000</v>
          </cell>
        </row>
        <row r="159">
          <cell r="A159">
            <v>1320034</v>
          </cell>
          <cell r="B159" t="str">
            <v>PBOP REGULATORY ASSET</v>
          </cell>
          <cell r="C159">
            <v>34413095.600000001</v>
          </cell>
          <cell r="D159">
            <v>33867484.600000001</v>
          </cell>
        </row>
        <row r="160">
          <cell r="A160">
            <v>1320035</v>
          </cell>
          <cell r="B160" t="str">
            <v>ENVIRON. CLEAN-UP-REG ASSET</v>
          </cell>
          <cell r="C160">
            <v>7610000</v>
          </cell>
          <cell r="D160">
            <v>2788476</v>
          </cell>
        </row>
        <row r="161">
          <cell r="A161">
            <v>1320040</v>
          </cell>
          <cell r="B161" t="str">
            <v>RRB REGULATORY ASSET</v>
          </cell>
          <cell r="C161">
            <v>115544123</v>
          </cell>
          <cell r="D161">
            <v>183480340</v>
          </cell>
        </row>
        <row r="162">
          <cell r="A162">
            <v>1320046</v>
          </cell>
          <cell r="B162" t="str">
            <v>REGULATORY ASSET CURRENT-CONTRA</v>
          </cell>
          <cell r="C162">
            <v>-77549000</v>
          </cell>
          <cell r="D162">
            <v>-75608000</v>
          </cell>
        </row>
        <row r="163">
          <cell r="A163">
            <v>1320050</v>
          </cell>
          <cell r="B163" t="str">
            <v>ELEC DERIVATIVE REGULATORY ASSET-NONCUR</v>
          </cell>
          <cell r="C163">
            <v>0</v>
          </cell>
          <cell r="D163">
            <v>417185706</v>
          </cell>
        </row>
        <row r="164">
          <cell r="A164">
            <v>1320051</v>
          </cell>
          <cell r="B164" t="str">
            <v>GAS DERIVATIVE REGULATORY ASSET-NONCURR</v>
          </cell>
          <cell r="C164">
            <v>0</v>
          </cell>
          <cell r="D164">
            <v>30371343</v>
          </cell>
        </row>
        <row r="165">
          <cell r="A165">
            <v>1320055</v>
          </cell>
          <cell r="B165" t="str">
            <v>VALLEY RAINBOW</v>
          </cell>
          <cell r="C165">
            <v>18926938</v>
          </cell>
          <cell r="D165">
            <v>18926938</v>
          </cell>
        </row>
        <row r="166">
          <cell r="A166">
            <v>1320056</v>
          </cell>
          <cell r="B166" t="str">
            <v>VALLEY RAINBOW-ACCUMULATED AMORTIZATION</v>
          </cell>
          <cell r="C166">
            <v>-4258560.96</v>
          </cell>
          <cell r="D166">
            <v>-2365867.2000000002</v>
          </cell>
        </row>
        <row r="167">
          <cell r="A167">
            <v>1320059</v>
          </cell>
          <cell r="B167" t="str">
            <v>VALLEY RAINBOW-LOSS ACCRUAL-CONTRA</v>
          </cell>
          <cell r="C167">
            <v>-2439445</v>
          </cell>
          <cell r="D167">
            <v>-3059761</v>
          </cell>
        </row>
        <row r="168">
          <cell r="A168">
            <v>1320061</v>
          </cell>
          <cell r="B168" t="str">
            <v>PENSION REGULATORY ASSET-ADDITIONAL MIN</v>
          </cell>
          <cell r="C168">
            <v>61758507</v>
          </cell>
          <cell r="D168">
            <v>61758507</v>
          </cell>
        </row>
        <row r="169">
          <cell r="A169">
            <v>1320062</v>
          </cell>
          <cell r="B169" t="str">
            <v>SONGS MITIGATION REGULATORY ASSET</v>
          </cell>
          <cell r="C169">
            <v>8554000</v>
          </cell>
          <cell r="D169">
            <v>9600000</v>
          </cell>
        </row>
        <row r="170">
          <cell r="A170">
            <v>1320063</v>
          </cell>
          <cell r="B170" t="str">
            <v>ENVIRON CLEAN-UP REG ASSET-CONTRA</v>
          </cell>
          <cell r="C170">
            <v>-2400000</v>
          </cell>
          <cell r="D170">
            <v>0</v>
          </cell>
        </row>
        <row r="171">
          <cell r="A171">
            <v>1320302</v>
          </cell>
          <cell r="B171" t="str">
            <v>FIN 47 REGULATORY ASSET</v>
          </cell>
          <cell r="C171">
            <v>30727540</v>
          </cell>
          <cell r="D171">
            <v>0</v>
          </cell>
        </row>
        <row r="172">
          <cell r="A172">
            <v>1330010</v>
          </cell>
          <cell r="B172" t="str">
            <v>UNAMORT DEBT EXP SERIES KK (CPCFA91A)</v>
          </cell>
          <cell r="C172">
            <v>819642.36</v>
          </cell>
          <cell r="D172">
            <v>819642.36</v>
          </cell>
        </row>
        <row r="173">
          <cell r="A173">
            <v>1330016</v>
          </cell>
          <cell r="B173" t="str">
            <v>UNAMORT DEBT EXP SERIES 002 (CV92B)</v>
          </cell>
          <cell r="C173">
            <v>556031.66</v>
          </cell>
          <cell r="D173">
            <v>556031.66</v>
          </cell>
        </row>
        <row r="174">
          <cell r="A174">
            <v>1330017</v>
          </cell>
          <cell r="B174" t="str">
            <v>UNAMORT DEBT EXP SERIES 003 (CV92C)</v>
          </cell>
          <cell r="C174">
            <v>642023.49</v>
          </cell>
          <cell r="D174">
            <v>642023.49</v>
          </cell>
        </row>
        <row r="175">
          <cell r="A175">
            <v>1330018</v>
          </cell>
          <cell r="B175" t="str">
            <v>UNAMORT DEBT EXP SERIES 004 (CV92D)</v>
          </cell>
          <cell r="C175">
            <v>417023.49</v>
          </cell>
          <cell r="D175">
            <v>417023.49</v>
          </cell>
        </row>
        <row r="176">
          <cell r="A176">
            <v>1330021</v>
          </cell>
          <cell r="B176" t="str">
            <v>UNAMORT DEBT EXP SERIES RR (CPCFA93A)</v>
          </cell>
          <cell r="C176">
            <v>1731535.5</v>
          </cell>
          <cell r="D176">
            <v>1731535.5</v>
          </cell>
        </row>
        <row r="177">
          <cell r="A177">
            <v>1330022</v>
          </cell>
          <cell r="B177" t="str">
            <v>UNAMORT DEBT EXP SERIES SS (SD93C)</v>
          </cell>
          <cell r="C177">
            <v>1254829.5900000001</v>
          </cell>
          <cell r="D177">
            <v>1254829.5900000001</v>
          </cell>
        </row>
        <row r="178">
          <cell r="A178">
            <v>1330026</v>
          </cell>
          <cell r="B178" t="str">
            <v>UNAMORT DEBT EXP CV96A</v>
          </cell>
          <cell r="C178">
            <v>568876.26</v>
          </cell>
          <cell r="D178">
            <v>568876.26</v>
          </cell>
        </row>
        <row r="179">
          <cell r="A179">
            <v>1330027</v>
          </cell>
          <cell r="B179" t="str">
            <v>UNAMORT DEBT EXP-CV96B</v>
          </cell>
          <cell r="C179">
            <v>680089.57</v>
          </cell>
          <cell r="D179">
            <v>680089.57</v>
          </cell>
        </row>
        <row r="180">
          <cell r="A180">
            <v>1330028</v>
          </cell>
          <cell r="B180" t="str">
            <v>UNAMORT DEBT EXP-CV97A</v>
          </cell>
          <cell r="C180">
            <v>386466.16</v>
          </cell>
          <cell r="D180">
            <v>386466.16</v>
          </cell>
        </row>
        <row r="181">
          <cell r="A181">
            <v>1330039</v>
          </cell>
          <cell r="B181" t="str">
            <v>AMORT OF DEBT EXP SERIES KK (CPCFA91A)</v>
          </cell>
          <cell r="C181">
            <v>-491203.88</v>
          </cell>
          <cell r="D181">
            <v>-456325.52</v>
          </cell>
        </row>
        <row r="182">
          <cell r="A182">
            <v>1330046</v>
          </cell>
          <cell r="B182" t="str">
            <v>AMORT OF DEBT EXP SERIES 002 (CV92B)</v>
          </cell>
          <cell r="C182">
            <v>-207849.58</v>
          </cell>
          <cell r="D182">
            <v>-191963.02</v>
          </cell>
        </row>
        <row r="183">
          <cell r="A183">
            <v>1330047</v>
          </cell>
          <cell r="B183" t="str">
            <v>AMORT OF DEBT EXP SERIES 003 (CV92C)</v>
          </cell>
          <cell r="C183">
            <v>-174702.89</v>
          </cell>
          <cell r="D183">
            <v>-153380.32999999999</v>
          </cell>
        </row>
        <row r="184">
          <cell r="A184">
            <v>1330048</v>
          </cell>
          <cell r="B184" t="str">
            <v>AMORT OF DEBT EXP SERIES 004 (CV92D)</v>
          </cell>
          <cell r="C184">
            <v>-155887.85</v>
          </cell>
          <cell r="D184">
            <v>-143972.81</v>
          </cell>
        </row>
        <row r="185">
          <cell r="A185">
            <v>1330050</v>
          </cell>
          <cell r="B185" t="str">
            <v>AMORT OF DEBT EXP SERIES PP (SD93A)</v>
          </cell>
          <cell r="C185">
            <v>-498658.64</v>
          </cell>
          <cell r="D185">
            <v>-459290.84</v>
          </cell>
        </row>
        <row r="186">
          <cell r="A186">
            <v>1330052</v>
          </cell>
          <cell r="B186" t="str">
            <v>AMORT OF DEBT EXP SERIES RR (CPCFA93A)</v>
          </cell>
          <cell r="C186">
            <v>-775314.93</v>
          </cell>
          <cell r="D186">
            <v>-713289.69</v>
          </cell>
        </row>
        <row r="187">
          <cell r="A187">
            <v>1330053</v>
          </cell>
          <cell r="B187" t="str">
            <v>AMORT OF DEBT EXP SERIES SS (SD93C)</v>
          </cell>
          <cell r="C187">
            <v>-621161.56000000006</v>
          </cell>
          <cell r="D187">
            <v>-571135.12</v>
          </cell>
        </row>
        <row r="188">
          <cell r="A188">
            <v>1330059</v>
          </cell>
          <cell r="B188" t="str">
            <v>AMORT OF DEBT EXP CPCFA96A</v>
          </cell>
          <cell r="C188">
            <v>-469028.63</v>
          </cell>
          <cell r="D188">
            <v>-420086.51</v>
          </cell>
        </row>
        <row r="189">
          <cell r="A189">
            <v>1330060</v>
          </cell>
          <cell r="B189" t="str">
            <v>AMORT OF DEBT EXP CV96A</v>
          </cell>
          <cell r="C189">
            <v>-139691.12</v>
          </cell>
          <cell r="D189">
            <v>-124801.16</v>
          </cell>
        </row>
        <row r="190">
          <cell r="A190">
            <v>1330061</v>
          </cell>
          <cell r="B190" t="str">
            <v>AMORT OF DEBT EXP-CV96B</v>
          </cell>
          <cell r="C190">
            <v>-136573.54999999999</v>
          </cell>
          <cell r="D190">
            <v>-121537.91</v>
          </cell>
        </row>
        <row r="191">
          <cell r="A191">
            <v>1330062</v>
          </cell>
          <cell r="B191" t="str">
            <v>AMORT OF DEVR EXP-CV97A</v>
          </cell>
          <cell r="C191">
            <v>-99930.01</v>
          </cell>
          <cell r="D191">
            <v>-79589.649999999994</v>
          </cell>
        </row>
        <row r="192">
          <cell r="A192">
            <v>1330068</v>
          </cell>
          <cell r="B192" t="str">
            <v>UNAMORTIZED DEBT EXPENSE-CPCFA96A</v>
          </cell>
          <cell r="C192">
            <v>880958.04</v>
          </cell>
          <cell r="D192">
            <v>880958.04</v>
          </cell>
        </row>
        <row r="193">
          <cell r="A193">
            <v>1330071</v>
          </cell>
          <cell r="B193" t="str">
            <v>UNAMORTIZED DEBT EXP SERIES PP</v>
          </cell>
          <cell r="C193">
            <v>987475.04</v>
          </cell>
          <cell r="D193">
            <v>987475.04</v>
          </cell>
        </row>
        <row r="194">
          <cell r="A194">
            <v>1330082</v>
          </cell>
          <cell r="B194" t="str">
            <v>UNAMORTIZED DEBT EXP SERIES VV</v>
          </cell>
          <cell r="C194">
            <v>1180877.27</v>
          </cell>
          <cell r="D194">
            <v>1169940.8</v>
          </cell>
        </row>
        <row r="195">
          <cell r="A195">
            <v>1330083</v>
          </cell>
          <cell r="B195" t="str">
            <v>UNAMORTIZED DEBT EXP SERIES WW</v>
          </cell>
          <cell r="C195">
            <v>1083469.3400000001</v>
          </cell>
          <cell r="D195">
            <v>1073303.79</v>
          </cell>
        </row>
        <row r="196">
          <cell r="A196">
            <v>1330084</v>
          </cell>
          <cell r="B196" t="str">
            <v>UNAMORTIZED DEBT EXP SERIES XX</v>
          </cell>
          <cell r="C196">
            <v>948781.64</v>
          </cell>
          <cell r="D196">
            <v>939886.78</v>
          </cell>
        </row>
        <row r="197">
          <cell r="A197">
            <v>1330085</v>
          </cell>
          <cell r="B197" t="str">
            <v>UNAMORTIZED DEBT EXP SERIES YY</v>
          </cell>
          <cell r="C197">
            <v>651568.1</v>
          </cell>
          <cell r="D197">
            <v>645336.22</v>
          </cell>
        </row>
        <row r="198">
          <cell r="A198">
            <v>1330086</v>
          </cell>
          <cell r="B198" t="str">
            <v>UNAMORTIZED DEBT EXP SERIES ZZ</v>
          </cell>
          <cell r="C198">
            <v>911950.63</v>
          </cell>
          <cell r="D198">
            <v>903551.29</v>
          </cell>
        </row>
        <row r="199">
          <cell r="A199">
            <v>1330087</v>
          </cell>
          <cell r="B199" t="str">
            <v>UNAMORTIZED DEBT EXP SERIES AAA</v>
          </cell>
          <cell r="C199">
            <v>2260822.33</v>
          </cell>
          <cell r="D199">
            <v>2241761.92</v>
          </cell>
        </row>
        <row r="200">
          <cell r="A200">
            <v>1330088</v>
          </cell>
          <cell r="B200" t="str">
            <v>AMORT OF DEBT EXP SERIES VV</v>
          </cell>
          <cell r="C200">
            <v>-60801.440000000002</v>
          </cell>
          <cell r="D200">
            <v>-21231.84</v>
          </cell>
        </row>
        <row r="201">
          <cell r="A201">
            <v>1330089</v>
          </cell>
          <cell r="B201" t="str">
            <v>AMORT OF DEBT EXP SERIES WW</v>
          </cell>
          <cell r="C201">
            <v>-55778.98</v>
          </cell>
          <cell r="D201">
            <v>-19475.810000000001</v>
          </cell>
        </row>
        <row r="202">
          <cell r="A202">
            <v>1330090</v>
          </cell>
          <cell r="B202" t="str">
            <v>AMORT OF DEBT EXP SERIES XX</v>
          </cell>
          <cell r="C202">
            <v>-48842</v>
          </cell>
          <cell r="D202">
            <v>-17051.47</v>
          </cell>
        </row>
        <row r="203">
          <cell r="A203">
            <v>1330091</v>
          </cell>
          <cell r="B203" t="str">
            <v>AMORT OF DEBT EXP SERIES YY</v>
          </cell>
          <cell r="C203">
            <v>-33670.83</v>
          </cell>
          <cell r="D203">
            <v>-11748.6</v>
          </cell>
        </row>
        <row r="204">
          <cell r="A204">
            <v>1330092</v>
          </cell>
          <cell r="B204" t="str">
            <v>AMORT OF DEBT EXP SERIES ZZ</v>
          </cell>
          <cell r="C204">
            <v>-47149.25</v>
          </cell>
          <cell r="D204">
            <v>-16460.55</v>
          </cell>
        </row>
        <row r="205">
          <cell r="A205">
            <v>1330093</v>
          </cell>
          <cell r="B205" t="str">
            <v>AMORT OF DEBT EXP SERIES AAA</v>
          </cell>
          <cell r="C205">
            <v>-99244.73</v>
          </cell>
          <cell r="D205">
            <v>-34611.26</v>
          </cell>
        </row>
        <row r="206">
          <cell r="A206">
            <v>1330094</v>
          </cell>
          <cell r="B206" t="str">
            <v>UNAMORTIZED DEBT EXPENSE SERIES BBB</v>
          </cell>
          <cell r="C206">
            <v>2681136.67</v>
          </cell>
          <cell r="D206">
            <v>0</v>
          </cell>
        </row>
        <row r="207">
          <cell r="A207">
            <v>1330095</v>
          </cell>
          <cell r="B207" t="str">
            <v>AMORT OF DEBT EXP SERIES BBB</v>
          </cell>
          <cell r="C207">
            <v>-51879.22</v>
          </cell>
          <cell r="D207">
            <v>0</v>
          </cell>
        </row>
        <row r="208">
          <cell r="A208">
            <v>1330127</v>
          </cell>
          <cell r="B208" t="str">
            <v>UNAMORT DEBT EXP SERIES CCC</v>
          </cell>
          <cell r="C208">
            <v>1745551.12</v>
          </cell>
          <cell r="D208">
            <v>0</v>
          </cell>
        </row>
        <row r="209">
          <cell r="A209">
            <v>1330128</v>
          </cell>
          <cell r="B209" t="str">
            <v>AMORT OF DEBT EXP SERIES CCC</v>
          </cell>
          <cell r="C209">
            <v>-21819.39</v>
          </cell>
          <cell r="D209">
            <v>0</v>
          </cell>
        </row>
        <row r="210">
          <cell r="A210">
            <v>1330129</v>
          </cell>
          <cell r="B210" t="str">
            <v>UNAMORTIZED DEBT EXP SERIES DDD</v>
          </cell>
          <cell r="C210">
            <v>156144.22</v>
          </cell>
          <cell r="D210">
            <v>0</v>
          </cell>
        </row>
        <row r="211">
          <cell r="A211">
            <v>1333500</v>
          </cell>
          <cell r="B211" t="str">
            <v>PRELMINARY SURVEY &amp; INVESTIGATION</v>
          </cell>
          <cell r="C211">
            <v>5787745.0599999996</v>
          </cell>
          <cell r="D211">
            <v>7939543.5300000003</v>
          </cell>
        </row>
        <row r="212">
          <cell r="A212">
            <v>1334010</v>
          </cell>
          <cell r="B212" t="str">
            <v>CLEARING ACCOUNT-FLEET</v>
          </cell>
          <cell r="C212">
            <v>1132809.29</v>
          </cell>
          <cell r="D212">
            <v>1059223.67</v>
          </cell>
        </row>
        <row r="213">
          <cell r="A213">
            <v>1334020</v>
          </cell>
          <cell r="B213" t="str">
            <v>CLEARING ACCOUNT-SHOP ORDERS</v>
          </cell>
          <cell r="C213">
            <v>0</v>
          </cell>
          <cell r="D213">
            <v>66603.05</v>
          </cell>
        </row>
        <row r="214">
          <cell r="A214">
            <v>1334035</v>
          </cell>
          <cell r="B214" t="str">
            <v>CLEARING ACCOUNT-STORES EXP UNDISTRIBUT</v>
          </cell>
          <cell r="C214">
            <v>232023.28</v>
          </cell>
          <cell r="D214">
            <v>1403243.27</v>
          </cell>
        </row>
        <row r="215">
          <cell r="A215">
            <v>1334036</v>
          </cell>
          <cell r="B215" t="str">
            <v>CLEARING ACCOUNT-WAREHOUSING</v>
          </cell>
          <cell r="C215">
            <v>-382590.67</v>
          </cell>
          <cell r="D215">
            <v>0</v>
          </cell>
        </row>
        <row r="216">
          <cell r="A216">
            <v>1334039</v>
          </cell>
          <cell r="B216" t="str">
            <v>CLEARING ACCOUNT-DEPT OH-SHOP COSTS UND</v>
          </cell>
          <cell r="C216">
            <v>270737.87</v>
          </cell>
          <cell r="D216">
            <v>-22013.96</v>
          </cell>
        </row>
        <row r="217">
          <cell r="A217">
            <v>1334042</v>
          </cell>
          <cell r="B217" t="str">
            <v>CLEARING ACCOUNT-PENSION &amp; BENEFITS</v>
          </cell>
          <cell r="C217">
            <v>-43698346.979999997</v>
          </cell>
          <cell r="D217">
            <v>-60711863.109999999</v>
          </cell>
        </row>
        <row r="218">
          <cell r="A218">
            <v>1334043</v>
          </cell>
          <cell r="B218" t="str">
            <v>CLEARING ACCOUNT-PENSION &amp; BENEFITS-REF</v>
          </cell>
          <cell r="C218">
            <v>3484550.26</v>
          </cell>
          <cell r="D218">
            <v>0</v>
          </cell>
        </row>
        <row r="219">
          <cell r="A219">
            <v>1334045</v>
          </cell>
          <cell r="B219" t="str">
            <v>CLEARING ACCOUNT-UNALLOCATED PAYROLL TA</v>
          </cell>
          <cell r="C219">
            <v>-1398807.61</v>
          </cell>
          <cell r="D219">
            <v>-749405.49</v>
          </cell>
        </row>
        <row r="220">
          <cell r="A220">
            <v>1334050</v>
          </cell>
          <cell r="B220" t="str">
            <v>CLEARING ACCOUNT-SMALL TOOLS</v>
          </cell>
          <cell r="C220">
            <v>258531.45</v>
          </cell>
          <cell r="D220">
            <v>412086.32</v>
          </cell>
        </row>
        <row r="221">
          <cell r="A221">
            <v>1334060</v>
          </cell>
          <cell r="B221" t="str">
            <v>CLEARING ACCOUNT-EXEMPT MATERIALS</v>
          </cell>
          <cell r="C221">
            <v>-241340.31</v>
          </cell>
          <cell r="D221">
            <v>-43034.42</v>
          </cell>
        </row>
        <row r="222">
          <cell r="A222">
            <v>1334061</v>
          </cell>
          <cell r="B222" t="str">
            <v>CLEARING ACCOUNT-EXEMPT MATERIALS GAS</v>
          </cell>
          <cell r="C222">
            <v>85279.13</v>
          </cell>
          <cell r="D222">
            <v>0</v>
          </cell>
        </row>
        <row r="223">
          <cell r="A223">
            <v>1334080</v>
          </cell>
          <cell r="B223" t="str">
            <v>CLEARING ACCOUNT-WORK ORDERS</v>
          </cell>
          <cell r="C223">
            <v>0</v>
          </cell>
          <cell r="D223">
            <v>271.69</v>
          </cell>
        </row>
        <row r="224">
          <cell r="A224">
            <v>1334094</v>
          </cell>
          <cell r="B224" t="str">
            <v>CLEARING A/C-IT INVENTORY CORPORATE ACQ</v>
          </cell>
          <cell r="C224">
            <v>77723.039999999994</v>
          </cell>
          <cell r="D224">
            <v>0</v>
          </cell>
        </row>
        <row r="225">
          <cell r="A225">
            <v>1334095</v>
          </cell>
          <cell r="B225" t="str">
            <v>CLEARING ACCOUNT-IT INVENTORY</v>
          </cell>
          <cell r="C225">
            <v>7380.84</v>
          </cell>
          <cell r="D225">
            <v>1501.01</v>
          </cell>
        </row>
        <row r="226">
          <cell r="A226">
            <v>1334097</v>
          </cell>
          <cell r="B226" t="str">
            <v>CLEAR ACCOUNT-SHARED MANAGEMENT</v>
          </cell>
          <cell r="C226">
            <v>-3435039.59</v>
          </cell>
          <cell r="D226">
            <v>-385736.72</v>
          </cell>
        </row>
        <row r="227">
          <cell r="A227">
            <v>1334098</v>
          </cell>
          <cell r="B227" t="str">
            <v>CLEAR ACCOUNT-DAMAGE CLAIM A&amp;G</v>
          </cell>
          <cell r="C227">
            <v>-23454.65</v>
          </cell>
          <cell r="D227">
            <v>0</v>
          </cell>
        </row>
        <row r="228">
          <cell r="A228">
            <v>1334099</v>
          </cell>
          <cell r="B228" t="str">
            <v>CLEAR ACCOUNT-CONTRACT &amp; JOBBING A&amp;G</v>
          </cell>
          <cell r="C228">
            <v>-13720.45</v>
          </cell>
          <cell r="D228">
            <v>0</v>
          </cell>
        </row>
        <row r="229">
          <cell r="A229">
            <v>1334100</v>
          </cell>
          <cell r="B229" t="str">
            <v>CLEAR CLEARING ACCOUNT BALANCE</v>
          </cell>
          <cell r="C229">
            <v>43644265</v>
          </cell>
          <cell r="D229">
            <v>58970897</v>
          </cell>
        </row>
        <row r="230">
          <cell r="A230">
            <v>1336000</v>
          </cell>
          <cell r="B230" t="str">
            <v>FI INTERFACE ERRORS</v>
          </cell>
          <cell r="C230">
            <v>143797.68</v>
          </cell>
          <cell r="D230">
            <v>0</v>
          </cell>
        </row>
        <row r="231">
          <cell r="A231">
            <v>1337003</v>
          </cell>
          <cell r="B231" t="str">
            <v>TEMPORARY FACILITIES CONSTRUCTION. ORDE</v>
          </cell>
          <cell r="C231">
            <v>-548361.42000000004</v>
          </cell>
          <cell r="D231">
            <v>-53112.57</v>
          </cell>
        </row>
        <row r="232">
          <cell r="A232">
            <v>1338000</v>
          </cell>
          <cell r="B232" t="str">
            <v>MISCELLANEOUS DEFERRED DEBITS</v>
          </cell>
          <cell r="C232">
            <v>198558.09</v>
          </cell>
          <cell r="D232">
            <v>392281.65</v>
          </cell>
        </row>
        <row r="233">
          <cell r="A233">
            <v>1338001</v>
          </cell>
          <cell r="B233" t="str">
            <v>MISC DEF DEBITS CIAC ELEC</v>
          </cell>
          <cell r="C233">
            <v>-50593879.75</v>
          </cell>
          <cell r="D233">
            <v>-31189924.809999999</v>
          </cell>
        </row>
        <row r="234">
          <cell r="A234">
            <v>1338002</v>
          </cell>
          <cell r="B234" t="str">
            <v>MISC DEF DEBITS CIAC GAS</v>
          </cell>
          <cell r="C234">
            <v>-4082622.68</v>
          </cell>
          <cell r="D234">
            <v>-1349131.31</v>
          </cell>
        </row>
        <row r="235">
          <cell r="A235">
            <v>1338040</v>
          </cell>
          <cell r="B235" t="str">
            <v>SD CO RADIO SITES LEASE</v>
          </cell>
          <cell r="C235">
            <v>557735.17000000004</v>
          </cell>
          <cell r="D235">
            <v>653339.17000000004</v>
          </cell>
        </row>
        <row r="236">
          <cell r="A236">
            <v>1338150</v>
          </cell>
          <cell r="B236" t="str">
            <v>SWPL DEFERRED CHARGES</v>
          </cell>
          <cell r="C236">
            <v>4189878.28</v>
          </cell>
          <cell r="D236">
            <v>4189878.28</v>
          </cell>
        </row>
        <row r="237">
          <cell r="A237">
            <v>1338160</v>
          </cell>
          <cell r="B237" t="str">
            <v>SWPL AMORT CHARGES</v>
          </cell>
          <cell r="C237">
            <v>-3668683.86</v>
          </cell>
          <cell r="D237">
            <v>-3652939.86</v>
          </cell>
        </row>
        <row r="238">
          <cell r="A238">
            <v>1338270</v>
          </cell>
          <cell r="B238" t="str">
            <v>WORK TO COLLEGE MENTORING PROGRAM</v>
          </cell>
          <cell r="C238">
            <v>0</v>
          </cell>
          <cell r="D238">
            <v>5430.06</v>
          </cell>
        </row>
        <row r="239">
          <cell r="A239">
            <v>1340501</v>
          </cell>
          <cell r="B239" t="str">
            <v>LOSS ON REACQUIRED DEBT-SER S</v>
          </cell>
          <cell r="C239">
            <v>2111265.4300000002</v>
          </cell>
          <cell r="D239">
            <v>2424526.27</v>
          </cell>
        </row>
        <row r="240">
          <cell r="A240">
            <v>1340502</v>
          </cell>
          <cell r="B240" t="str">
            <v>LOSS ON REACQ DEBT-SER BB</v>
          </cell>
          <cell r="C240">
            <v>4609285.04</v>
          </cell>
          <cell r="D240">
            <v>4973176.28</v>
          </cell>
        </row>
        <row r="241">
          <cell r="A241">
            <v>1340503</v>
          </cell>
          <cell r="B241" t="str">
            <v>LOSS ON REACQ DEBT-SERIES LL</v>
          </cell>
          <cell r="C241">
            <v>1934793.67</v>
          </cell>
          <cell r="D241">
            <v>2054471.71</v>
          </cell>
        </row>
        <row r="242">
          <cell r="A242">
            <v>1340505</v>
          </cell>
          <cell r="B242" t="str">
            <v>LOSS ON REACQ PCB 6.375%</v>
          </cell>
          <cell r="C242">
            <v>14871.92</v>
          </cell>
          <cell r="D242">
            <v>26769.919999999998</v>
          </cell>
        </row>
        <row r="243">
          <cell r="A243">
            <v>1340506</v>
          </cell>
          <cell r="B243" t="str">
            <v>LOSS ON REACQ PCB 7.2%</v>
          </cell>
          <cell r="C243">
            <v>28604</v>
          </cell>
          <cell r="D243">
            <v>37405.279999999999</v>
          </cell>
        </row>
        <row r="244">
          <cell r="A244">
            <v>1340509</v>
          </cell>
          <cell r="B244" t="str">
            <v>LOSS ON REACQUIRED DEBT-SER T</v>
          </cell>
          <cell r="C244">
            <v>1678024.7</v>
          </cell>
          <cell r="D244">
            <v>2044139.18</v>
          </cell>
        </row>
        <row r="245">
          <cell r="A245">
            <v>1340510</v>
          </cell>
          <cell r="B245" t="str">
            <v>LOSS ON REACQ DEBT-SER CC</v>
          </cell>
          <cell r="C245">
            <v>186354.82</v>
          </cell>
          <cell r="D245">
            <v>266221.3</v>
          </cell>
        </row>
        <row r="246">
          <cell r="A246">
            <v>1340515</v>
          </cell>
          <cell r="B246" t="str">
            <v>LOSS ON REACQ DEBT-SER DD</v>
          </cell>
          <cell r="C246">
            <v>213750.91</v>
          </cell>
          <cell r="D246">
            <v>287036.83</v>
          </cell>
        </row>
        <row r="247">
          <cell r="A247">
            <v>1340516</v>
          </cell>
          <cell r="B247" t="str">
            <v>LOSS ON REACQ DEBT SERIES P</v>
          </cell>
          <cell r="C247">
            <v>86135.44</v>
          </cell>
          <cell r="D247">
            <v>245155.96</v>
          </cell>
        </row>
        <row r="248">
          <cell r="A248">
            <v>1340517</v>
          </cell>
          <cell r="B248" t="str">
            <v>LOSS ON REACQ DEBT-SER EE</v>
          </cell>
          <cell r="C248">
            <v>4633039.45</v>
          </cell>
          <cell r="D248">
            <v>4948033.45</v>
          </cell>
        </row>
        <row r="249">
          <cell r="A249">
            <v>1340520</v>
          </cell>
          <cell r="B249" t="str">
            <v>LOSS ON REACQUIRED DEBT-SER Q</v>
          </cell>
          <cell r="C249">
            <v>197125.14</v>
          </cell>
          <cell r="D249">
            <v>360263.34</v>
          </cell>
        </row>
        <row r="250">
          <cell r="A250">
            <v>1340521</v>
          </cell>
          <cell r="B250" t="str">
            <v>LOSS ON REACQUIRED DEBT-SER V</v>
          </cell>
          <cell r="C250">
            <v>2823700.24</v>
          </cell>
          <cell r="D250">
            <v>3225561.16</v>
          </cell>
        </row>
        <row r="251">
          <cell r="A251">
            <v>1340522</v>
          </cell>
          <cell r="B251" t="str">
            <v>LOSS ON REACQ DEBT-SER FF</v>
          </cell>
          <cell r="C251">
            <v>163293.18</v>
          </cell>
          <cell r="D251">
            <v>248489.82</v>
          </cell>
        </row>
        <row r="252">
          <cell r="A252">
            <v>1340524</v>
          </cell>
          <cell r="B252" t="str">
            <v>LOSS ON REACQ DEBT-SER GG</v>
          </cell>
          <cell r="C252">
            <v>972858.12</v>
          </cell>
          <cell r="D252">
            <v>1035623.04</v>
          </cell>
        </row>
        <row r="253">
          <cell r="A253">
            <v>1340526</v>
          </cell>
          <cell r="B253" t="str">
            <v>LOSS ON REACQ DEBT-SER HH</v>
          </cell>
          <cell r="C253">
            <v>2067460.05</v>
          </cell>
          <cell r="D253">
            <v>2197352.85</v>
          </cell>
        </row>
        <row r="254">
          <cell r="A254">
            <v>1340529</v>
          </cell>
          <cell r="B254" t="str">
            <v>LOSS ON REACQ DEBT-SERIES II</v>
          </cell>
          <cell r="C254">
            <v>608680.64</v>
          </cell>
          <cell r="D254">
            <v>644137.76</v>
          </cell>
        </row>
        <row r="255">
          <cell r="A255">
            <v>1340530</v>
          </cell>
          <cell r="B255" t="str">
            <v>LOSS ON REACQUIRED DEBT-SER R</v>
          </cell>
          <cell r="C255">
            <v>408460.94</v>
          </cell>
          <cell r="D255">
            <v>583515.86</v>
          </cell>
        </row>
        <row r="256">
          <cell r="A256">
            <v>1340531</v>
          </cell>
          <cell r="B256" t="str">
            <v>LOSS ON REACQUIRED DEBT-SER Z</v>
          </cell>
          <cell r="C256">
            <v>3030438.62</v>
          </cell>
          <cell r="D256">
            <v>3432264.74</v>
          </cell>
        </row>
        <row r="257">
          <cell r="A257">
            <v>1340532</v>
          </cell>
          <cell r="B257" t="str">
            <v>LOSS ON REACQ DEBT-SERIES JJ</v>
          </cell>
          <cell r="C257">
            <v>4781365.0999999996</v>
          </cell>
          <cell r="D257">
            <v>5114955.0199999996</v>
          </cell>
        </row>
        <row r="258">
          <cell r="A258">
            <v>1340534</v>
          </cell>
          <cell r="B258" t="str">
            <v>LOSS ON REACQ DEBT-SER AA</v>
          </cell>
          <cell r="C258">
            <v>5302073.3099999996</v>
          </cell>
          <cell r="D258">
            <v>5729085.9900000002</v>
          </cell>
        </row>
        <row r="259">
          <cell r="A259">
            <v>1340535</v>
          </cell>
          <cell r="B259" t="str">
            <v>LOSS ON REACQ SER PP</v>
          </cell>
          <cell r="C259">
            <v>154094.57999999999</v>
          </cell>
          <cell r="D259">
            <v>166504.74</v>
          </cell>
        </row>
        <row r="260">
          <cell r="A260">
            <v>1340536</v>
          </cell>
          <cell r="B260" t="str">
            <v>LOSS ON REACQ SER 00-5</v>
          </cell>
          <cell r="C260">
            <v>145076.14000000001</v>
          </cell>
          <cell r="D260">
            <v>151695.46</v>
          </cell>
        </row>
        <row r="261">
          <cell r="A261">
            <v>1340541</v>
          </cell>
          <cell r="B261" t="str">
            <v>LOSS ON REACQ SERIES NN-1</v>
          </cell>
          <cell r="C261">
            <v>900074.84</v>
          </cell>
          <cell r="D261">
            <v>971133.43999999994</v>
          </cell>
        </row>
        <row r="262">
          <cell r="A262">
            <v>1340542</v>
          </cell>
          <cell r="B262" t="str">
            <v>LOSS ON REACQ SERIES NN-2</v>
          </cell>
          <cell r="C262">
            <v>1306761.1000000001</v>
          </cell>
          <cell r="D262">
            <v>1409926.42</v>
          </cell>
        </row>
        <row r="263">
          <cell r="A263">
            <v>1340543</v>
          </cell>
          <cell r="B263" t="str">
            <v>LOSS ON REACQ SERIES NN-3</v>
          </cell>
          <cell r="C263">
            <v>1182704.43</v>
          </cell>
          <cell r="D263">
            <v>1270312.1100000001</v>
          </cell>
        </row>
        <row r="264">
          <cell r="A264">
            <v>1340544</v>
          </cell>
          <cell r="B264" t="str">
            <v>LOSS ON REACQ SERIES OO-1</v>
          </cell>
          <cell r="C264">
            <v>1932018.66</v>
          </cell>
          <cell r="D264">
            <v>2020508.1</v>
          </cell>
        </row>
        <row r="265">
          <cell r="A265">
            <v>1340545</v>
          </cell>
          <cell r="B265" t="str">
            <v>LOSS ON REACQ SERIES TT-1</v>
          </cell>
          <cell r="C265">
            <v>198768.02</v>
          </cell>
          <cell r="D265">
            <v>212397.86</v>
          </cell>
        </row>
        <row r="266">
          <cell r="A266">
            <v>1340546</v>
          </cell>
          <cell r="B266" t="str">
            <v>LOSS ON REACQ SERIES TT-2</v>
          </cell>
          <cell r="C266">
            <v>142423.26999999999</v>
          </cell>
          <cell r="D266">
            <v>152189.47</v>
          </cell>
        </row>
        <row r="267">
          <cell r="A267">
            <v>1350701</v>
          </cell>
          <cell r="B267" t="str">
            <v>TAX ASSET-DEFERRED FIT-NONCURRENT</v>
          </cell>
          <cell r="C267">
            <v>63509872.369999997</v>
          </cell>
          <cell r="D267">
            <v>66506940.159999996</v>
          </cell>
        </row>
        <row r="268">
          <cell r="A268">
            <v>1350702</v>
          </cell>
          <cell r="B268" t="str">
            <v>TAX ASSET-DEFERRED SIT-NONCURRENT</v>
          </cell>
          <cell r="C268">
            <v>18806600.780000001</v>
          </cell>
          <cell r="D268">
            <v>19012290.469999999</v>
          </cell>
        </row>
        <row r="269">
          <cell r="A269">
            <v>1351002</v>
          </cell>
          <cell r="B269" t="str">
            <v>INTANGIBLE ASSET-PENSION</v>
          </cell>
          <cell r="C269">
            <v>6300421</v>
          </cell>
          <cell r="D269">
            <v>6300421</v>
          </cell>
        </row>
        <row r="270">
          <cell r="A270">
            <v>1360010</v>
          </cell>
          <cell r="B270" t="str">
            <v>AFUDC ASSET ELECTRIC</v>
          </cell>
          <cell r="C270">
            <v>-307360.53000000003</v>
          </cell>
          <cell r="D270">
            <v>-1392289.19</v>
          </cell>
        </row>
        <row r="271">
          <cell r="A271">
            <v>1360011</v>
          </cell>
          <cell r="B271" t="str">
            <v>AFUDC ASSET GAS</v>
          </cell>
          <cell r="C271">
            <v>-41125.72</v>
          </cell>
          <cell r="D271">
            <v>-56752.33</v>
          </cell>
        </row>
        <row r="272">
          <cell r="A272">
            <v>1360024</v>
          </cell>
          <cell r="B272" t="str">
            <v>CASH SURRENDER VALUE-LIFE INS</v>
          </cell>
          <cell r="C272">
            <v>23879234.149999999</v>
          </cell>
          <cell r="D272">
            <v>20924131.719999999</v>
          </cell>
        </row>
        <row r="273">
          <cell r="A273">
            <v>1360025</v>
          </cell>
          <cell r="B273" t="str">
            <v>SPECIAL FUNDS-LIFE INS LOANS</v>
          </cell>
          <cell r="C273">
            <v>-25191695.739999998</v>
          </cell>
          <cell r="D273">
            <v>-22205789.280000001</v>
          </cell>
        </row>
        <row r="274">
          <cell r="A274">
            <v>1360046</v>
          </cell>
          <cell r="B274" t="str">
            <v>INTANGIBLE ASSET-SERP</v>
          </cell>
          <cell r="C274">
            <v>256014</v>
          </cell>
          <cell r="D274">
            <v>256014</v>
          </cell>
        </row>
        <row r="275">
          <cell r="A275">
            <v>1360057</v>
          </cell>
          <cell r="B275" t="str">
            <v>CASH SURRENDER VALUE/LIFE INSURANCE LOA</v>
          </cell>
          <cell r="C275">
            <v>1312458</v>
          </cell>
          <cell r="D275">
            <v>1281658</v>
          </cell>
        </row>
        <row r="276">
          <cell r="A276">
            <v>1360059</v>
          </cell>
          <cell r="B276" t="str">
            <v>SERP-SUPPLEMENTAL EXEC RETIREMENT PLAN-</v>
          </cell>
          <cell r="C276">
            <v>3639871.65</v>
          </cell>
          <cell r="D276">
            <v>5921997</v>
          </cell>
        </row>
        <row r="277">
          <cell r="A277">
            <v>1360060</v>
          </cell>
          <cell r="B277" t="str">
            <v>EMISSION CREDITS UNIT A/C - ERC /LBS</v>
          </cell>
          <cell r="C277">
            <v>65128</v>
          </cell>
          <cell r="D277">
            <v>0</v>
          </cell>
        </row>
        <row r="278">
          <cell r="A278">
            <v>1360061</v>
          </cell>
          <cell r="B278" t="str">
            <v>EMISSION CREDITS UNIT A/C - RCLM /LBS</v>
          </cell>
          <cell r="C278">
            <v>766153</v>
          </cell>
          <cell r="D278">
            <v>0</v>
          </cell>
        </row>
        <row r="279">
          <cell r="A279">
            <v>1360063</v>
          </cell>
          <cell r="B279" t="str">
            <v>EMISSION CREDITS UNIT A/C - SO2/TONNES</v>
          </cell>
          <cell r="C279">
            <v>399741</v>
          </cell>
          <cell r="D279">
            <v>0</v>
          </cell>
        </row>
        <row r="280">
          <cell r="A280">
            <v>1360064</v>
          </cell>
          <cell r="B280" t="str">
            <v>EMISSION CREDITS UNIT A/C - CONTRA ACCT</v>
          </cell>
          <cell r="C280">
            <v>-1231022</v>
          </cell>
          <cell r="D280">
            <v>0</v>
          </cell>
        </row>
        <row r="281">
          <cell r="A281">
            <v>1370001</v>
          </cell>
          <cell r="B281" t="str">
            <v>SONGS QUAL. DECOMM. TRUST</v>
          </cell>
          <cell r="C281">
            <v>397221291.77999997</v>
          </cell>
          <cell r="D281">
            <v>385696275.63</v>
          </cell>
        </row>
        <row r="282">
          <cell r="A282">
            <v>1370002</v>
          </cell>
          <cell r="B282" t="str">
            <v>SONGS NONQUAL. DECOMM. TRUST</v>
          </cell>
          <cell r="C282">
            <v>45706544.350000001</v>
          </cell>
          <cell r="D282">
            <v>45065343.350000001</v>
          </cell>
        </row>
        <row r="283">
          <cell r="A283">
            <v>1370003</v>
          </cell>
          <cell r="B283" t="str">
            <v>DECOMM. EARNINGS ADJ-QUAL</v>
          </cell>
          <cell r="C283">
            <v>156064643</v>
          </cell>
          <cell r="D283">
            <v>151717934</v>
          </cell>
        </row>
        <row r="284">
          <cell r="A284">
            <v>1370004</v>
          </cell>
          <cell r="B284" t="str">
            <v>DECOMM. EARNINGS ADJ-NONQUAL</v>
          </cell>
          <cell r="C284">
            <v>30484225</v>
          </cell>
          <cell r="D284">
            <v>29976624</v>
          </cell>
        </row>
        <row r="285">
          <cell r="A285">
            <v>1371033</v>
          </cell>
          <cell r="B285" t="str">
            <v>FAS 133 SWAP ASSET-2004CV</v>
          </cell>
          <cell r="C285">
            <v>3718595</v>
          </cell>
          <cell r="D285">
            <v>0</v>
          </cell>
        </row>
        <row r="286">
          <cell r="A286">
            <v>1410000</v>
          </cell>
          <cell r="B286" t="str">
            <v>PLANT IN SERV-GAS (RECONCILIATION A/C.)</v>
          </cell>
          <cell r="C286">
            <v>1058464630.3099999</v>
          </cell>
          <cell r="D286">
            <v>1034782991.84</v>
          </cell>
        </row>
        <row r="287">
          <cell r="A287">
            <v>1410006</v>
          </cell>
          <cell r="B287" t="str">
            <v>PLANT IN SERV-GAS ACCRUAL FOR RETIREMEN</v>
          </cell>
          <cell r="C287">
            <v>-502351.51</v>
          </cell>
          <cell r="D287">
            <v>-140029.70000000001</v>
          </cell>
        </row>
        <row r="288">
          <cell r="A288">
            <v>1410200</v>
          </cell>
          <cell r="B288" t="str">
            <v>PLANT IN SERV-ELECTRICITY (RECONCILIATI</v>
          </cell>
          <cell r="C288">
            <v>5866177143.5200005</v>
          </cell>
          <cell r="D288">
            <v>5515411050.21</v>
          </cell>
        </row>
        <row r="289">
          <cell r="A289">
            <v>1410201</v>
          </cell>
          <cell r="B289" t="str">
            <v>PLANT IN SERVICE-ELECTRIC ACCRUAL FOR R</v>
          </cell>
          <cell r="C289">
            <v>-4223519.46</v>
          </cell>
          <cell r="D289">
            <v>-2273416.56</v>
          </cell>
        </row>
        <row r="290">
          <cell r="A290">
            <v>1410205</v>
          </cell>
          <cell r="B290" t="str">
            <v>PLANT IN SERV-ELECTRICITY  NON REC</v>
          </cell>
          <cell r="C290">
            <v>1365113.7</v>
          </cell>
          <cell r="D290">
            <v>66801.320000000007</v>
          </cell>
        </row>
        <row r="291">
          <cell r="A291">
            <v>1410206</v>
          </cell>
          <cell r="B291" t="str">
            <v>PLANT IN SERV-SONGS FULLY RECOVERED</v>
          </cell>
          <cell r="C291">
            <v>-1167685824.6300001</v>
          </cell>
          <cell r="D291">
            <v>-1167689397.3399999</v>
          </cell>
        </row>
        <row r="292">
          <cell r="A292">
            <v>1410300</v>
          </cell>
          <cell r="B292" t="str">
            <v>FAS 143 ARC-SILVERGATE</v>
          </cell>
          <cell r="C292">
            <v>115379</v>
          </cell>
          <cell r="D292">
            <v>115379</v>
          </cell>
        </row>
        <row r="293">
          <cell r="A293">
            <v>1410301</v>
          </cell>
          <cell r="B293" t="str">
            <v>FAS 143 ARC-SONGS #1</v>
          </cell>
          <cell r="C293">
            <v>11409182</v>
          </cell>
          <cell r="D293">
            <v>11409182</v>
          </cell>
        </row>
        <row r="294">
          <cell r="A294">
            <v>1410302</v>
          </cell>
          <cell r="B294" t="str">
            <v>FAS 143 ARC-SONGS #2 &amp; 3</v>
          </cell>
          <cell r="C294">
            <v>59503357</v>
          </cell>
          <cell r="D294">
            <v>59503357</v>
          </cell>
        </row>
        <row r="295">
          <cell r="A295">
            <v>1410303</v>
          </cell>
          <cell r="B295" t="str">
            <v>FIN 47 AROs</v>
          </cell>
          <cell r="C295">
            <v>3585476</v>
          </cell>
          <cell r="D295">
            <v>0</v>
          </cell>
        </row>
        <row r="296">
          <cell r="A296">
            <v>1410900</v>
          </cell>
          <cell r="B296" t="str">
            <v>PLANT IN SERV-COMMON (RECONCILIATION A/</v>
          </cell>
          <cell r="C296">
            <v>456589739.94</v>
          </cell>
          <cell r="D296">
            <v>451719668.44</v>
          </cell>
        </row>
        <row r="297">
          <cell r="A297">
            <v>1411300</v>
          </cell>
          <cell r="B297" t="str">
            <v>PLANT FOR FUTURE USE (RECONCILIATION AC</v>
          </cell>
          <cell r="C297">
            <v>37013.449999999997</v>
          </cell>
          <cell r="D297">
            <v>57455.78</v>
          </cell>
        </row>
        <row r="298">
          <cell r="A298">
            <v>1411500</v>
          </cell>
          <cell r="B298" t="str">
            <v>CONSTRUCTION WORK IN PROGRESS-GAS (RECO</v>
          </cell>
          <cell r="C298">
            <v>5093469.29</v>
          </cell>
          <cell r="D298">
            <v>9065237.0999999996</v>
          </cell>
        </row>
        <row r="299">
          <cell r="A299">
            <v>1411504</v>
          </cell>
          <cell r="B299" t="str">
            <v>A&amp;G EXPENSE-A&amp;G TRANSFER</v>
          </cell>
          <cell r="C299">
            <v>-294584.21999999997</v>
          </cell>
          <cell r="D299">
            <v>1358855.27</v>
          </cell>
        </row>
        <row r="300">
          <cell r="A300">
            <v>1411509</v>
          </cell>
          <cell r="B300" t="str">
            <v>CNST ENGR EXP UNDIST ELEC TRNS</v>
          </cell>
          <cell r="C300">
            <v>590698.23</v>
          </cell>
          <cell r="D300">
            <v>740228.5</v>
          </cell>
        </row>
        <row r="301">
          <cell r="A301">
            <v>1411514</v>
          </cell>
          <cell r="B301" t="str">
            <v>CNST ENGR EXP UNDIST ELEC DIST</v>
          </cell>
          <cell r="C301">
            <v>-512865.31</v>
          </cell>
          <cell r="D301">
            <v>-1058600.29</v>
          </cell>
        </row>
        <row r="302">
          <cell r="A302">
            <v>1411524</v>
          </cell>
          <cell r="B302" t="str">
            <v>CNST ENGR EXP UNDIST SUBSTAS</v>
          </cell>
          <cell r="C302">
            <v>-1690927.1</v>
          </cell>
          <cell r="D302">
            <v>-37328.21</v>
          </cell>
        </row>
        <row r="303">
          <cell r="A303">
            <v>1411535</v>
          </cell>
          <cell r="B303" t="str">
            <v>CNST ENGR EXP UNDIST GAS TRNS</v>
          </cell>
          <cell r="C303">
            <v>-134782.78</v>
          </cell>
          <cell r="D303">
            <v>-67173.17</v>
          </cell>
        </row>
        <row r="304">
          <cell r="A304">
            <v>1411537</v>
          </cell>
          <cell r="B304" t="str">
            <v>CNST ENGR EXP UNDIST GAS DIST</v>
          </cell>
          <cell r="C304">
            <v>-8049.85</v>
          </cell>
          <cell r="D304">
            <v>67965.05</v>
          </cell>
        </row>
        <row r="305">
          <cell r="A305">
            <v>1411560</v>
          </cell>
          <cell r="B305" t="str">
            <v>PROJ CONSTR/CONTRACT ADMIN COSTS UNDIST</v>
          </cell>
          <cell r="C305">
            <v>-375515.88</v>
          </cell>
          <cell r="D305">
            <v>-423032.69</v>
          </cell>
        </row>
        <row r="306">
          <cell r="A306">
            <v>1411561</v>
          </cell>
          <cell r="B306" t="str">
            <v>DEPT OH-ELEC COSTS UNDISTRIB</v>
          </cell>
          <cell r="C306">
            <v>218433.06</v>
          </cell>
          <cell r="D306">
            <v>89720.74</v>
          </cell>
        </row>
        <row r="307">
          <cell r="A307">
            <v>1411562</v>
          </cell>
          <cell r="B307" t="str">
            <v>DEPT OH-GAS COSTS UNDISTRIB</v>
          </cell>
          <cell r="C307">
            <v>-78622.720000000001</v>
          </cell>
          <cell r="D307">
            <v>-214448.28</v>
          </cell>
        </row>
        <row r="308">
          <cell r="A308">
            <v>1411563</v>
          </cell>
          <cell r="B308" t="str">
            <v>DEPT OH-KEARNY COSTS UNDISTRIB</v>
          </cell>
          <cell r="C308">
            <v>-265615.09000000003</v>
          </cell>
          <cell r="D308">
            <v>-332327.40000000002</v>
          </cell>
        </row>
        <row r="309">
          <cell r="A309">
            <v>1411565</v>
          </cell>
          <cell r="B309" t="str">
            <v>UNBILLED COST FOR PALOMAR PLANT-SER</v>
          </cell>
          <cell r="C309">
            <v>417253202</v>
          </cell>
          <cell r="D309">
            <v>266635391</v>
          </cell>
        </row>
        <row r="310">
          <cell r="A310">
            <v>1411605</v>
          </cell>
          <cell r="B310" t="str">
            <v>CONSTRUCTION WORK IN PROGRESS-GAS (NON</v>
          </cell>
          <cell r="C310">
            <v>-46920</v>
          </cell>
          <cell r="D310">
            <v>100000</v>
          </cell>
        </row>
        <row r="311">
          <cell r="A311">
            <v>1411700</v>
          </cell>
          <cell r="B311" t="str">
            <v>CONSTRUCTION WORK IN PROGRESS-ELECTRIC</v>
          </cell>
          <cell r="C311">
            <v>193416860.25999999</v>
          </cell>
          <cell r="D311">
            <v>151226456.46000001</v>
          </cell>
        </row>
        <row r="312">
          <cell r="A312">
            <v>1411715</v>
          </cell>
          <cell r="B312" t="str">
            <v>CONST WORK IN PROGRESS ELEC NON REC</v>
          </cell>
          <cell r="C312">
            <v>2037771.11</v>
          </cell>
          <cell r="D312">
            <v>-385432.43</v>
          </cell>
        </row>
        <row r="313">
          <cell r="A313">
            <v>1411750</v>
          </cell>
          <cell r="B313" t="str">
            <v>WORK ORDERS W/O 980</v>
          </cell>
          <cell r="C313">
            <v>0</v>
          </cell>
          <cell r="D313">
            <v>30039.01</v>
          </cell>
        </row>
        <row r="314">
          <cell r="A314">
            <v>1411800</v>
          </cell>
          <cell r="B314" t="str">
            <v>CONSTRUCTION WORK IN PROGRESS-COMMON (R</v>
          </cell>
          <cell r="C314">
            <v>22829981.399999999</v>
          </cell>
          <cell r="D314">
            <v>20789891.280000001</v>
          </cell>
        </row>
        <row r="315">
          <cell r="A315">
            <v>1411805</v>
          </cell>
          <cell r="B315" t="str">
            <v>CONST WORK IN PROGRESS COMM NON REC</v>
          </cell>
          <cell r="C315">
            <v>-10561743.83</v>
          </cell>
          <cell r="D315">
            <v>-3088018.26</v>
          </cell>
        </row>
        <row r="316">
          <cell r="A316">
            <v>1411806</v>
          </cell>
          <cell r="B316" t="str">
            <v>CONST WORK IN PROGRESS COMMON-WITS LABO</v>
          </cell>
          <cell r="C316">
            <v>696369.83</v>
          </cell>
          <cell r="D316">
            <v>0</v>
          </cell>
        </row>
        <row r="317">
          <cell r="A317">
            <v>1411951</v>
          </cell>
          <cell r="B317" t="str">
            <v>NUCLEAR FUEL-FABRICATION</v>
          </cell>
          <cell r="C317">
            <v>2289342.71</v>
          </cell>
          <cell r="D317">
            <v>0</v>
          </cell>
        </row>
        <row r="318">
          <cell r="A318">
            <v>1411952</v>
          </cell>
          <cell r="B318" t="str">
            <v>NUCLEAR FUEL-URANIUM</v>
          </cell>
          <cell r="C318">
            <v>1334040</v>
          </cell>
          <cell r="D318">
            <v>0</v>
          </cell>
        </row>
        <row r="319">
          <cell r="A319">
            <v>1411953</v>
          </cell>
          <cell r="B319" t="str">
            <v>NUCLEAR FUEL-CONVERSION</v>
          </cell>
          <cell r="C319">
            <v>2175388.23</v>
          </cell>
          <cell r="D319">
            <v>0</v>
          </cell>
        </row>
        <row r="320">
          <cell r="A320">
            <v>1411954</v>
          </cell>
          <cell r="B320" t="str">
            <v>NUCLEAR FUEL-ENRICHMENT</v>
          </cell>
          <cell r="C320">
            <v>5227703.1500000004</v>
          </cell>
          <cell r="D320">
            <v>0</v>
          </cell>
        </row>
        <row r="321">
          <cell r="A321">
            <v>1411955</v>
          </cell>
          <cell r="B321" t="str">
            <v>NUCLEAR FUEL-ENGINEERING</v>
          </cell>
          <cell r="C321">
            <v>152884.4</v>
          </cell>
          <cell r="D321">
            <v>44730.23</v>
          </cell>
        </row>
        <row r="322">
          <cell r="A322">
            <v>1412610</v>
          </cell>
          <cell r="B322" t="str">
            <v>NUCLEAR FUEL IN REACTOR</v>
          </cell>
          <cell r="C322">
            <v>42488365.93</v>
          </cell>
          <cell r="D322">
            <v>53004548.939999998</v>
          </cell>
        </row>
        <row r="323">
          <cell r="A323">
            <v>1430000</v>
          </cell>
          <cell r="B323" t="str">
            <v>ACCUM DEPRECIATION-GAS (RECONCILIATION</v>
          </cell>
          <cell r="C323">
            <v>-635940806.15999997</v>
          </cell>
          <cell r="D323">
            <v>-605041924.90999997</v>
          </cell>
        </row>
        <row r="324">
          <cell r="A324">
            <v>1430006</v>
          </cell>
          <cell r="B324" t="str">
            <v>ACCUM DEPRECIATION-GAS ACCRUAL FOR RETI</v>
          </cell>
          <cell r="C324">
            <v>502351.51</v>
          </cell>
          <cell r="D324">
            <v>140029.70000000001</v>
          </cell>
        </row>
        <row r="325">
          <cell r="A325">
            <v>1430200</v>
          </cell>
          <cell r="B325" t="str">
            <v>ACCUM DEPRECIATION-ELECTRIC (RECONCILIA</v>
          </cell>
          <cell r="C325">
            <v>-3096901953.9299998</v>
          </cell>
          <cell r="D325">
            <v>-2995296644.8000002</v>
          </cell>
        </row>
        <row r="326">
          <cell r="A326">
            <v>1430201</v>
          </cell>
          <cell r="B326" t="str">
            <v>ACCUM DEPR-ELECTRIC ACCRUAL FOR RETIREM</v>
          </cell>
          <cell r="C326">
            <v>4223519.46</v>
          </cell>
          <cell r="D326">
            <v>2273416.56</v>
          </cell>
        </row>
        <row r="327">
          <cell r="A327">
            <v>1430205</v>
          </cell>
          <cell r="B327" t="str">
            <v>ACCUM DEPRECIATION-ELECTRIC NON REC</v>
          </cell>
          <cell r="C327">
            <v>-6108135.7599999998</v>
          </cell>
          <cell r="D327">
            <v>-7362752.5800000001</v>
          </cell>
        </row>
        <row r="328">
          <cell r="A328">
            <v>1430206</v>
          </cell>
          <cell r="B328" t="str">
            <v>ACCUM DEPRECIATION-SONGS FULLY RECOVERE</v>
          </cell>
          <cell r="C328">
            <v>1167685824.6300001</v>
          </cell>
          <cell r="D328">
            <v>1167689397.3399999</v>
          </cell>
        </row>
        <row r="329">
          <cell r="A329">
            <v>1430303</v>
          </cell>
          <cell r="B329" t="str">
            <v>DECOMMISSIONING SONGS UNIT 1</v>
          </cell>
          <cell r="C329">
            <v>-73933100</v>
          </cell>
          <cell r="D329">
            <v>-73933100</v>
          </cell>
        </row>
        <row r="330">
          <cell r="A330">
            <v>1430304</v>
          </cell>
          <cell r="B330" t="str">
            <v>DECOMMISSIONING SONGS UNIT 2</v>
          </cell>
          <cell r="C330">
            <v>-106345713</v>
          </cell>
          <cell r="D330">
            <v>-101326713</v>
          </cell>
        </row>
        <row r="331">
          <cell r="A331">
            <v>1430305</v>
          </cell>
          <cell r="B331" t="str">
            <v>DECOMMISSIONING SONGS UNIT 3</v>
          </cell>
          <cell r="C331">
            <v>-122468512.33</v>
          </cell>
          <cell r="D331">
            <v>-120795512.33</v>
          </cell>
        </row>
        <row r="332">
          <cell r="A332">
            <v>1430306</v>
          </cell>
          <cell r="B332" t="str">
            <v>SONGS DECOMMISSIONING TRUST</v>
          </cell>
          <cell r="C332">
            <v>-327284200.13</v>
          </cell>
          <cell r="D332">
            <v>-316955672.98000002</v>
          </cell>
        </row>
        <row r="333">
          <cell r="A333">
            <v>1430307</v>
          </cell>
          <cell r="B333" t="str">
            <v>SONGS UNIT 1 TRF TO 228.4</v>
          </cell>
          <cell r="C333">
            <v>117126768</v>
          </cell>
          <cell r="D333">
            <v>124998036.06</v>
          </cell>
        </row>
        <row r="334">
          <cell r="A334">
            <v>1430308</v>
          </cell>
          <cell r="B334" t="str">
            <v>SONGS DECOMMISSION DEFERRED TAX OFFSET</v>
          </cell>
          <cell r="C334">
            <v>-20960826</v>
          </cell>
          <cell r="D334">
            <v>-20960826</v>
          </cell>
        </row>
        <row r="335">
          <cell r="A335">
            <v>1430351</v>
          </cell>
          <cell r="B335" t="str">
            <v>FAS 143 AD-ARC-SILVERGATE</v>
          </cell>
          <cell r="C335">
            <v>-115379</v>
          </cell>
          <cell r="D335">
            <v>-115379</v>
          </cell>
        </row>
        <row r="336">
          <cell r="A336">
            <v>1430352</v>
          </cell>
          <cell r="B336" t="str">
            <v>FAS 143 AD-CONTRA-SILVERGATE</v>
          </cell>
          <cell r="C336">
            <v>5519202.8600000003</v>
          </cell>
          <cell r="D336">
            <v>9060438.3900000006</v>
          </cell>
        </row>
        <row r="337">
          <cell r="A337">
            <v>1430353</v>
          </cell>
          <cell r="B337" t="str">
            <v>FAS 143 AD-ARC-SONGS #1</v>
          </cell>
          <cell r="C337">
            <v>-11409182</v>
          </cell>
          <cell r="D337">
            <v>-11409182</v>
          </cell>
        </row>
        <row r="338">
          <cell r="A338">
            <v>1430354</v>
          </cell>
          <cell r="B338" t="str">
            <v>FAS 143 AD-ARC-SONGS #2 &amp; 3</v>
          </cell>
          <cell r="C338">
            <v>-34214430</v>
          </cell>
          <cell r="D338">
            <v>-32726846</v>
          </cell>
        </row>
        <row r="339">
          <cell r="A339">
            <v>1430355</v>
          </cell>
          <cell r="B339" t="str">
            <v>FAS 143 AD-CONTRA-SONGS #2 &amp; 3</v>
          </cell>
          <cell r="C339">
            <v>533865583.44</v>
          </cell>
          <cell r="D339">
            <v>508973788.23000002</v>
          </cell>
        </row>
        <row r="340">
          <cell r="A340">
            <v>1430356</v>
          </cell>
          <cell r="B340" t="str">
            <v>FIN 47 ACCUMULATED DEPRECIATION</v>
          </cell>
          <cell r="C340">
            <v>-2630271</v>
          </cell>
          <cell r="D340">
            <v>0</v>
          </cell>
        </row>
        <row r="341">
          <cell r="A341">
            <v>1430397</v>
          </cell>
          <cell r="B341" t="str">
            <v>FAS 143 AD-GAS-COST OF REMOVAL OBLIGATI</v>
          </cell>
          <cell r="C341">
            <v>242023000</v>
          </cell>
          <cell r="D341">
            <v>230375000</v>
          </cell>
        </row>
        <row r="342">
          <cell r="A342">
            <v>1430398</v>
          </cell>
          <cell r="B342" t="str">
            <v>FAS 143 AD-ELEC-COST OF REMOVAL OBLIGAT</v>
          </cell>
          <cell r="C342">
            <v>705687000</v>
          </cell>
          <cell r="D342">
            <v>675155000</v>
          </cell>
        </row>
        <row r="343">
          <cell r="A343">
            <v>1430399</v>
          </cell>
          <cell r="B343" t="str">
            <v>FAS 143 AD-COM-COST OF REMOVAL OBLIGATI</v>
          </cell>
          <cell r="C343">
            <v>8096000</v>
          </cell>
          <cell r="D343">
            <v>7220000</v>
          </cell>
        </row>
        <row r="344">
          <cell r="A344">
            <v>1430400</v>
          </cell>
          <cell r="B344" t="str">
            <v>ACCUM DEPRECIATION-COMMON (RECONCILIATI</v>
          </cell>
          <cell r="C344">
            <v>-121977311.89</v>
          </cell>
          <cell r="D344">
            <v>-107557915.76000001</v>
          </cell>
        </row>
        <row r="345">
          <cell r="A345">
            <v>1430500</v>
          </cell>
          <cell r="B345" t="str">
            <v>ACCUM AMORT-AND DEPLETION GAS (RECONCIL</v>
          </cell>
          <cell r="C345">
            <v>-6109639.0599999996</v>
          </cell>
          <cell r="D345">
            <v>-5802494.3099999996</v>
          </cell>
        </row>
        <row r="346">
          <cell r="A346">
            <v>1430550</v>
          </cell>
          <cell r="B346" t="str">
            <v>ACCUMULATED AMORT-ELECTRIC (RECONCILIAT</v>
          </cell>
          <cell r="C346">
            <v>-48633339.689999998</v>
          </cell>
          <cell r="D346">
            <v>-43889499.020000003</v>
          </cell>
        </row>
        <row r="347">
          <cell r="A347">
            <v>1430580</v>
          </cell>
          <cell r="B347" t="str">
            <v>ACCUMULATED AMORT-COMMON (RECONCILIATIO</v>
          </cell>
          <cell r="C347">
            <v>-117802112.67</v>
          </cell>
          <cell r="D347">
            <v>-100152677.33</v>
          </cell>
        </row>
        <row r="348">
          <cell r="A348">
            <v>1430910</v>
          </cell>
          <cell r="B348" t="str">
            <v>ACC AMORT-NUCLEAR FUEL ASSEMBLIES</v>
          </cell>
          <cell r="C348">
            <v>-27276702.199999999</v>
          </cell>
          <cell r="D348">
            <v>-25083400.199999999</v>
          </cell>
        </row>
        <row r="349">
          <cell r="A349">
            <v>1450000</v>
          </cell>
          <cell r="B349" t="str">
            <v>PLANT PROPERTY &amp; EQUIP-NON UTILITY (REC</v>
          </cell>
          <cell r="C349">
            <v>1592333.7</v>
          </cell>
          <cell r="D349">
            <v>1586610.99</v>
          </cell>
        </row>
        <row r="350">
          <cell r="A350">
            <v>1450300</v>
          </cell>
          <cell r="B350" t="str">
            <v>INTANGIBLE ASSETS (RECON ACCT)</v>
          </cell>
          <cell r="C350">
            <v>1678175.48</v>
          </cell>
          <cell r="D350">
            <v>1678175.48</v>
          </cell>
        </row>
        <row r="351">
          <cell r="A351">
            <v>1450500</v>
          </cell>
          <cell r="B351" t="str">
            <v>LAND-NON UTILITY</v>
          </cell>
          <cell r="C351">
            <v>999613.24</v>
          </cell>
          <cell r="D351">
            <v>11138396.279999999</v>
          </cell>
        </row>
        <row r="352">
          <cell r="A352">
            <v>1450900</v>
          </cell>
          <cell r="B352" t="str">
            <v>FIXED ASSET CLEARING ACCT</v>
          </cell>
          <cell r="C352">
            <v>-373809.14</v>
          </cell>
          <cell r="D352">
            <v>41542.65</v>
          </cell>
        </row>
        <row r="353">
          <cell r="A353">
            <v>1460000</v>
          </cell>
          <cell r="B353" t="str">
            <v>ACCUM DEPRECIATION-NON UTILITY (RECONCI</v>
          </cell>
          <cell r="C353">
            <v>-1210338.69</v>
          </cell>
          <cell r="D353">
            <v>-1056834.68</v>
          </cell>
        </row>
        <row r="354">
          <cell r="A354">
            <v>1460300</v>
          </cell>
          <cell r="B354" t="str">
            <v>ACCUM AMORTIZATION-NON UTILITY (RECONCI</v>
          </cell>
          <cell r="C354">
            <v>-326049.45</v>
          </cell>
          <cell r="D354">
            <v>-326049.45</v>
          </cell>
        </row>
        <row r="355">
          <cell r="A355">
            <v>2120000</v>
          </cell>
          <cell r="B355" t="str">
            <v>ACCOUNTS PAYABLE-TRADE (REG. VENDOR REC</v>
          </cell>
          <cell r="C355">
            <v>-42384724.890000001</v>
          </cell>
          <cell r="D355">
            <v>-37407746.43</v>
          </cell>
        </row>
        <row r="356">
          <cell r="A356">
            <v>2120005</v>
          </cell>
          <cell r="B356" t="str">
            <v>AP GAS AND MISCELLANEOUS</v>
          </cell>
          <cell r="C356">
            <v>-361000</v>
          </cell>
          <cell r="D356">
            <v>-500</v>
          </cell>
        </row>
        <row r="357">
          <cell r="A357">
            <v>2120036</v>
          </cell>
          <cell r="B357" t="str">
            <v>AP-NEGATIVE CASH RECLASS</v>
          </cell>
          <cell r="C357">
            <v>-24665319.379999999</v>
          </cell>
          <cell r="D357">
            <v>-24912624.43</v>
          </cell>
        </row>
        <row r="358">
          <cell r="A358">
            <v>2120041</v>
          </cell>
          <cell r="B358" t="str">
            <v>AP VENDOR REFUND</v>
          </cell>
          <cell r="C358">
            <v>390000</v>
          </cell>
          <cell r="D358">
            <v>0</v>
          </cell>
        </row>
        <row r="359">
          <cell r="A359">
            <v>2120106</v>
          </cell>
          <cell r="B359" t="str">
            <v>A/P NUCLEAR FUEL EXPENSE</v>
          </cell>
          <cell r="C359">
            <v>-578332.42000000004</v>
          </cell>
          <cell r="D359">
            <v>-894068.4</v>
          </cell>
        </row>
        <row r="360">
          <cell r="A360">
            <v>2120120</v>
          </cell>
          <cell r="B360" t="str">
            <v>ACCOUNTS PAYABLE COGENERATION</v>
          </cell>
          <cell r="C360">
            <v>6922520.2999999998</v>
          </cell>
          <cell r="D360">
            <v>1331049.46</v>
          </cell>
        </row>
        <row r="361">
          <cell r="A361">
            <v>2120126</v>
          </cell>
          <cell r="B361" t="str">
            <v>ACCRUALS-SONGS-SEE PROJ ACCTG</v>
          </cell>
          <cell r="C361">
            <v>-2731373.49</v>
          </cell>
          <cell r="D361">
            <v>-2491555.08</v>
          </cell>
        </row>
        <row r="362">
          <cell r="A362">
            <v>2120129</v>
          </cell>
          <cell r="B362" t="str">
            <v>AP CONSERVATION PRG ELECTRIC</v>
          </cell>
          <cell r="C362">
            <v>0.17</v>
          </cell>
          <cell r="D362">
            <v>-90477.5</v>
          </cell>
        </row>
        <row r="363">
          <cell r="A363">
            <v>2120130</v>
          </cell>
          <cell r="B363" t="str">
            <v>AP CONSERVATION PRG GAS</v>
          </cell>
          <cell r="C363">
            <v>0.04</v>
          </cell>
          <cell r="D363">
            <v>-31789.42</v>
          </cell>
        </row>
        <row r="364">
          <cell r="A364">
            <v>2120135</v>
          </cell>
          <cell r="B364" t="str">
            <v>AP FUEL OIL &amp; GAS (LNG)</v>
          </cell>
          <cell r="C364">
            <v>-40712.400000000001</v>
          </cell>
          <cell r="D364">
            <v>-32274.62</v>
          </cell>
        </row>
        <row r="365">
          <cell r="A365">
            <v>2120153</v>
          </cell>
          <cell r="B365" t="str">
            <v>DENTAL INSURANCE</v>
          </cell>
          <cell r="C365">
            <v>0</v>
          </cell>
          <cell r="D365">
            <v>-6772.81</v>
          </cell>
        </row>
        <row r="366">
          <cell r="A366">
            <v>2120160</v>
          </cell>
          <cell r="B366" t="str">
            <v>LTD INSURANCE</v>
          </cell>
          <cell r="C366">
            <v>0</v>
          </cell>
          <cell r="D366">
            <v>-7165.21</v>
          </cell>
        </row>
        <row r="367">
          <cell r="A367">
            <v>2120168</v>
          </cell>
          <cell r="B367" t="str">
            <v>IMBALANCE GAS BILL ADJUSTMENT</v>
          </cell>
          <cell r="C367">
            <v>668862</v>
          </cell>
          <cell r="D367">
            <v>813124</v>
          </cell>
        </row>
        <row r="368">
          <cell r="A368">
            <v>2120170</v>
          </cell>
          <cell r="B368" t="str">
            <v>KAISER-HEALTH INS</v>
          </cell>
          <cell r="C368">
            <v>-0.06</v>
          </cell>
          <cell r="D368">
            <v>117262.97</v>
          </cell>
        </row>
        <row r="369">
          <cell r="A369">
            <v>2120180</v>
          </cell>
          <cell r="B369" t="str">
            <v>PURCHASED GAS</v>
          </cell>
          <cell r="C369">
            <v>-2739250</v>
          </cell>
          <cell r="D369">
            <v>-100000</v>
          </cell>
        </row>
        <row r="370">
          <cell r="A370">
            <v>2120212</v>
          </cell>
          <cell r="B370" t="str">
            <v>A/P-RETIREE BILLINGS-DENTAL</v>
          </cell>
          <cell r="C370">
            <v>-298.67</v>
          </cell>
          <cell r="D370">
            <v>-443.08</v>
          </cell>
        </row>
        <row r="371">
          <cell r="A371">
            <v>2120213</v>
          </cell>
          <cell r="B371" t="str">
            <v>A/P-RETIREE BILLINGS-LIFE INS</v>
          </cell>
          <cell r="C371">
            <v>-36169.379999999997</v>
          </cell>
          <cell r="D371">
            <v>-35897.620000000003</v>
          </cell>
        </row>
        <row r="372">
          <cell r="A372">
            <v>2120214</v>
          </cell>
          <cell r="B372" t="str">
            <v>A/P-RETIREE BILLINGS-MEDICAL</v>
          </cell>
          <cell r="C372">
            <v>-122122.96</v>
          </cell>
          <cell r="D372">
            <v>-63924.15</v>
          </cell>
        </row>
        <row r="373">
          <cell r="A373">
            <v>2120215</v>
          </cell>
          <cell r="B373" t="str">
            <v>RETIREE BILLINGS-VISION</v>
          </cell>
          <cell r="C373">
            <v>-261.82</v>
          </cell>
          <cell r="D373">
            <v>-41.34</v>
          </cell>
        </row>
        <row r="374">
          <cell r="A374">
            <v>2120230</v>
          </cell>
          <cell r="B374" t="str">
            <v>SONGS CAPITAL-SEE PROJ ACCTG</v>
          </cell>
          <cell r="C374">
            <v>-1828318.34</v>
          </cell>
          <cell r="D374">
            <v>-1191154.57</v>
          </cell>
        </row>
        <row r="375">
          <cell r="A375">
            <v>2120232</v>
          </cell>
          <cell r="B375" t="str">
            <v>LIFE INSURANCE</v>
          </cell>
          <cell r="C375">
            <v>-159.88</v>
          </cell>
          <cell r="D375">
            <v>-1026.01</v>
          </cell>
        </row>
        <row r="376">
          <cell r="A376">
            <v>2120253</v>
          </cell>
          <cell r="B376" t="str">
            <v>THIRD PARTY P/R CLR ACCT (P/R ONLY)</v>
          </cell>
          <cell r="C376">
            <v>0</v>
          </cell>
          <cell r="D376">
            <v>58442.93</v>
          </cell>
        </row>
        <row r="377">
          <cell r="A377">
            <v>2120261</v>
          </cell>
          <cell r="B377" t="str">
            <v>ACCOUNTS PAYABLE-CLEARING ACCOUNT ACTIV</v>
          </cell>
          <cell r="C377">
            <v>15349.93</v>
          </cell>
          <cell r="D377">
            <v>22698.95</v>
          </cell>
        </row>
        <row r="378">
          <cell r="A378">
            <v>2120270</v>
          </cell>
          <cell r="B378" t="str">
            <v>A/P POWER EXCHANGE REAL TIME</v>
          </cell>
          <cell r="C378">
            <v>452146.73</v>
          </cell>
          <cell r="D378">
            <v>452146.73</v>
          </cell>
        </row>
        <row r="379">
          <cell r="A379">
            <v>2120271</v>
          </cell>
          <cell r="B379" t="str">
            <v>A/P POWER EXCHANGE DA/HA</v>
          </cell>
          <cell r="C379">
            <v>200411.02</v>
          </cell>
          <cell r="D379">
            <v>322910.95</v>
          </cell>
        </row>
        <row r="380">
          <cell r="A380">
            <v>2120272</v>
          </cell>
          <cell r="B380" t="str">
            <v>A/P ISO</v>
          </cell>
          <cell r="C380">
            <v>9269827.2799999993</v>
          </cell>
          <cell r="D380">
            <v>658600.39</v>
          </cell>
        </row>
        <row r="381">
          <cell r="A381">
            <v>2120273</v>
          </cell>
          <cell r="B381" t="str">
            <v>A/P PURCHASED POWER</v>
          </cell>
          <cell r="C381">
            <v>-49604594.57</v>
          </cell>
          <cell r="D381">
            <v>-22540513.579999998</v>
          </cell>
        </row>
        <row r="382">
          <cell r="A382">
            <v>2120274</v>
          </cell>
          <cell r="B382" t="str">
            <v>A/P RMR COSTS</v>
          </cell>
          <cell r="C382">
            <v>-43043980.850000001</v>
          </cell>
          <cell r="D382">
            <v>-40393000</v>
          </cell>
        </row>
        <row r="383">
          <cell r="A383">
            <v>2120275</v>
          </cell>
          <cell r="B383" t="str">
            <v>A/P DWR-CONTRA</v>
          </cell>
          <cell r="C383">
            <v>50127492.630000003</v>
          </cell>
          <cell r="D383">
            <v>46470974.640000001</v>
          </cell>
        </row>
        <row r="384">
          <cell r="A384">
            <v>2120276</v>
          </cell>
          <cell r="B384" t="str">
            <v>A/P DWR</v>
          </cell>
          <cell r="C384">
            <v>-50127492.630000003</v>
          </cell>
          <cell r="D384">
            <v>-46470974.640000001</v>
          </cell>
        </row>
        <row r="385">
          <cell r="A385">
            <v>2120277</v>
          </cell>
          <cell r="B385" t="str">
            <v>A/P DWR-CASH</v>
          </cell>
          <cell r="C385">
            <v>-4770672.55</v>
          </cell>
          <cell r="D385">
            <v>-4829413.3899999997</v>
          </cell>
        </row>
        <row r="386">
          <cell r="A386">
            <v>2120278</v>
          </cell>
          <cell r="B386" t="str">
            <v>A/P CONSERVATION-GAS POST 2000</v>
          </cell>
          <cell r="C386">
            <v>-3484179.61</v>
          </cell>
          <cell r="D386">
            <v>-1675370.51</v>
          </cell>
        </row>
        <row r="387">
          <cell r="A387">
            <v>2120279</v>
          </cell>
          <cell r="B387" t="str">
            <v>A/P CONSERVATION-ELECTRIC POST 2000</v>
          </cell>
          <cell r="C387">
            <v>-40830022.490000002</v>
          </cell>
          <cell r="D387">
            <v>-6928474.25</v>
          </cell>
        </row>
        <row r="388">
          <cell r="A388">
            <v>2120281</v>
          </cell>
          <cell r="B388" t="str">
            <v>A/P - POWER PLANT GAS &amp; TRANSPORT CHARG</v>
          </cell>
          <cell r="C388">
            <v>-225444.2</v>
          </cell>
          <cell r="D388">
            <v>0</v>
          </cell>
        </row>
        <row r="389">
          <cell r="A389">
            <v>2120282</v>
          </cell>
          <cell r="B389" t="str">
            <v>A/P-UEG DERIVATIVES</v>
          </cell>
          <cell r="C389">
            <v>1412259.75</v>
          </cell>
          <cell r="D389">
            <v>0</v>
          </cell>
        </row>
        <row r="390">
          <cell r="A390">
            <v>2120348</v>
          </cell>
          <cell r="B390" t="str">
            <v>PURCHASED GAS JAN 2003</v>
          </cell>
          <cell r="C390">
            <v>0</v>
          </cell>
          <cell r="D390">
            <v>-11172.9</v>
          </cell>
        </row>
        <row r="391">
          <cell r="A391">
            <v>2120349</v>
          </cell>
          <cell r="B391" t="str">
            <v>PURCHASED GAS FEB 2003</v>
          </cell>
          <cell r="C391">
            <v>0</v>
          </cell>
          <cell r="D391">
            <v>-53445.01</v>
          </cell>
        </row>
        <row r="392">
          <cell r="A392">
            <v>2120350</v>
          </cell>
          <cell r="B392" t="str">
            <v>PURCHASED GAS MAR 2003</v>
          </cell>
          <cell r="C392">
            <v>0</v>
          </cell>
          <cell r="D392">
            <v>-41990.44</v>
          </cell>
        </row>
        <row r="393">
          <cell r="A393">
            <v>2120351</v>
          </cell>
          <cell r="B393" t="str">
            <v>PURCHASED GAS APR 2003</v>
          </cell>
          <cell r="C393">
            <v>0</v>
          </cell>
          <cell r="D393">
            <v>-4193.91</v>
          </cell>
        </row>
        <row r="394">
          <cell r="A394">
            <v>2120352</v>
          </cell>
          <cell r="B394" t="str">
            <v>PURCHASED GAS MAY 2003</v>
          </cell>
          <cell r="C394">
            <v>0</v>
          </cell>
          <cell r="D394">
            <v>-1066.07</v>
          </cell>
        </row>
        <row r="395">
          <cell r="A395">
            <v>2120353</v>
          </cell>
          <cell r="B395" t="str">
            <v>PURCHASED GAS JUNE 2003</v>
          </cell>
          <cell r="C395">
            <v>0</v>
          </cell>
          <cell r="D395">
            <v>-276.08</v>
          </cell>
        </row>
        <row r="396">
          <cell r="A396">
            <v>2120354</v>
          </cell>
          <cell r="B396" t="str">
            <v>PURCHASED GAS JULY 2003</v>
          </cell>
          <cell r="C396">
            <v>0</v>
          </cell>
          <cell r="D396">
            <v>-221.13</v>
          </cell>
        </row>
        <row r="397">
          <cell r="A397">
            <v>2120355</v>
          </cell>
          <cell r="B397" t="str">
            <v>PURCHASED GAS AUG 2003</v>
          </cell>
          <cell r="C397">
            <v>0</v>
          </cell>
          <cell r="D397">
            <v>-258.81</v>
          </cell>
        </row>
        <row r="398">
          <cell r="A398">
            <v>2120356</v>
          </cell>
          <cell r="B398" t="str">
            <v>PURCHASED GAS SEP 2003</v>
          </cell>
          <cell r="C398">
            <v>0</v>
          </cell>
          <cell r="D398">
            <v>-58838.01</v>
          </cell>
        </row>
        <row r="399">
          <cell r="A399">
            <v>2120357</v>
          </cell>
          <cell r="B399" t="str">
            <v>PURCHASED GAS OCT 2003</v>
          </cell>
          <cell r="C399">
            <v>0</v>
          </cell>
          <cell r="D399">
            <v>-492</v>
          </cell>
        </row>
        <row r="400">
          <cell r="A400">
            <v>2120358</v>
          </cell>
          <cell r="B400" t="str">
            <v>PURCHASED GAS NOV 2003</v>
          </cell>
          <cell r="C400">
            <v>0</v>
          </cell>
          <cell r="D400">
            <v>-315.69</v>
          </cell>
        </row>
        <row r="401">
          <cell r="A401">
            <v>2120359</v>
          </cell>
          <cell r="B401" t="str">
            <v>PURCHASED GAS DEC 2003</v>
          </cell>
          <cell r="C401">
            <v>-1.1299999999999999</v>
          </cell>
          <cell r="D401">
            <v>-26746.92</v>
          </cell>
        </row>
        <row r="402">
          <cell r="A402">
            <v>2120360</v>
          </cell>
          <cell r="B402" t="str">
            <v>PURCHASED GAS JAN 2004</v>
          </cell>
          <cell r="C402">
            <v>-27441.98</v>
          </cell>
          <cell r="D402">
            <v>-27441.98</v>
          </cell>
        </row>
        <row r="403">
          <cell r="A403">
            <v>2120361</v>
          </cell>
          <cell r="B403" t="str">
            <v>PURCHASED GAS FEB 2004</v>
          </cell>
          <cell r="C403">
            <v>-533.75</v>
          </cell>
          <cell r="D403">
            <v>-533.75</v>
          </cell>
        </row>
        <row r="404">
          <cell r="A404">
            <v>2120362</v>
          </cell>
          <cell r="B404" t="str">
            <v>PURCHASED GAS MAR 2004</v>
          </cell>
          <cell r="C404">
            <v>-0.81</v>
          </cell>
          <cell r="D404">
            <v>-0.81</v>
          </cell>
        </row>
        <row r="405">
          <cell r="A405">
            <v>2120363</v>
          </cell>
          <cell r="B405" t="str">
            <v>PURCHASED GAS APR 2004</v>
          </cell>
          <cell r="C405">
            <v>-24518.26</v>
          </cell>
          <cell r="D405">
            <v>-77714.559999999998</v>
          </cell>
        </row>
        <row r="406">
          <cell r="A406">
            <v>2120364</v>
          </cell>
          <cell r="B406" t="str">
            <v>PURCHASED GAS MAY 2004</v>
          </cell>
          <cell r="C406">
            <v>-483.14</v>
          </cell>
          <cell r="D406">
            <v>-6258.09</v>
          </cell>
        </row>
        <row r="407">
          <cell r="A407">
            <v>2120365</v>
          </cell>
          <cell r="B407" t="str">
            <v>PURCHASED GAS JUN 2004</v>
          </cell>
          <cell r="C407">
            <v>-8071.7</v>
          </cell>
          <cell r="D407">
            <v>-16168.61</v>
          </cell>
        </row>
        <row r="408">
          <cell r="A408">
            <v>2120366</v>
          </cell>
          <cell r="B408" t="str">
            <v>PURCHASED GAS JUL 2004</v>
          </cell>
          <cell r="C408">
            <v>-13863.95</v>
          </cell>
          <cell r="D408">
            <v>-42511.94</v>
          </cell>
        </row>
        <row r="409">
          <cell r="A409">
            <v>2120367</v>
          </cell>
          <cell r="B409" t="str">
            <v>PURCHASED GAS AUG 2004</v>
          </cell>
          <cell r="C409">
            <v>-24622.09</v>
          </cell>
          <cell r="D409">
            <v>-30730.93</v>
          </cell>
        </row>
        <row r="410">
          <cell r="A410">
            <v>2120368</v>
          </cell>
          <cell r="B410" t="str">
            <v>PURCHASED GAS SEP 2004</v>
          </cell>
          <cell r="C410">
            <v>-400.07</v>
          </cell>
          <cell r="D410">
            <v>-400.07</v>
          </cell>
        </row>
        <row r="411">
          <cell r="A411">
            <v>2120369</v>
          </cell>
          <cell r="B411" t="str">
            <v>PURCHASED GAS OCT 2004</v>
          </cell>
          <cell r="C411">
            <v>-20264.78</v>
          </cell>
          <cell r="D411">
            <v>-32964.11</v>
          </cell>
        </row>
        <row r="412">
          <cell r="A412">
            <v>2120370</v>
          </cell>
          <cell r="B412" t="str">
            <v>PURCHASED GAS NOV 2004</v>
          </cell>
          <cell r="C412">
            <v>-20228.45</v>
          </cell>
          <cell r="D412">
            <v>42561.24</v>
          </cell>
        </row>
        <row r="413">
          <cell r="A413">
            <v>2120371</v>
          </cell>
          <cell r="B413" t="str">
            <v>PURCHASED GAS DEC 2004</v>
          </cell>
          <cell r="C413">
            <v>-7190.21</v>
          </cell>
          <cell r="D413">
            <v>-46764434.82</v>
          </cell>
        </row>
        <row r="414">
          <cell r="A414">
            <v>2120372</v>
          </cell>
          <cell r="B414" t="str">
            <v>PURCHASED GAS JAN 2005</v>
          </cell>
          <cell r="C414">
            <v>-10.54</v>
          </cell>
          <cell r="D414">
            <v>0</v>
          </cell>
        </row>
        <row r="415">
          <cell r="A415">
            <v>2120374</v>
          </cell>
          <cell r="B415" t="str">
            <v>PURCHASED GAS MAR 2005</v>
          </cell>
          <cell r="C415">
            <v>-2948.79</v>
          </cell>
          <cell r="D415">
            <v>0</v>
          </cell>
        </row>
        <row r="416">
          <cell r="A416">
            <v>2120375</v>
          </cell>
          <cell r="B416" t="str">
            <v>PURCHASED GAS APR 2005</v>
          </cell>
          <cell r="C416">
            <v>-10431.89</v>
          </cell>
          <cell r="D416">
            <v>0</v>
          </cell>
        </row>
        <row r="417">
          <cell r="A417">
            <v>2120376</v>
          </cell>
          <cell r="B417" t="str">
            <v>PURCHASED GAS MAY 2005</v>
          </cell>
          <cell r="C417">
            <v>-26111.79</v>
          </cell>
          <cell r="D417">
            <v>0</v>
          </cell>
        </row>
        <row r="418">
          <cell r="A418">
            <v>2120377</v>
          </cell>
          <cell r="B418" t="str">
            <v>PURCHASED GAS JUN 2005</v>
          </cell>
          <cell r="C418">
            <v>-38.07</v>
          </cell>
          <cell r="D418">
            <v>0</v>
          </cell>
        </row>
        <row r="419">
          <cell r="A419">
            <v>2120378</v>
          </cell>
          <cell r="B419" t="str">
            <v>PURCHASED GAS JUL 2005</v>
          </cell>
          <cell r="C419">
            <v>-842.67</v>
          </cell>
          <cell r="D419">
            <v>0</v>
          </cell>
        </row>
        <row r="420">
          <cell r="A420">
            <v>2120379</v>
          </cell>
          <cell r="B420" t="str">
            <v>PURCHASED GAS AUG 2005</v>
          </cell>
          <cell r="C420">
            <v>-14905.51</v>
          </cell>
          <cell r="D420">
            <v>0</v>
          </cell>
        </row>
        <row r="421">
          <cell r="A421">
            <v>2120380</v>
          </cell>
          <cell r="B421" t="str">
            <v>PURCHASED GAS SEP 2005</v>
          </cell>
          <cell r="C421">
            <v>-697.38</v>
          </cell>
          <cell r="D421">
            <v>0</v>
          </cell>
        </row>
        <row r="422">
          <cell r="A422">
            <v>2120381</v>
          </cell>
          <cell r="B422" t="str">
            <v>PURCHASED GAS OCT 2005</v>
          </cell>
          <cell r="C422">
            <v>1171084.29</v>
          </cell>
          <cell r="D422">
            <v>0</v>
          </cell>
        </row>
        <row r="423">
          <cell r="A423">
            <v>2120382</v>
          </cell>
          <cell r="B423" t="str">
            <v>PURCHASED GAS NOV 2005</v>
          </cell>
          <cell r="C423">
            <v>-1593996.74</v>
          </cell>
          <cell r="D423">
            <v>0</v>
          </cell>
        </row>
        <row r="424">
          <cell r="A424">
            <v>2120383</v>
          </cell>
          <cell r="B424" t="str">
            <v>PURCHASED GAS DEC 2005</v>
          </cell>
          <cell r="C424">
            <v>-31975522.670000002</v>
          </cell>
          <cell r="D424">
            <v>0</v>
          </cell>
        </row>
        <row r="425">
          <cell r="A425">
            <v>2125005</v>
          </cell>
          <cell r="B425" t="str">
            <v>A/P-ACCRUAL (OPEN ITEM MANAGEMENT)</v>
          </cell>
          <cell r="C425">
            <v>-18005457.510000002</v>
          </cell>
          <cell r="D425">
            <v>-9606204.9800000004</v>
          </cell>
        </row>
        <row r="426">
          <cell r="A426">
            <v>2126000</v>
          </cell>
          <cell r="B426" t="str">
            <v>A/P-EMPLOYEE (RECONCILIATION ACCOUNT)</v>
          </cell>
          <cell r="C426">
            <v>-39974.370000000003</v>
          </cell>
          <cell r="D426">
            <v>-39352.21</v>
          </cell>
        </row>
        <row r="427">
          <cell r="A427">
            <v>2126010</v>
          </cell>
          <cell r="B427" t="str">
            <v>A/P-PETTY CASH (RECONCILIATION ACCOUNT)</v>
          </cell>
          <cell r="C427">
            <v>-1100</v>
          </cell>
          <cell r="D427">
            <v>0</v>
          </cell>
        </row>
        <row r="428">
          <cell r="A428">
            <v>2126069</v>
          </cell>
          <cell r="B428" t="str">
            <v>FLEET LEASE &amp; LICENSE PAYMENTS</v>
          </cell>
          <cell r="C428">
            <v>-155351.74</v>
          </cell>
          <cell r="D428">
            <v>-48709.85</v>
          </cell>
        </row>
        <row r="429">
          <cell r="A429">
            <v>2126070</v>
          </cell>
          <cell r="B429" t="str">
            <v>ACCOUNTS PAYABLE OTHER - CONTRA RECLASS</v>
          </cell>
          <cell r="C429">
            <v>-50000</v>
          </cell>
          <cell r="D429">
            <v>0</v>
          </cell>
        </row>
        <row r="430">
          <cell r="A430">
            <v>2126101</v>
          </cell>
          <cell r="B430" t="str">
            <v>GOODS RECEIVED/INVOICE RECEIVED CLEARIN</v>
          </cell>
          <cell r="C430">
            <v>-1344459.78</v>
          </cell>
          <cell r="D430">
            <v>-3238302.65</v>
          </cell>
        </row>
        <row r="431">
          <cell r="A431">
            <v>2126108</v>
          </cell>
          <cell r="B431" t="str">
            <v>#A/P-INVENTORY TRANSFER-CLOSED-USE ACCT</v>
          </cell>
          <cell r="C431">
            <v>0</v>
          </cell>
          <cell r="D431">
            <v>433.61</v>
          </cell>
        </row>
        <row r="432">
          <cell r="A432">
            <v>2126109</v>
          </cell>
          <cell r="B432" t="str">
            <v>A/P-INVENTORY TRANSFER</v>
          </cell>
          <cell r="C432">
            <v>2368.11</v>
          </cell>
          <cell r="D432">
            <v>0</v>
          </cell>
        </row>
        <row r="433">
          <cell r="A433">
            <v>2129007</v>
          </cell>
          <cell r="B433" t="str">
            <v>SEMPRA ENERGY TRADING</v>
          </cell>
          <cell r="C433">
            <v>-3948703.97</v>
          </cell>
          <cell r="D433">
            <v>-160382</v>
          </cell>
        </row>
        <row r="434">
          <cell r="A434">
            <v>2129014</v>
          </cell>
          <cell r="B434" t="str">
            <v>A/P-LLC</v>
          </cell>
          <cell r="C434">
            <v>10000</v>
          </cell>
          <cell r="D434">
            <v>17577077.57</v>
          </cell>
        </row>
        <row r="435">
          <cell r="A435">
            <v>2129016</v>
          </cell>
          <cell r="B435" t="str">
            <v>A/P-SEMPRA ENERGY</v>
          </cell>
          <cell r="C435">
            <v>-4880054.08</v>
          </cell>
          <cell r="D435">
            <v>-1929522.45</v>
          </cell>
        </row>
        <row r="436">
          <cell r="A436">
            <v>2129101</v>
          </cell>
          <cell r="B436" t="str">
            <v>A/P AFFIL-SOUTHERN CALIFORNIA GAS CO.</v>
          </cell>
          <cell r="C436">
            <v>-3288596.99</v>
          </cell>
          <cell r="D436">
            <v>-3781589</v>
          </cell>
        </row>
        <row r="437">
          <cell r="A437">
            <v>2129105</v>
          </cell>
          <cell r="B437" t="str">
            <v>A/P AFFIL-SEMPRA GENERATION 5000</v>
          </cell>
          <cell r="C437">
            <v>-417253202</v>
          </cell>
          <cell r="D437">
            <v>0</v>
          </cell>
        </row>
        <row r="438">
          <cell r="A438">
            <v>2130005</v>
          </cell>
          <cell r="B438" t="str">
            <v>CUSTOMER DEPOSITS-METER</v>
          </cell>
          <cell r="C438">
            <v>-51606636.990000002</v>
          </cell>
          <cell r="D438">
            <v>-45072100.049999997</v>
          </cell>
        </row>
        <row r="439">
          <cell r="A439">
            <v>2130015</v>
          </cell>
          <cell r="B439" t="str">
            <v>CUSTOMER DEPOSITS-FUEL &amp; POWER</v>
          </cell>
          <cell r="C439">
            <v>-500000</v>
          </cell>
          <cell r="D439">
            <v>0</v>
          </cell>
        </row>
        <row r="440">
          <cell r="A440">
            <v>2145002</v>
          </cell>
          <cell r="B440" t="str">
            <v>CURRENT PORTION OF R R BONDS</v>
          </cell>
          <cell r="C440">
            <v>-65800000</v>
          </cell>
          <cell r="D440">
            <v>-65800000</v>
          </cell>
        </row>
        <row r="441">
          <cell r="A441">
            <v>2145003</v>
          </cell>
          <cell r="B441" t="str">
            <v>RATE REDUCTION BONDS CONTRA CP</v>
          </cell>
          <cell r="C441">
            <v>65800000</v>
          </cell>
          <cell r="D441">
            <v>65800000</v>
          </cell>
        </row>
        <row r="442">
          <cell r="A442">
            <v>2145007</v>
          </cell>
          <cell r="B442" t="str">
            <v>N/P-LLC</v>
          </cell>
          <cell r="C442">
            <v>-124604287.84999999</v>
          </cell>
          <cell r="D442">
            <v>-190404287.84999999</v>
          </cell>
        </row>
        <row r="443">
          <cell r="A443">
            <v>2160000</v>
          </cell>
          <cell r="B443" t="str">
            <v>ACCRUED PAYROLL</v>
          </cell>
          <cell r="C443">
            <v>-13075992.57</v>
          </cell>
          <cell r="D443">
            <v>-13747335.35</v>
          </cell>
        </row>
        <row r="444">
          <cell r="A444">
            <v>2160001</v>
          </cell>
          <cell r="B444" t="str">
            <v>PAYROLL TAXES/STOCK OPTIONS</v>
          </cell>
          <cell r="C444">
            <v>111326.01</v>
          </cell>
          <cell r="D444">
            <v>0</v>
          </cell>
        </row>
        <row r="445">
          <cell r="A445">
            <v>2160003</v>
          </cell>
          <cell r="B445" t="str">
            <v>ACCRUED VACATION</v>
          </cell>
          <cell r="C445">
            <v>-2056907.04</v>
          </cell>
          <cell r="D445">
            <v>4259346.2699999996</v>
          </cell>
        </row>
        <row r="446">
          <cell r="A446">
            <v>2160013</v>
          </cell>
          <cell r="B446" t="str">
            <v>AD&amp;D INSURANCE</v>
          </cell>
          <cell r="C446">
            <v>-41.2</v>
          </cell>
          <cell r="D446">
            <v>698.95</v>
          </cell>
        </row>
        <row r="447">
          <cell r="A447">
            <v>2160014</v>
          </cell>
          <cell r="B447" t="str">
            <v>HEALTHCARE FSA</v>
          </cell>
          <cell r="C447">
            <v>0</v>
          </cell>
          <cell r="D447">
            <v>-657.1</v>
          </cell>
        </row>
        <row r="448">
          <cell r="A448">
            <v>2160018</v>
          </cell>
          <cell r="B448" t="str">
            <v>LONG-TERM CARE INSURANCE</v>
          </cell>
          <cell r="C448">
            <v>0</v>
          </cell>
          <cell r="D448">
            <v>-240.53</v>
          </cell>
        </row>
        <row r="449">
          <cell r="A449">
            <v>2160019</v>
          </cell>
          <cell r="B449" t="str">
            <v>EMPLOYEE RSP DEFERRED</v>
          </cell>
          <cell r="C449">
            <v>28120.78</v>
          </cell>
          <cell r="D449">
            <v>1114.21</v>
          </cell>
        </row>
        <row r="450">
          <cell r="A450">
            <v>2160020</v>
          </cell>
          <cell r="B450" t="str">
            <v>EMPLOYEE LOAN REPAYMENT</v>
          </cell>
          <cell r="C450">
            <v>7732.09</v>
          </cell>
          <cell r="D450">
            <v>-541.69000000000005</v>
          </cell>
        </row>
        <row r="451">
          <cell r="A451">
            <v>2160024</v>
          </cell>
          <cell r="B451" t="str">
            <v>EMPLOYEE GARNISHMENT</v>
          </cell>
          <cell r="C451">
            <v>0</v>
          </cell>
          <cell r="D451">
            <v>1726.13</v>
          </cell>
        </row>
        <row r="452">
          <cell r="A452">
            <v>2160027</v>
          </cell>
          <cell r="B452" t="str">
            <v>EMPLOYEE RSP NON-DEFERRED</v>
          </cell>
          <cell r="C452">
            <v>11513.31</v>
          </cell>
          <cell r="D452">
            <v>7369.94</v>
          </cell>
        </row>
        <row r="453">
          <cell r="A453">
            <v>2160031</v>
          </cell>
          <cell r="B453" t="str">
            <v>AP PAYROLL ADJUSTMENTS</v>
          </cell>
          <cell r="C453">
            <v>1991.73</v>
          </cell>
          <cell r="D453">
            <v>0</v>
          </cell>
        </row>
        <row r="454">
          <cell r="A454">
            <v>2160033</v>
          </cell>
          <cell r="B454" t="str">
            <v>FSA TRANSPORTATION</v>
          </cell>
          <cell r="C454">
            <v>3813.82</v>
          </cell>
          <cell r="D454">
            <v>0</v>
          </cell>
        </row>
        <row r="455">
          <cell r="A455">
            <v>2160056</v>
          </cell>
          <cell r="B455" t="str">
            <v>ACCRUED VACATION F/I ADJUSTMENT</v>
          </cell>
          <cell r="C455">
            <v>-12990985.119999999</v>
          </cell>
          <cell r="D455">
            <v>-17594956.120000001</v>
          </cell>
        </row>
        <row r="456">
          <cell r="A456">
            <v>2160057</v>
          </cell>
          <cell r="B456" t="str">
            <v>INTERFACE OFFSET ACCT - WITS OVER 99 IT</v>
          </cell>
          <cell r="C456">
            <v>5407.37</v>
          </cell>
          <cell r="D456">
            <v>0</v>
          </cell>
        </row>
        <row r="457">
          <cell r="A457">
            <v>2163008</v>
          </cell>
          <cell r="B457" t="str">
            <v>EMPLOYER SUIT</v>
          </cell>
          <cell r="C457">
            <v>0</v>
          </cell>
          <cell r="D457">
            <v>54.53</v>
          </cell>
        </row>
        <row r="458">
          <cell r="A458">
            <v>2163010</v>
          </cell>
          <cell r="B458" t="str">
            <v>ACCRUED USE TAX-CA</v>
          </cell>
          <cell r="C458">
            <v>-149845.96</v>
          </cell>
          <cell r="D458">
            <v>21360.93</v>
          </cell>
        </row>
        <row r="459">
          <cell r="A459">
            <v>2163011</v>
          </cell>
          <cell r="B459" t="str">
            <v>ACCRUED USE TAX-NC</v>
          </cell>
          <cell r="C459">
            <v>1500</v>
          </cell>
          <cell r="D459">
            <v>1500</v>
          </cell>
        </row>
        <row r="460">
          <cell r="A460">
            <v>2163018</v>
          </cell>
          <cell r="B460" t="str">
            <v>TAXES ACCRUED AD VALOREM ELECT</v>
          </cell>
          <cell r="C460">
            <v>0</v>
          </cell>
          <cell r="D460">
            <v>-1467304</v>
          </cell>
        </row>
        <row r="461">
          <cell r="A461">
            <v>2163023</v>
          </cell>
          <cell r="B461" t="str">
            <v>TAXES ACCRUED FED UNEMP INSUR</v>
          </cell>
          <cell r="C461">
            <v>-4667.66</v>
          </cell>
          <cell r="D461">
            <v>-4286.8999999999996</v>
          </cell>
        </row>
        <row r="462">
          <cell r="A462">
            <v>2163024</v>
          </cell>
          <cell r="B462" t="str">
            <v>TAXES ACCRUED STATE UNEMP INS</v>
          </cell>
          <cell r="C462">
            <v>0</v>
          </cell>
          <cell r="D462">
            <v>-11383.16</v>
          </cell>
        </row>
        <row r="463">
          <cell r="A463">
            <v>2163025</v>
          </cell>
          <cell r="B463" t="str">
            <v>TAXES ACCRUED ER OASDI</v>
          </cell>
          <cell r="C463">
            <v>0</v>
          </cell>
          <cell r="D463">
            <v>-425779.04</v>
          </cell>
        </row>
        <row r="464">
          <cell r="A464">
            <v>2163029</v>
          </cell>
          <cell r="B464" t="str">
            <v>TAXES ACCRUED ER MEDICARE</v>
          </cell>
          <cell r="C464">
            <v>0</v>
          </cell>
          <cell r="D464">
            <v>-170788.7</v>
          </cell>
        </row>
        <row r="465">
          <cell r="A465">
            <v>2163044</v>
          </cell>
          <cell r="B465" t="str">
            <v>FED CNG FUEL TAX</v>
          </cell>
          <cell r="C465">
            <v>1786.25</v>
          </cell>
          <cell r="D465">
            <v>8881.2999999999993</v>
          </cell>
        </row>
        <row r="466">
          <cell r="A466">
            <v>2163080</v>
          </cell>
          <cell r="B466" t="str">
            <v>CA VENDOR USE FUEL TAX</v>
          </cell>
          <cell r="C466">
            <v>-1800</v>
          </cell>
          <cell r="D466">
            <v>-1593.78</v>
          </cell>
        </row>
        <row r="467">
          <cell r="A467">
            <v>2165032</v>
          </cell>
          <cell r="B467" t="str">
            <v>A/P COMBINED STATE-LOCAL TAX</v>
          </cell>
          <cell r="C467">
            <v>-12.39</v>
          </cell>
          <cell r="D467">
            <v>-28.13</v>
          </cell>
        </row>
        <row r="468">
          <cell r="A468">
            <v>2165033</v>
          </cell>
          <cell r="B468" t="str">
            <v>PUC INSPECTION FEES</v>
          </cell>
          <cell r="C468">
            <v>-18059.009999999998</v>
          </cell>
          <cell r="D468">
            <v>-17749</v>
          </cell>
        </row>
        <row r="469">
          <cell r="A469">
            <v>2165036</v>
          </cell>
          <cell r="B469" t="str">
            <v>FRANCHISE TAX 7%-WITHHOLD</v>
          </cell>
          <cell r="C469">
            <v>-12495.16</v>
          </cell>
          <cell r="D469">
            <v>-34635.65</v>
          </cell>
        </row>
        <row r="470">
          <cell r="A470">
            <v>2165038</v>
          </cell>
          <cell r="B470" t="str">
            <v>SDI WITHHOLDING TAX</v>
          </cell>
          <cell r="C470">
            <v>0</v>
          </cell>
          <cell r="D470">
            <v>556.22</v>
          </cell>
        </row>
        <row r="471">
          <cell r="A471">
            <v>2165039</v>
          </cell>
          <cell r="B471" t="str">
            <v>FEDERAL WITHHOLDING TAX</v>
          </cell>
          <cell r="C471">
            <v>-662014</v>
          </cell>
          <cell r="D471">
            <v>62071.16</v>
          </cell>
        </row>
        <row r="472">
          <cell r="A472">
            <v>2165040</v>
          </cell>
          <cell r="B472" t="str">
            <v>EE WITHHOLDING TAX OASDI</v>
          </cell>
          <cell r="C472">
            <v>-458670.82</v>
          </cell>
          <cell r="D472">
            <v>7914.03</v>
          </cell>
        </row>
        <row r="473">
          <cell r="A473">
            <v>2165041</v>
          </cell>
          <cell r="B473" t="str">
            <v>CHULA VISTA UTILITY USERS TAX</v>
          </cell>
          <cell r="C473">
            <v>-188770</v>
          </cell>
          <cell r="D473">
            <v>-202090</v>
          </cell>
        </row>
        <row r="474">
          <cell r="A474">
            <v>2165042</v>
          </cell>
          <cell r="B474" t="str">
            <v>STATE WITHHOLDING TAX</v>
          </cell>
          <cell r="C474">
            <v>0</v>
          </cell>
          <cell r="D474">
            <v>22796.45</v>
          </cell>
        </row>
        <row r="475">
          <cell r="A475">
            <v>2165043</v>
          </cell>
          <cell r="B475" t="str">
            <v>STATE BOARD OF EQUALIZATION</v>
          </cell>
          <cell r="C475">
            <v>-876287</v>
          </cell>
          <cell r="D475">
            <v>-1187953</v>
          </cell>
        </row>
        <row r="476">
          <cell r="A476">
            <v>2165045</v>
          </cell>
          <cell r="B476" t="str">
            <v>PUC REIMBURSEMENT FEES</v>
          </cell>
          <cell r="C476">
            <v>10147.02</v>
          </cell>
          <cell r="D476">
            <v>-857991.99</v>
          </cell>
        </row>
        <row r="477">
          <cell r="A477">
            <v>2165046</v>
          </cell>
          <cell r="B477" t="str">
            <v>EE WITHHOLDING TAX MEDICARE</v>
          </cell>
          <cell r="C477">
            <v>-199347.85</v>
          </cell>
          <cell r="D477">
            <v>3742.48</v>
          </cell>
        </row>
        <row r="478">
          <cell r="A478">
            <v>2165052</v>
          </cell>
          <cell r="B478" t="str">
            <v>CA PPP GAS SURCHARGE</v>
          </cell>
          <cell r="C478">
            <v>-143773</v>
          </cell>
          <cell r="D478">
            <v>83321.8</v>
          </cell>
        </row>
        <row r="479">
          <cell r="A479">
            <v>2170010</v>
          </cell>
          <cell r="B479" t="str">
            <v>TAXES ACCRUED FEDERAL INCOME</v>
          </cell>
          <cell r="C479">
            <v>12050456.76</v>
          </cell>
          <cell r="D479">
            <v>-5946773.6600000001</v>
          </cell>
        </row>
        <row r="480">
          <cell r="A480">
            <v>2170013</v>
          </cell>
          <cell r="B480" t="str">
            <v>TAXES ACCRUED STATE CORP FANCH</v>
          </cell>
          <cell r="C480">
            <v>30842207.239999998</v>
          </cell>
          <cell r="D480">
            <v>5184269.72</v>
          </cell>
        </row>
        <row r="481">
          <cell r="A481">
            <v>2170019</v>
          </cell>
          <cell r="B481" t="str">
            <v>MISC ACCRUED INCOME TAXES-CURRENT</v>
          </cell>
          <cell r="C481">
            <v>-14194401.060000001</v>
          </cell>
          <cell r="D481">
            <v>-224265476</v>
          </cell>
        </row>
        <row r="482">
          <cell r="A482">
            <v>2172002</v>
          </cell>
          <cell r="B482" t="str">
            <v>ACCUM DEFERRED FIT-CREDITS-CURR</v>
          </cell>
          <cell r="C482">
            <v>-30483347.77</v>
          </cell>
          <cell r="D482">
            <v>-37396550</v>
          </cell>
        </row>
        <row r="483">
          <cell r="A483">
            <v>2172004</v>
          </cell>
          <cell r="B483" t="str">
            <v>ACCUM DEFERRED SIT CREDITS-CURRENT</v>
          </cell>
          <cell r="C483">
            <v>-6134248.5999999996</v>
          </cell>
          <cell r="D483">
            <v>-10218347</v>
          </cell>
        </row>
        <row r="484">
          <cell r="A484">
            <v>2172008</v>
          </cell>
          <cell r="B484" t="str">
            <v>ACCUM DEFERRED FIT CREDIT CURRENT (190.</v>
          </cell>
          <cell r="C484">
            <v>26853219.079999998</v>
          </cell>
          <cell r="D484">
            <v>25325771</v>
          </cell>
        </row>
        <row r="485">
          <cell r="A485">
            <v>2172009</v>
          </cell>
          <cell r="B485" t="str">
            <v>ACCUM DEFERRED SIT CREDIT CURRENT (190.</v>
          </cell>
          <cell r="C485">
            <v>7101851.4199999999</v>
          </cell>
          <cell r="D485">
            <v>7303059</v>
          </cell>
        </row>
        <row r="486">
          <cell r="A486">
            <v>2180010</v>
          </cell>
          <cell r="B486" t="str">
            <v>DIVIDENDS PAYABLE-PREFERRED</v>
          </cell>
          <cell r="C486">
            <v>-1204917.03</v>
          </cell>
          <cell r="D486">
            <v>-1204917.07</v>
          </cell>
        </row>
        <row r="487">
          <cell r="A487">
            <v>2183006</v>
          </cell>
          <cell r="B487" t="str">
            <v>INT ACCR SERIES PP</v>
          </cell>
          <cell r="C487">
            <v>-335783.75</v>
          </cell>
          <cell r="D487">
            <v>-335783.75</v>
          </cell>
        </row>
        <row r="488">
          <cell r="A488">
            <v>2183010</v>
          </cell>
          <cell r="B488" t="str">
            <v>INT ACCR CV96A</v>
          </cell>
          <cell r="C488">
            <v>-171808.27</v>
          </cell>
          <cell r="D488">
            <v>-171808.31</v>
          </cell>
        </row>
        <row r="489">
          <cell r="A489">
            <v>2183011</v>
          </cell>
          <cell r="B489" t="str">
            <v>XX INT ACCR CV96B</v>
          </cell>
          <cell r="C489">
            <v>-274885.25</v>
          </cell>
          <cell r="D489">
            <v>-274885.25</v>
          </cell>
        </row>
        <row r="490">
          <cell r="A490">
            <v>2183012</v>
          </cell>
          <cell r="B490" t="str">
            <v>INT ACCR CV97A</v>
          </cell>
          <cell r="C490">
            <v>-408333.26</v>
          </cell>
          <cell r="D490">
            <v>-408333.3</v>
          </cell>
        </row>
        <row r="491">
          <cell r="A491">
            <v>2183013</v>
          </cell>
          <cell r="B491" t="str">
            <v>INT ACCR ON CUSTOMER DEPOSITS</v>
          </cell>
          <cell r="C491">
            <v>-791077.91</v>
          </cell>
          <cell r="D491">
            <v>-305543.90999999997</v>
          </cell>
        </row>
        <row r="492">
          <cell r="A492">
            <v>2183024</v>
          </cell>
          <cell r="B492" t="str">
            <v>INT ACCR SERIES RR</v>
          </cell>
          <cell r="C492">
            <v>-292500</v>
          </cell>
          <cell r="D492">
            <v>-292500</v>
          </cell>
        </row>
        <row r="493">
          <cell r="A493">
            <v>2183030</v>
          </cell>
          <cell r="B493" t="str">
            <v>INT ACCR SERIES SS</v>
          </cell>
          <cell r="C493">
            <v>-1827918.09</v>
          </cell>
          <cell r="D493">
            <v>-1827918.13</v>
          </cell>
        </row>
        <row r="494">
          <cell r="A494">
            <v>2183042</v>
          </cell>
          <cell r="B494" t="str">
            <v>INT ACCR SERIES 00-2</v>
          </cell>
          <cell r="C494">
            <v>-250000</v>
          </cell>
          <cell r="D494">
            <v>-1400000</v>
          </cell>
        </row>
        <row r="495">
          <cell r="A495">
            <v>2183044</v>
          </cell>
          <cell r="B495" t="str">
            <v>INT ACCR CPCFA96A</v>
          </cell>
          <cell r="C495">
            <v>-638281.91</v>
          </cell>
          <cell r="D495">
            <v>-638281.87</v>
          </cell>
        </row>
        <row r="496">
          <cell r="A496">
            <v>2183046</v>
          </cell>
          <cell r="B496" t="str">
            <v>INT ACCR SERIES 00-3</v>
          </cell>
          <cell r="C496">
            <v>-203437.5</v>
          </cell>
          <cell r="D496">
            <v>-203437.5</v>
          </cell>
        </row>
        <row r="497">
          <cell r="A497">
            <v>2183050</v>
          </cell>
          <cell r="B497" t="str">
            <v>INT ACCR SERIES 00-4</v>
          </cell>
          <cell r="C497">
            <v>-187500</v>
          </cell>
          <cell r="D497">
            <v>-1050000</v>
          </cell>
        </row>
        <row r="498">
          <cell r="A498">
            <v>2183052</v>
          </cell>
          <cell r="B498" t="str">
            <v>INT ACCR SERIES KK</v>
          </cell>
          <cell r="C498">
            <v>-81600</v>
          </cell>
          <cell r="D498">
            <v>-81600</v>
          </cell>
        </row>
        <row r="499">
          <cell r="A499">
            <v>2183070</v>
          </cell>
          <cell r="B499" t="str">
            <v>INTEREST PAYABLE REDEEMABLE PREFERRED S</v>
          </cell>
          <cell r="C499">
            <v>-330468.75</v>
          </cell>
          <cell r="D499">
            <v>-374531.25</v>
          </cell>
        </row>
        <row r="500">
          <cell r="A500">
            <v>2183078</v>
          </cell>
          <cell r="B500" t="str">
            <v>INT ACCR SERIES VV</v>
          </cell>
          <cell r="C500">
            <v>-297545.15999999997</v>
          </cell>
          <cell r="D500">
            <v>-276846.21000000002</v>
          </cell>
        </row>
        <row r="501">
          <cell r="A501">
            <v>2183079</v>
          </cell>
          <cell r="B501" t="str">
            <v>INT ACCR SERIES WW</v>
          </cell>
          <cell r="C501">
            <v>-322993.59999999998</v>
          </cell>
          <cell r="D501">
            <v>-253899.99</v>
          </cell>
        </row>
        <row r="502">
          <cell r="A502">
            <v>2183080</v>
          </cell>
          <cell r="B502" t="str">
            <v>INT ACCR SERIES XX</v>
          </cell>
          <cell r="C502">
            <v>-256841.66</v>
          </cell>
          <cell r="D502">
            <v>-220149.99</v>
          </cell>
        </row>
        <row r="503">
          <cell r="A503">
            <v>2183081</v>
          </cell>
          <cell r="B503" t="str">
            <v>INT ACCR SERIES YY</v>
          </cell>
          <cell r="C503">
            <v>-174440</v>
          </cell>
          <cell r="D503">
            <v>-169920</v>
          </cell>
        </row>
        <row r="504">
          <cell r="A504">
            <v>2183082</v>
          </cell>
          <cell r="B504" t="str">
            <v>INT ACCR SERIES ZZ</v>
          </cell>
          <cell r="C504">
            <v>-258319.83</v>
          </cell>
          <cell r="D504">
            <v>-238242</v>
          </cell>
        </row>
        <row r="505">
          <cell r="A505">
            <v>2183083</v>
          </cell>
          <cell r="B505" t="str">
            <v>INT ACCR SERIES AAA</v>
          </cell>
          <cell r="C505">
            <v>-618515.62</v>
          </cell>
          <cell r="D505">
            <v>-530156.25</v>
          </cell>
        </row>
        <row r="506">
          <cell r="A506">
            <v>2183085</v>
          </cell>
          <cell r="B506" t="str">
            <v>INTEREST ACCRUED SERIES BBB</v>
          </cell>
          <cell r="C506">
            <v>-1820486.09</v>
          </cell>
          <cell r="D506">
            <v>0</v>
          </cell>
        </row>
        <row r="507">
          <cell r="A507">
            <v>2183086</v>
          </cell>
          <cell r="B507" t="str">
            <v>INTEREST ACCRUED SERIES CCC</v>
          </cell>
          <cell r="C507">
            <v>-1656249.99</v>
          </cell>
          <cell r="D507">
            <v>0</v>
          </cell>
        </row>
        <row r="508">
          <cell r="A508">
            <v>2190003</v>
          </cell>
          <cell r="B508" t="str">
            <v>B/A OVER-PURCHASED GAS ACCT (PGA) NONCO</v>
          </cell>
          <cell r="C508">
            <v>-63392</v>
          </cell>
          <cell r="D508">
            <v>-294271</v>
          </cell>
        </row>
        <row r="509">
          <cell r="A509">
            <v>2190007</v>
          </cell>
          <cell r="B509" t="str">
            <v>B/A OVER-DSM BIDDING BAL ACCT-ELEC</v>
          </cell>
          <cell r="C509">
            <v>-4881683</v>
          </cell>
          <cell r="D509">
            <v>-4732359</v>
          </cell>
        </row>
        <row r="510">
          <cell r="A510">
            <v>2190015</v>
          </cell>
          <cell r="B510" t="str">
            <v>B/A OVER-NATURAL GAS VEHICLE BAL ACCT (</v>
          </cell>
          <cell r="C510">
            <v>-404030</v>
          </cell>
          <cell r="D510">
            <v>-2117374</v>
          </cell>
        </row>
        <row r="511">
          <cell r="A511">
            <v>2190016</v>
          </cell>
          <cell r="B511" t="str">
            <v>B/A OVER-HAZARDOUS SUBSTANCE CLEAN UP-G</v>
          </cell>
          <cell r="C511">
            <v>94915</v>
          </cell>
          <cell r="D511">
            <v>0</v>
          </cell>
        </row>
        <row r="512">
          <cell r="A512">
            <v>2190020</v>
          </cell>
          <cell r="B512" t="str">
            <v>B/A OVER-TRANSITION COST BAL ACCT</v>
          </cell>
          <cell r="C512">
            <v>-69497767.299999997</v>
          </cell>
          <cell r="D512">
            <v>-73508677.299999997</v>
          </cell>
        </row>
        <row r="513">
          <cell r="A513">
            <v>2190025</v>
          </cell>
          <cell r="B513" t="str">
            <v>B/A OVER-STREAMLINING RESIDUAL ACCT</v>
          </cell>
          <cell r="C513">
            <v>0</v>
          </cell>
          <cell r="D513">
            <v>-72518</v>
          </cell>
        </row>
        <row r="514">
          <cell r="A514">
            <v>2190026</v>
          </cell>
          <cell r="B514" t="str">
            <v>B/A OVER-RATE REDUCTION BOND MEMO ACCT</v>
          </cell>
          <cell r="C514">
            <v>-23556049</v>
          </cell>
          <cell r="D514">
            <v>-12907687</v>
          </cell>
        </row>
        <row r="515">
          <cell r="A515">
            <v>2190034</v>
          </cell>
          <cell r="B515" t="str">
            <v>B/A OVER-DSM BAL ACCT-ELEC</v>
          </cell>
          <cell r="C515">
            <v>-35529969</v>
          </cell>
          <cell r="D515">
            <v>-40282147</v>
          </cell>
        </row>
        <row r="516">
          <cell r="A516">
            <v>2190035</v>
          </cell>
          <cell r="B516" t="str">
            <v>B/A OVER-CARE BAL ACCT-ELEC</v>
          </cell>
          <cell r="C516">
            <v>-7782193</v>
          </cell>
          <cell r="D516">
            <v>-7241404</v>
          </cell>
        </row>
        <row r="517">
          <cell r="A517">
            <v>2190036</v>
          </cell>
          <cell r="B517" t="str">
            <v>B/A OVER-RESEARCH DEV &amp; DEMO BAL ACCT-E</v>
          </cell>
          <cell r="C517">
            <v>-1418187</v>
          </cell>
          <cell r="D517">
            <v>-1581805</v>
          </cell>
        </row>
        <row r="518">
          <cell r="A518">
            <v>2190037</v>
          </cell>
          <cell r="B518" t="str">
            <v>B/A OVER-RENEWABLE RESOURCES</v>
          </cell>
          <cell r="C518">
            <v>-2483861</v>
          </cell>
          <cell r="D518">
            <v>-3004266</v>
          </cell>
        </row>
        <row r="519">
          <cell r="A519">
            <v>2190041</v>
          </cell>
          <cell r="B519" t="str">
            <v>B/A OVER-DSM BIDDING BAL ACCT-GAS</v>
          </cell>
          <cell r="C519">
            <v>-301965</v>
          </cell>
          <cell r="D519">
            <v>-297598</v>
          </cell>
        </row>
        <row r="520">
          <cell r="A520">
            <v>2190042</v>
          </cell>
          <cell r="B520" t="str">
            <v>B/A OVER-CARE BAL ACCT-GAS</v>
          </cell>
          <cell r="C520">
            <v>0</v>
          </cell>
          <cell r="D520">
            <v>-1896481</v>
          </cell>
        </row>
        <row r="521">
          <cell r="A521">
            <v>2190044</v>
          </cell>
          <cell r="B521" t="str">
            <v>B/A OVER-HAZARDOUS SUBSTANCE CLEANUP-IN</v>
          </cell>
          <cell r="C521">
            <v>-1080474</v>
          </cell>
          <cell r="D521">
            <v>0</v>
          </cell>
        </row>
        <row r="522">
          <cell r="A522">
            <v>2190047</v>
          </cell>
          <cell r="B522" t="str">
            <v>B/A OVER-MISC BALANCING ACCOUNTS</v>
          </cell>
          <cell r="C522">
            <v>-50206988.25</v>
          </cell>
          <cell r="D522">
            <v>-121406861.25</v>
          </cell>
        </row>
        <row r="523">
          <cell r="A523">
            <v>2190049</v>
          </cell>
          <cell r="B523" t="str">
            <v>B/A OVER-POST 1992 DSM-ELEC</v>
          </cell>
          <cell r="C523">
            <v>-1655927</v>
          </cell>
          <cell r="D523">
            <v>-1588031</v>
          </cell>
        </row>
        <row r="524">
          <cell r="A524">
            <v>2190054</v>
          </cell>
          <cell r="B524" t="str">
            <v>B/A OVER-POST 1992 DSM-GAS</v>
          </cell>
          <cell r="C524">
            <v>-808393</v>
          </cell>
          <cell r="D524">
            <v>-782682</v>
          </cell>
        </row>
        <row r="525">
          <cell r="A525">
            <v>2190059</v>
          </cell>
          <cell r="B525" t="str">
            <v>B/A OVER-HAZARDOUS SUBSTANCE CLEANUP-EL</v>
          </cell>
          <cell r="C525">
            <v>40682</v>
          </cell>
          <cell r="D525">
            <v>0</v>
          </cell>
        </row>
        <row r="526">
          <cell r="A526">
            <v>2190066</v>
          </cell>
          <cell r="B526" t="str">
            <v>B/A OVER-DSM BAL ACCT-GAS</v>
          </cell>
          <cell r="C526">
            <v>-3988417</v>
          </cell>
          <cell r="D526">
            <v>-6234096</v>
          </cell>
        </row>
        <row r="527">
          <cell r="A527">
            <v>2190069</v>
          </cell>
          <cell r="B527" t="str">
            <v>B/A OVER-RESEARCH DEV &amp; DEMO BAL ACCT-G</v>
          </cell>
          <cell r="C527">
            <v>-260953</v>
          </cell>
          <cell r="D527">
            <v>-1036492</v>
          </cell>
        </row>
        <row r="528">
          <cell r="A528">
            <v>2190077</v>
          </cell>
          <cell r="B528" t="str">
            <v>B/A OVER-INTERSTATE TRANS COST SURCHARG</v>
          </cell>
          <cell r="C528">
            <v>0</v>
          </cell>
          <cell r="D528">
            <v>-195471</v>
          </cell>
        </row>
        <row r="529">
          <cell r="A529">
            <v>2190086</v>
          </cell>
          <cell r="B529" t="str">
            <v>B/A OVER-TREE TRIMMING</v>
          </cell>
          <cell r="C529">
            <v>-7628185</v>
          </cell>
          <cell r="D529">
            <v>-1878902</v>
          </cell>
        </row>
        <row r="530">
          <cell r="A530">
            <v>2190087</v>
          </cell>
          <cell r="B530" t="str">
            <v>B/A OVER-MERGER CREDIT TRCK ACCT GAS</v>
          </cell>
          <cell r="C530">
            <v>-29547.53</v>
          </cell>
          <cell r="D530">
            <v>-69301</v>
          </cell>
        </row>
        <row r="531">
          <cell r="A531">
            <v>2190094</v>
          </cell>
          <cell r="B531" t="str">
            <v>B/A OVER-NON-MARGIN FIXED COST ACCT-COR</v>
          </cell>
          <cell r="C531">
            <v>0</v>
          </cell>
          <cell r="D531">
            <v>-582420</v>
          </cell>
        </row>
        <row r="532">
          <cell r="A532">
            <v>2190098</v>
          </cell>
          <cell r="B532" t="str">
            <v>B/A OVER-TRANSMISSION REV BAL ACCT (TRB</v>
          </cell>
          <cell r="C532">
            <v>-20758279</v>
          </cell>
          <cell r="D532">
            <v>-30604522</v>
          </cell>
        </row>
        <row r="533">
          <cell r="A533">
            <v>2190109</v>
          </cell>
          <cell r="B533" t="str">
            <v>B/A OVER-TRANSMISSION ACCESS CHARGE BAL</v>
          </cell>
          <cell r="C533">
            <v>-2800198</v>
          </cell>
          <cell r="D533">
            <v>-1235832</v>
          </cell>
        </row>
        <row r="534">
          <cell r="A534">
            <v>2190113</v>
          </cell>
          <cell r="B534" t="str">
            <v>B/A OVER-CURTAILMENT PENALTY FUNDS ACCT</v>
          </cell>
          <cell r="C534">
            <v>-3733684</v>
          </cell>
          <cell r="D534">
            <v>-3628189</v>
          </cell>
        </row>
        <row r="535">
          <cell r="A535">
            <v>2190116</v>
          </cell>
          <cell r="B535" t="str">
            <v>B/A OVER-BASELINE BALANCING ACCOUNT-ELE</v>
          </cell>
          <cell r="C535">
            <v>-2649414</v>
          </cell>
          <cell r="D535">
            <v>0</v>
          </cell>
        </row>
        <row r="536">
          <cell r="A536">
            <v>2190132</v>
          </cell>
          <cell r="B536" t="str">
            <v>B/A OVER-ELECTRIC RESOURCE RECOVERY ACC</v>
          </cell>
          <cell r="C536">
            <v>-59454046</v>
          </cell>
          <cell r="D536">
            <v>-86752021</v>
          </cell>
        </row>
        <row r="537">
          <cell r="A537">
            <v>2190138</v>
          </cell>
          <cell r="B537" t="str">
            <v>B/A OVER-LOW INCOME ENERGY EFF BALANCIN</v>
          </cell>
          <cell r="C537">
            <v>-1834914</v>
          </cell>
          <cell r="D537">
            <v>-2133637</v>
          </cell>
        </row>
        <row r="538">
          <cell r="A538">
            <v>2190141</v>
          </cell>
          <cell r="B538" t="str">
            <v>B/A OVER-TRANSMISSION REVENUE DEFERRAL</v>
          </cell>
          <cell r="C538">
            <v>0</v>
          </cell>
          <cell r="D538">
            <v>-2143927</v>
          </cell>
        </row>
        <row r="539">
          <cell r="A539">
            <v>2190144</v>
          </cell>
          <cell r="B539" t="str">
            <v>B/A OVER-NON FUEL GENERATION BAL ACCT</v>
          </cell>
          <cell r="C539">
            <v>-21941595</v>
          </cell>
          <cell r="D539">
            <v>-8792980</v>
          </cell>
        </row>
        <row r="540">
          <cell r="A540">
            <v>2190145</v>
          </cell>
          <cell r="B540" t="str">
            <v>B/A OVER-EL PASO SETTLEMENT PROCEEDS ME</v>
          </cell>
          <cell r="C540">
            <v>-304232</v>
          </cell>
          <cell r="D540">
            <v>-294557</v>
          </cell>
        </row>
        <row r="541">
          <cell r="A541">
            <v>2190146</v>
          </cell>
          <cell r="B541" t="str">
            <v>B/A OVER-ELEC PROCURMT ENERGY EFFICIENC</v>
          </cell>
          <cell r="C541">
            <v>-9781064</v>
          </cell>
          <cell r="D541">
            <v>-14865875</v>
          </cell>
        </row>
        <row r="542">
          <cell r="A542">
            <v>2190154</v>
          </cell>
          <cell r="B542" t="str">
            <v>B/A OVER-NUCLEAR DECOMM ADJUST MECH</v>
          </cell>
          <cell r="C542">
            <v>-5602843</v>
          </cell>
          <cell r="D542">
            <v>-675233</v>
          </cell>
        </row>
        <row r="543">
          <cell r="A543">
            <v>2190156</v>
          </cell>
          <cell r="B543" t="str">
            <v>B/A OVER-LITIGATION COST MEMO ACCT</v>
          </cell>
          <cell r="C543">
            <v>0</v>
          </cell>
          <cell r="D543">
            <v>-696861</v>
          </cell>
        </row>
        <row r="544">
          <cell r="A544">
            <v>2190157</v>
          </cell>
          <cell r="B544" t="str">
            <v>B/A OVER-PBOP ELECT</v>
          </cell>
          <cell r="C544">
            <v>-1688601</v>
          </cell>
          <cell r="D544">
            <v>-205029</v>
          </cell>
        </row>
        <row r="545">
          <cell r="A545">
            <v>2190158</v>
          </cell>
          <cell r="B545" t="str">
            <v>B/A UNDER-PBOP GAS</v>
          </cell>
          <cell r="C545">
            <v>-863870</v>
          </cell>
          <cell r="D545">
            <v>-129535</v>
          </cell>
        </row>
        <row r="546">
          <cell r="A546">
            <v>2190159</v>
          </cell>
          <cell r="B546" t="str">
            <v>B/A OVER-PENSION ELEC</v>
          </cell>
          <cell r="C546">
            <v>0</v>
          </cell>
          <cell r="D546">
            <v>-95793</v>
          </cell>
        </row>
        <row r="547">
          <cell r="A547">
            <v>2190160</v>
          </cell>
          <cell r="B547" t="str">
            <v>B/A OVER-PENSION GAS</v>
          </cell>
          <cell r="C547">
            <v>0</v>
          </cell>
          <cell r="D547">
            <v>-106419</v>
          </cell>
        </row>
        <row r="548">
          <cell r="A548">
            <v>2190163</v>
          </cell>
          <cell r="B548" t="str">
            <v>B/A OVER-COS-GAS</v>
          </cell>
          <cell r="C548">
            <v>0</v>
          </cell>
          <cell r="D548">
            <v>-4198904</v>
          </cell>
        </row>
        <row r="549">
          <cell r="A549">
            <v>2190166</v>
          </cell>
          <cell r="B549" t="str">
            <v>B/A - OVER ELEC DISTRIB FIXED COST ACCT</v>
          </cell>
          <cell r="C549">
            <v>-25689796</v>
          </cell>
          <cell r="D549">
            <v>0</v>
          </cell>
        </row>
        <row r="550">
          <cell r="A550">
            <v>2194003</v>
          </cell>
          <cell r="B550" t="str">
            <v>GAS DERIVATIVE REGULATORY LIAB-CURRENT</v>
          </cell>
          <cell r="C550">
            <v>0</v>
          </cell>
          <cell r="D550">
            <v>-2929627</v>
          </cell>
        </row>
        <row r="551">
          <cell r="A551">
            <v>2197000</v>
          </cell>
          <cell r="B551" t="str">
            <v>OTHER</v>
          </cell>
          <cell r="C551">
            <v>0</v>
          </cell>
          <cell r="D551">
            <v>4769.1899999999996</v>
          </cell>
        </row>
        <row r="552">
          <cell r="A552">
            <v>2197006</v>
          </cell>
          <cell r="B552" t="str">
            <v>ESCHEATMENT LIABILITY</v>
          </cell>
          <cell r="C552">
            <v>4177.37</v>
          </cell>
          <cell r="D552">
            <v>-11640.47</v>
          </cell>
        </row>
        <row r="553">
          <cell r="A553">
            <v>2197012</v>
          </cell>
          <cell r="B553" t="str">
            <v>ICP ACCRUALS</v>
          </cell>
          <cell r="C553">
            <v>4976918.32</v>
          </cell>
          <cell r="D553">
            <v>11248668.039999999</v>
          </cell>
        </row>
        <row r="554">
          <cell r="A554">
            <v>2197013</v>
          </cell>
          <cell r="B554" t="str">
            <v>FRANCHISE REQUIREMENTS ACCR E</v>
          </cell>
          <cell r="C554">
            <v>-22075671.140000001</v>
          </cell>
          <cell r="D554">
            <v>-19616379.350000001</v>
          </cell>
        </row>
        <row r="555">
          <cell r="A555">
            <v>2197014</v>
          </cell>
          <cell r="B555" t="str">
            <v>FF EQUIV SUR ELECT</v>
          </cell>
          <cell r="C555">
            <v>-7799250.3399999999</v>
          </cell>
          <cell r="D555">
            <v>-20145413.16</v>
          </cell>
        </row>
        <row r="556">
          <cell r="A556">
            <v>2197015</v>
          </cell>
          <cell r="B556" t="str">
            <v>FRANCHISE REQUIREMENTS ACCR G</v>
          </cell>
          <cell r="C556">
            <v>-5085055</v>
          </cell>
          <cell r="D556">
            <v>-5436836.6500000004</v>
          </cell>
        </row>
        <row r="557">
          <cell r="A557">
            <v>2197016</v>
          </cell>
          <cell r="B557" t="str">
            <v>FRAN EQUILAVENT SUR-GAS</v>
          </cell>
          <cell r="C557">
            <v>-5638510.6799999997</v>
          </cell>
          <cell r="D557">
            <v>-6831597.3799999999</v>
          </cell>
        </row>
        <row r="558">
          <cell r="A558">
            <v>2197021</v>
          </cell>
          <cell r="B558" t="str">
            <v>MISC CURRENT &amp; ACCRUED LIAB</v>
          </cell>
          <cell r="C558">
            <v>-37537333.490000002</v>
          </cell>
          <cell r="D558">
            <v>-56100682.700000003</v>
          </cell>
        </row>
        <row r="559">
          <cell r="A559">
            <v>2197033</v>
          </cell>
          <cell r="B559" t="str">
            <v>PGT GAS REFUND-NOV 1996</v>
          </cell>
          <cell r="C559">
            <v>-737748</v>
          </cell>
          <cell r="D559">
            <v>-714285</v>
          </cell>
        </row>
        <row r="560">
          <cell r="A560">
            <v>2197034</v>
          </cell>
          <cell r="B560" t="str">
            <v>EL PASO REFUND-1997</v>
          </cell>
          <cell r="C560">
            <v>-40185</v>
          </cell>
          <cell r="D560">
            <v>-38909</v>
          </cell>
        </row>
        <row r="561">
          <cell r="A561">
            <v>2197035</v>
          </cell>
          <cell r="B561" t="str">
            <v>EL PASO REFUND-1998</v>
          </cell>
          <cell r="C561">
            <v>-125033</v>
          </cell>
          <cell r="D561">
            <v>-121057</v>
          </cell>
        </row>
        <row r="562">
          <cell r="A562">
            <v>2197036</v>
          </cell>
          <cell r="B562" t="str">
            <v>WHEELER RIDGE REFUND 1999 FOR 1993</v>
          </cell>
          <cell r="C562">
            <v>-148246</v>
          </cell>
          <cell r="D562">
            <v>-143531</v>
          </cell>
        </row>
        <row r="563">
          <cell r="A563">
            <v>2197049</v>
          </cell>
          <cell r="B563" t="str">
            <v>CURRENT LIAB-FEDERAL PROJECT MANAGEMENT</v>
          </cell>
          <cell r="C563">
            <v>-18316273.609999999</v>
          </cell>
          <cell r="D563">
            <v>-11004277.220000001</v>
          </cell>
        </row>
        <row r="564">
          <cell r="A564">
            <v>2197061</v>
          </cell>
          <cell r="B564" t="str">
            <v>CURRENT PORTION IBNR LIABILITY</v>
          </cell>
          <cell r="C564">
            <v>-1940000</v>
          </cell>
          <cell r="D564">
            <v>-1467000</v>
          </cell>
        </row>
        <row r="565">
          <cell r="A565">
            <v>2197062</v>
          </cell>
          <cell r="B565" t="str">
            <v>ICP ACCRUAL-F/I ADJ.</v>
          </cell>
          <cell r="C565">
            <v>-45964235.590000004</v>
          </cell>
          <cell r="D565">
            <v>-64798018.289999999</v>
          </cell>
        </row>
        <row r="566">
          <cell r="A566">
            <v>2197063</v>
          </cell>
          <cell r="B566" t="str">
            <v>PROV WORKERS-CURRENT PORTION</v>
          </cell>
          <cell r="C566">
            <v>-4500000</v>
          </cell>
          <cell r="D566">
            <v>-4500000</v>
          </cell>
        </row>
        <row r="567">
          <cell r="A567">
            <v>2197068</v>
          </cell>
          <cell r="B567" t="str">
            <v>ENVIRONMENTAL CLEAN-UP CURRENT LIABILIT</v>
          </cell>
          <cell r="C567">
            <v>-13025036</v>
          </cell>
          <cell r="D567">
            <v>-3750000</v>
          </cell>
        </row>
        <row r="568">
          <cell r="A568">
            <v>2197071</v>
          </cell>
          <cell r="B568" t="str">
            <v>REDEEMABLE PREF STOCK-$1.7625 SERIES-CU</v>
          </cell>
          <cell r="C568">
            <v>-2500000</v>
          </cell>
          <cell r="D568">
            <v>-2500000</v>
          </cell>
        </row>
        <row r="569">
          <cell r="A569">
            <v>2197075</v>
          </cell>
          <cell r="B569" t="str">
            <v>CASH SURRENDER VALUE/LIFE INSRANCE LOAN</v>
          </cell>
          <cell r="C569">
            <v>-1312458</v>
          </cell>
          <cell r="D569">
            <v>-1281658</v>
          </cell>
        </row>
        <row r="570">
          <cell r="A570">
            <v>2197078</v>
          </cell>
          <cell r="B570" t="str">
            <v>UNAMORT GAIN ON SALE OF ASSETS-CURR LIA</v>
          </cell>
          <cell r="C570">
            <v>-1269000</v>
          </cell>
          <cell r="D570">
            <v>-1269000</v>
          </cell>
        </row>
        <row r="571">
          <cell r="A571">
            <v>2197081</v>
          </cell>
          <cell r="B571" t="str">
            <v>401K INCENTIVE MATCH</v>
          </cell>
          <cell r="C571">
            <v>-3820709</v>
          </cell>
          <cell r="D571">
            <v>-2710568</v>
          </cell>
        </row>
        <row r="572">
          <cell r="A572">
            <v>2197082</v>
          </cell>
          <cell r="B572" t="str">
            <v>ICP PAYROLL TAX ACCRUAL-F/I ADJ</v>
          </cell>
          <cell r="C572">
            <v>-3115036</v>
          </cell>
          <cell r="D572">
            <v>0</v>
          </cell>
        </row>
        <row r="573">
          <cell r="A573">
            <v>2197085</v>
          </cell>
          <cell r="B573" t="str">
            <v>AVOIDED PREMIUM SURCHARGE (OIL) - CURRE</v>
          </cell>
          <cell r="C573">
            <v>-2099000</v>
          </cell>
          <cell r="D573">
            <v>0</v>
          </cell>
        </row>
        <row r="574">
          <cell r="A574">
            <v>2197100</v>
          </cell>
          <cell r="B574" t="str">
            <v>INTERFACE OFFSET ACCOUNT</v>
          </cell>
          <cell r="C574">
            <v>-67709</v>
          </cell>
          <cell r="D574">
            <v>-191820</v>
          </cell>
        </row>
        <row r="575">
          <cell r="A575">
            <v>2197300</v>
          </cell>
          <cell r="B575" t="str">
            <v>FAS 143 ARO-CURRENT-SILVERGATE</v>
          </cell>
          <cell r="C575">
            <v>-4000000</v>
          </cell>
          <cell r="D575">
            <v>-4000000</v>
          </cell>
        </row>
        <row r="576">
          <cell r="A576">
            <v>2197301</v>
          </cell>
          <cell r="B576" t="str">
            <v>FAS 143 ARO-CURRENT-SONGS #1</v>
          </cell>
          <cell r="C576">
            <v>-14000000</v>
          </cell>
          <cell r="D576">
            <v>-16000000</v>
          </cell>
        </row>
        <row r="577">
          <cell r="A577">
            <v>2198030</v>
          </cell>
          <cell r="B577" t="str">
            <v>ELECTRIC DERIVATIVE LIABILITY-CURRENT</v>
          </cell>
          <cell r="C577">
            <v>0</v>
          </cell>
          <cell r="D577">
            <v>-45756290</v>
          </cell>
        </row>
        <row r="578">
          <cell r="A578">
            <v>2198031</v>
          </cell>
          <cell r="B578" t="str">
            <v>GAS DERIVATIVE LIABILITY-CURRENT</v>
          </cell>
          <cell r="C578">
            <v>0</v>
          </cell>
          <cell r="D578">
            <v>-9325359</v>
          </cell>
        </row>
        <row r="579">
          <cell r="A579">
            <v>2310023</v>
          </cell>
          <cell r="B579" t="str">
            <v>UNBILLED COST FOR PALOMAR PLANT-SER</v>
          </cell>
          <cell r="C579">
            <v>0</v>
          </cell>
          <cell r="D579">
            <v>-266635391</v>
          </cell>
        </row>
        <row r="580">
          <cell r="A580">
            <v>2313002</v>
          </cell>
          <cell r="B580" t="str">
            <v>BOND SERIES PP (SD93A)</v>
          </cell>
          <cell r="C580">
            <v>-68295000</v>
          </cell>
          <cell r="D580">
            <v>-68295000</v>
          </cell>
        </row>
        <row r="581">
          <cell r="A581">
            <v>2313007</v>
          </cell>
          <cell r="B581" t="str">
            <v>BOND SERIES RR (CPCFA 93A)</v>
          </cell>
          <cell r="C581">
            <v>-60000000</v>
          </cell>
          <cell r="D581">
            <v>-60000000</v>
          </cell>
        </row>
        <row r="582">
          <cell r="A582">
            <v>2313011</v>
          </cell>
          <cell r="B582" t="str">
            <v>BOND SERIES SS (SD 93C)</v>
          </cell>
          <cell r="C582">
            <v>-92945000</v>
          </cell>
          <cell r="D582">
            <v>-92945000</v>
          </cell>
        </row>
        <row r="583">
          <cell r="A583">
            <v>2313018</v>
          </cell>
          <cell r="B583" t="str">
            <v>BOND SERIES 00-2 (CV92B)</v>
          </cell>
          <cell r="C583">
            <v>-60000000</v>
          </cell>
          <cell r="D583">
            <v>-60000000</v>
          </cell>
        </row>
        <row r="584">
          <cell r="A584">
            <v>2313021</v>
          </cell>
          <cell r="B584" t="str">
            <v>BOND SERIES 00-3 (CV92C)</v>
          </cell>
          <cell r="C584">
            <v>-45000000</v>
          </cell>
          <cell r="D584">
            <v>-45000000</v>
          </cell>
        </row>
        <row r="585">
          <cell r="A585">
            <v>2313023</v>
          </cell>
          <cell r="B585" t="str">
            <v>BOND SERIES 00-4 (CV92D)</v>
          </cell>
          <cell r="C585">
            <v>-45000000</v>
          </cell>
          <cell r="D585">
            <v>-45000000</v>
          </cell>
        </row>
        <row r="586">
          <cell r="A586">
            <v>2313024</v>
          </cell>
          <cell r="B586" t="str">
            <v>BOND SERIES KK (CPCFA91A)</v>
          </cell>
          <cell r="C586">
            <v>-14400000</v>
          </cell>
          <cell r="D586">
            <v>-14400000</v>
          </cell>
        </row>
        <row r="587">
          <cell r="A587">
            <v>2313030</v>
          </cell>
          <cell r="B587" t="str">
            <v>BOND SERIES VV CV 2004A (NN-1)</v>
          </cell>
          <cell r="C587">
            <v>-43615000</v>
          </cell>
          <cell r="D587">
            <v>-43615000</v>
          </cell>
        </row>
        <row r="588">
          <cell r="A588">
            <v>2313031</v>
          </cell>
          <cell r="B588" t="str">
            <v>BOND SERIES WW CV 2004B (NN-2)</v>
          </cell>
          <cell r="C588">
            <v>-40000000</v>
          </cell>
          <cell r="D588">
            <v>-40000000</v>
          </cell>
        </row>
        <row r="589">
          <cell r="A589">
            <v>2313032</v>
          </cell>
          <cell r="B589" t="str">
            <v>BOND SERIES XX CV 2004C (NN-3)</v>
          </cell>
          <cell r="C589">
            <v>-35000000</v>
          </cell>
          <cell r="D589">
            <v>-35000000</v>
          </cell>
        </row>
        <row r="590">
          <cell r="A590">
            <v>2313033</v>
          </cell>
          <cell r="B590" t="str">
            <v>BOND SERIES YY CV 2004D (TT-2)</v>
          </cell>
          <cell r="C590">
            <v>-24000000</v>
          </cell>
          <cell r="D590">
            <v>-24000000</v>
          </cell>
        </row>
        <row r="591">
          <cell r="A591">
            <v>2313034</v>
          </cell>
          <cell r="B591" t="str">
            <v>BOND SERIES ZZ CV 2004E (TT-1)</v>
          </cell>
          <cell r="C591">
            <v>-33650000</v>
          </cell>
          <cell r="D591">
            <v>-33650000</v>
          </cell>
        </row>
        <row r="592">
          <cell r="A592">
            <v>2313035</v>
          </cell>
          <cell r="B592" t="str">
            <v>BOND SERIES AAA CV 2004F (OO-1)</v>
          </cell>
          <cell r="C592">
            <v>-75000000</v>
          </cell>
          <cell r="D592">
            <v>-75000000</v>
          </cell>
        </row>
        <row r="593">
          <cell r="A593">
            <v>2313037</v>
          </cell>
          <cell r="B593" t="str">
            <v>BOND SERIES BBB</v>
          </cell>
          <cell r="C593">
            <v>-250000000</v>
          </cell>
          <cell r="D593">
            <v>0</v>
          </cell>
        </row>
        <row r="594">
          <cell r="A594">
            <v>2313038</v>
          </cell>
          <cell r="B594" t="str">
            <v>BOND SERIES CCC</v>
          </cell>
          <cell r="C594">
            <v>-250000000</v>
          </cell>
          <cell r="D594">
            <v>0</v>
          </cell>
        </row>
        <row r="595">
          <cell r="A595">
            <v>2330020</v>
          </cell>
          <cell r="B595" t="str">
            <v>BOND SERIES CV96A</v>
          </cell>
          <cell r="C595">
            <v>-38900000</v>
          </cell>
          <cell r="D595">
            <v>-38900000</v>
          </cell>
        </row>
        <row r="596">
          <cell r="A596">
            <v>2330021</v>
          </cell>
          <cell r="B596" t="str">
            <v>BOND SERIES-CV96B</v>
          </cell>
          <cell r="C596">
            <v>-60000000</v>
          </cell>
          <cell r="D596">
            <v>-60000000</v>
          </cell>
        </row>
        <row r="597">
          <cell r="A597">
            <v>2330022</v>
          </cell>
          <cell r="B597" t="str">
            <v>BOND SERIES CV97A</v>
          </cell>
          <cell r="C597">
            <v>-25000000</v>
          </cell>
          <cell r="D597">
            <v>-25000000</v>
          </cell>
        </row>
        <row r="598">
          <cell r="A598">
            <v>2330025</v>
          </cell>
          <cell r="B598" t="str">
            <v>BOND SERIES CPCFA96A</v>
          </cell>
          <cell r="C598">
            <v>-129820000</v>
          </cell>
          <cell r="D598">
            <v>-129820000</v>
          </cell>
        </row>
        <row r="599">
          <cell r="A599">
            <v>2343010</v>
          </cell>
          <cell r="B599" t="str">
            <v>UNAMORT DEBT DISC SERIES RR (CPCFA93A)</v>
          </cell>
          <cell r="C599">
            <v>227301.26</v>
          </cell>
          <cell r="D599">
            <v>242045.18</v>
          </cell>
        </row>
        <row r="600">
          <cell r="A600">
            <v>2343021</v>
          </cell>
          <cell r="B600" t="str">
            <v>UNAMORT DEBT DISC CPCFA96A</v>
          </cell>
          <cell r="C600">
            <v>227635.72</v>
          </cell>
          <cell r="D600">
            <v>254681.56</v>
          </cell>
        </row>
        <row r="601">
          <cell r="A601">
            <v>2343024</v>
          </cell>
          <cell r="B601" t="str">
            <v>UNAMORT DEBT DISC SERIES KK (CPCFA91A)</v>
          </cell>
          <cell r="C601">
            <v>33640.49</v>
          </cell>
          <cell r="D601">
            <v>37212.89</v>
          </cell>
        </row>
        <row r="602">
          <cell r="A602">
            <v>2343050</v>
          </cell>
          <cell r="B602" t="str">
            <v>UNAMORT DEBT DISC SERIES BBB</v>
          </cell>
          <cell r="C602">
            <v>288854.2</v>
          </cell>
          <cell r="D602">
            <v>0</v>
          </cell>
        </row>
        <row r="603">
          <cell r="A603">
            <v>2343052</v>
          </cell>
          <cell r="B603" t="str">
            <v>UNAMORT DEBT DISC SERIES CCC</v>
          </cell>
          <cell r="C603">
            <v>491281.25</v>
          </cell>
          <cell r="D603">
            <v>0</v>
          </cell>
        </row>
        <row r="604">
          <cell r="A604">
            <v>2350000</v>
          </cell>
          <cell r="B604" t="str">
            <v>APPLICANT INSTALLATION ELECTRIC</v>
          </cell>
          <cell r="C604">
            <v>-690949</v>
          </cell>
          <cell r="D604">
            <v>-364608</v>
          </cell>
        </row>
        <row r="605">
          <cell r="A605">
            <v>2353000</v>
          </cell>
          <cell r="B605" t="str">
            <v>APPLICANT INSTALLATION GAS</v>
          </cell>
          <cell r="C605">
            <v>-1938251</v>
          </cell>
          <cell r="D605">
            <v>-2764740</v>
          </cell>
        </row>
        <row r="606">
          <cell r="A606">
            <v>2354000</v>
          </cell>
          <cell r="B606" t="str">
            <v>CAC ELECTRIC</v>
          </cell>
          <cell r="C606">
            <v>-18826948.260000002</v>
          </cell>
          <cell r="D606">
            <v>-23197204.890000001</v>
          </cell>
        </row>
        <row r="607">
          <cell r="A607">
            <v>2355000</v>
          </cell>
          <cell r="B607" t="str">
            <v>CAC TAX-FEDERAL</v>
          </cell>
          <cell r="C607">
            <v>-8674266.4199999999</v>
          </cell>
          <cell r="D607">
            <v>-9511006.7300000004</v>
          </cell>
        </row>
        <row r="608">
          <cell r="A608">
            <v>2357000</v>
          </cell>
          <cell r="B608" t="str">
            <v>CAC GAS</v>
          </cell>
          <cell r="C608">
            <v>-8544626.0199999996</v>
          </cell>
          <cell r="D608">
            <v>-9418683.7400000002</v>
          </cell>
        </row>
        <row r="609">
          <cell r="A609">
            <v>2411001</v>
          </cell>
          <cell r="B609" t="str">
            <v>ACCUM DEFERRED FIT-ACCELERATED</v>
          </cell>
          <cell r="C609">
            <v>-4522094</v>
          </cell>
          <cell r="D609">
            <v>-4522094</v>
          </cell>
        </row>
        <row r="610">
          <cell r="A610">
            <v>2411002</v>
          </cell>
          <cell r="B610" t="str">
            <v>ACCUM DEFERRED SIT-ACCELERATED</v>
          </cell>
          <cell r="C610">
            <v>-679162</v>
          </cell>
          <cell r="D610">
            <v>-679162</v>
          </cell>
        </row>
        <row r="611">
          <cell r="A611">
            <v>2412001</v>
          </cell>
          <cell r="B611" t="str">
            <v>ACCUM DEFERRED FIT-PRTY RELATED</v>
          </cell>
          <cell r="C611">
            <v>-367695805.35000002</v>
          </cell>
          <cell r="D611">
            <v>-350210703.82999998</v>
          </cell>
        </row>
        <row r="612">
          <cell r="A612">
            <v>2412002</v>
          </cell>
          <cell r="B612" t="str">
            <v>ACCUM DEFERRED SIT-PRTY RELATED</v>
          </cell>
          <cell r="C612">
            <v>-124647590.09</v>
          </cell>
          <cell r="D612">
            <v>-110880422.15000001</v>
          </cell>
        </row>
        <row r="613">
          <cell r="A613">
            <v>2413001</v>
          </cell>
          <cell r="B613" t="str">
            <v>ACCUM DEFERRED FIT-CREDITS-NONCURRENT</v>
          </cell>
          <cell r="C613">
            <v>-33293155.690000001</v>
          </cell>
          <cell r="D613">
            <v>-10032145.029999999</v>
          </cell>
        </row>
        <row r="614">
          <cell r="A614">
            <v>2413002</v>
          </cell>
          <cell r="B614" t="str">
            <v>ACCUM DEFERRED SIT CREDITS-NONCURRENT</v>
          </cell>
          <cell r="C614">
            <v>-7545117.8300000001</v>
          </cell>
          <cell r="D614">
            <v>-2779545.46</v>
          </cell>
        </row>
        <row r="615">
          <cell r="A615">
            <v>2420019</v>
          </cell>
          <cell r="B615" t="str">
            <v>NON-RATEMAKING DEFERRED INCOME TAX LIAB</v>
          </cell>
          <cell r="C615">
            <v>-139785560</v>
          </cell>
          <cell r="D615">
            <v>-128152308</v>
          </cell>
        </row>
        <row r="616">
          <cell r="A616">
            <v>2430004</v>
          </cell>
          <cell r="B616" t="str">
            <v>ACCUM DEFERRED INVESTMENT CR</v>
          </cell>
          <cell r="C616">
            <v>-34379170.700000003</v>
          </cell>
          <cell r="D616">
            <v>-36882509</v>
          </cell>
        </row>
        <row r="617">
          <cell r="A617">
            <v>2500007</v>
          </cell>
          <cell r="B617" t="str">
            <v>PROV WORKERS</v>
          </cell>
          <cell r="C617">
            <v>-533452</v>
          </cell>
          <cell r="D617">
            <v>-1552022.79</v>
          </cell>
        </row>
        <row r="618">
          <cell r="A618">
            <v>2500008</v>
          </cell>
          <cell r="B618" t="str">
            <v>PROV WORKERS-CURRENT CONTRA</v>
          </cell>
          <cell r="C618">
            <v>4500000</v>
          </cell>
          <cell r="D618">
            <v>4500000</v>
          </cell>
        </row>
        <row r="619">
          <cell r="A619">
            <v>2500012</v>
          </cell>
          <cell r="B619" t="str">
            <v>PROV FOR PROPERTY DAMAGE</v>
          </cell>
          <cell r="C619">
            <v>590688.68999999994</v>
          </cell>
          <cell r="D619">
            <v>-8057186.25</v>
          </cell>
        </row>
        <row r="620">
          <cell r="A620">
            <v>2500014</v>
          </cell>
          <cell r="B620" t="str">
            <v>CLAIMS PROP DAMAGE O&amp;M</v>
          </cell>
          <cell r="C620">
            <v>0</v>
          </cell>
          <cell r="D620">
            <v>9133183.6999999993</v>
          </cell>
        </row>
        <row r="621">
          <cell r="A621">
            <v>2500016</v>
          </cell>
          <cell r="B621" t="str">
            <v>PROV FOR BODILY INJURY</v>
          </cell>
          <cell r="C621">
            <v>0</v>
          </cell>
          <cell r="D621">
            <v>-3124889.59</v>
          </cell>
        </row>
        <row r="622">
          <cell r="A622">
            <v>2500017</v>
          </cell>
          <cell r="B622" t="str">
            <v>CLAIMS BODILY INJURY CONSTR</v>
          </cell>
          <cell r="C622">
            <v>5800</v>
          </cell>
          <cell r="D622">
            <v>0</v>
          </cell>
        </row>
        <row r="623">
          <cell r="A623">
            <v>2500018</v>
          </cell>
          <cell r="B623" t="str">
            <v>CLAIMS BODILY INJURY O&amp;M</v>
          </cell>
          <cell r="C623">
            <v>0</v>
          </cell>
          <cell r="D623">
            <v>1865376.19</v>
          </cell>
        </row>
        <row r="624">
          <cell r="A624">
            <v>2500064</v>
          </cell>
          <cell r="B624" t="str">
            <v>PREMIUMS VISION PLAN 1997</v>
          </cell>
          <cell r="C624">
            <v>0</v>
          </cell>
          <cell r="D624">
            <v>941.52</v>
          </cell>
        </row>
        <row r="625">
          <cell r="A625">
            <v>2500068</v>
          </cell>
          <cell r="B625" t="str">
            <v>FAS 112 LIABILITY</v>
          </cell>
          <cell r="C625">
            <v>-1861900</v>
          </cell>
          <cell r="D625">
            <v>-1861900</v>
          </cell>
        </row>
        <row r="626">
          <cell r="A626">
            <v>2500069</v>
          </cell>
          <cell r="B626" t="str">
            <v>PROV WORKERS-IBNR NONCURRENT</v>
          </cell>
          <cell r="C626">
            <v>-6148000</v>
          </cell>
          <cell r="D626">
            <v>-9259000</v>
          </cell>
        </row>
        <row r="627">
          <cell r="A627">
            <v>2500070</v>
          </cell>
          <cell r="B627" t="str">
            <v>PROV WORKERS-IBNR CURRENT CONTRA</v>
          </cell>
          <cell r="C627">
            <v>1940000</v>
          </cell>
          <cell r="D627">
            <v>1467000</v>
          </cell>
        </row>
        <row r="628">
          <cell r="A628">
            <v>2500071</v>
          </cell>
          <cell r="B628" t="str">
            <v>PROV WRKRS COMP - F/I ADJ</v>
          </cell>
          <cell r="C628">
            <v>-15722295.210000001</v>
          </cell>
          <cell r="D628">
            <v>-17116297</v>
          </cell>
        </row>
        <row r="629">
          <cell r="A629">
            <v>2500072</v>
          </cell>
          <cell r="B629" t="str">
            <v>PROV FOR PLPD - F/I AJD</v>
          </cell>
          <cell r="C629">
            <v>-5127262.68</v>
          </cell>
          <cell r="D629">
            <v>-3031683.54</v>
          </cell>
        </row>
        <row r="630">
          <cell r="A630">
            <v>2503001</v>
          </cell>
          <cell r="B630" t="str">
            <v>SONGS UNIT 1 NUC DECOMM</v>
          </cell>
          <cell r="C630">
            <v>-117126768</v>
          </cell>
          <cell r="D630">
            <v>-124998036.06</v>
          </cell>
        </row>
        <row r="631">
          <cell r="A631">
            <v>2503002</v>
          </cell>
          <cell r="B631" t="str">
            <v>SONGS 1 NUC DECOM W/D-NON QUALIFIED TRU</v>
          </cell>
          <cell r="C631">
            <v>-33705831.649999999</v>
          </cell>
          <cell r="D631">
            <v>-33705831.649999999</v>
          </cell>
        </row>
        <row r="632">
          <cell r="A632">
            <v>2503005</v>
          </cell>
          <cell r="B632" t="str">
            <v>SONGS 1 N/D COSTS</v>
          </cell>
          <cell r="C632">
            <v>85686314.109999999</v>
          </cell>
          <cell r="D632">
            <v>74611190.939999998</v>
          </cell>
        </row>
        <row r="633">
          <cell r="A633">
            <v>2503008</v>
          </cell>
          <cell r="B633" t="str">
            <v>SONGS 1 N/D COSTS TAX BENEFITS</v>
          </cell>
          <cell r="C633">
            <v>-22863295.289999999</v>
          </cell>
          <cell r="D633">
            <v>-22863295.289999999</v>
          </cell>
        </row>
        <row r="634">
          <cell r="A634">
            <v>2503009</v>
          </cell>
          <cell r="B634" t="str">
            <v>SONGS 1 NUC DECOM W/D-QUALIFIED TRUST</v>
          </cell>
          <cell r="C634">
            <v>-29111236.219999999</v>
          </cell>
          <cell r="D634">
            <v>-18038214.370000001</v>
          </cell>
        </row>
        <row r="635">
          <cell r="A635">
            <v>2503099</v>
          </cell>
          <cell r="B635" t="str">
            <v>SONGS 1 N/D CONTRA FAS 143</v>
          </cell>
          <cell r="C635">
            <v>117126768</v>
          </cell>
          <cell r="D635">
            <v>124998036.06</v>
          </cell>
        </row>
        <row r="636">
          <cell r="A636">
            <v>2504015</v>
          </cell>
          <cell r="B636" t="str">
            <v>PBOP LIABILITY</v>
          </cell>
          <cell r="C636">
            <v>-34413095.700000003</v>
          </cell>
          <cell r="D636">
            <v>-33867484.700000003</v>
          </cell>
        </row>
        <row r="637">
          <cell r="A637">
            <v>2504137</v>
          </cell>
          <cell r="B637" t="str">
            <v>ENVIRON. CLEAN-UP LIABILITY</v>
          </cell>
          <cell r="C637">
            <v>-24634020.859999999</v>
          </cell>
          <cell r="D637">
            <v>-21091488.02</v>
          </cell>
        </row>
        <row r="638">
          <cell r="A638">
            <v>2504141</v>
          </cell>
          <cell r="B638" t="str">
            <v>GAIN ON SALE OF ELECT BUILDING</v>
          </cell>
          <cell r="C638">
            <v>0</v>
          </cell>
          <cell r="D638">
            <v>-127282</v>
          </cell>
        </row>
        <row r="639">
          <cell r="A639">
            <v>2504147</v>
          </cell>
          <cell r="B639" t="str">
            <v>CIAC DEFERRED TAX REV-ELECT</v>
          </cell>
          <cell r="C639">
            <v>-115716628.12</v>
          </cell>
          <cell r="D639">
            <v>-108006275.77</v>
          </cell>
        </row>
        <row r="640">
          <cell r="A640">
            <v>2504148</v>
          </cell>
          <cell r="B640" t="str">
            <v>CIAC DEFERRED TAX REV-GAS</v>
          </cell>
          <cell r="C640">
            <v>-10100819.970000001</v>
          </cell>
          <cell r="D640">
            <v>-8499907.3699999992</v>
          </cell>
        </row>
        <row r="641">
          <cell r="A641">
            <v>2504151</v>
          </cell>
          <cell r="B641" t="str">
            <v>MISC DEFERRED CREDITS-NONCURRENT</v>
          </cell>
          <cell r="C641">
            <v>-50600000.020000003</v>
          </cell>
          <cell r="D641">
            <v>-7369801.0199999996</v>
          </cell>
        </row>
        <row r="642">
          <cell r="A642">
            <v>2504159</v>
          </cell>
          <cell r="B642" t="str">
            <v>CIAC AMORT-FED ELECT</v>
          </cell>
          <cell r="C642">
            <v>56227990.329999998</v>
          </cell>
          <cell r="D642">
            <v>50423456.380000003</v>
          </cell>
        </row>
        <row r="643">
          <cell r="A643">
            <v>2504160</v>
          </cell>
          <cell r="B643" t="str">
            <v>CIAC AMORT-FED GAS</v>
          </cell>
          <cell r="C643">
            <v>4363382.34</v>
          </cell>
          <cell r="D643">
            <v>3883160.84</v>
          </cell>
        </row>
        <row r="644">
          <cell r="A644">
            <v>2504162</v>
          </cell>
          <cell r="B644" t="str">
            <v>STREET LIGHT ADVANCES ORANGE</v>
          </cell>
          <cell r="C644">
            <v>-70375.78</v>
          </cell>
          <cell r="D644">
            <v>-74045.78</v>
          </cell>
        </row>
        <row r="645">
          <cell r="A645">
            <v>2504169</v>
          </cell>
          <cell r="B645" t="str">
            <v>PENSION LIABILITY</v>
          </cell>
          <cell r="C645">
            <v>-44761614</v>
          </cell>
          <cell r="D645">
            <v>-55058261</v>
          </cell>
        </row>
        <row r="646">
          <cell r="A646">
            <v>2504174</v>
          </cell>
          <cell r="B646" t="str">
            <v>DOE DECOM LIABILITY</v>
          </cell>
          <cell r="C646">
            <v>-1218636</v>
          </cell>
          <cell r="D646">
            <v>-2190024</v>
          </cell>
        </row>
        <row r="647">
          <cell r="A647">
            <v>2504176</v>
          </cell>
          <cell r="B647" t="str">
            <v>CIAC DEF TAX REV-STATE ELECT</v>
          </cell>
          <cell r="C647">
            <v>-17108049.539999999</v>
          </cell>
          <cell r="D647">
            <v>-15625666.539999999</v>
          </cell>
        </row>
        <row r="648">
          <cell r="A648">
            <v>2504177</v>
          </cell>
          <cell r="B648" t="str">
            <v>CIAC DEF TAX REV-STATE GAS</v>
          </cell>
          <cell r="C648">
            <v>-1759108.76</v>
          </cell>
          <cell r="D648">
            <v>-1452817.76</v>
          </cell>
        </row>
        <row r="649">
          <cell r="A649">
            <v>2504180</v>
          </cell>
          <cell r="B649" t="str">
            <v>CIAC AMORT-STATE ELECT</v>
          </cell>
          <cell r="C649">
            <v>5303640.71</v>
          </cell>
          <cell r="D649">
            <v>4409111.72</v>
          </cell>
        </row>
        <row r="650">
          <cell r="A650">
            <v>2504181</v>
          </cell>
          <cell r="B650" t="str">
            <v>CIAC AMORT-STATE GAS</v>
          </cell>
          <cell r="C650">
            <v>472109.05</v>
          </cell>
          <cell r="D650">
            <v>382146.88</v>
          </cell>
        </row>
        <row r="651">
          <cell r="A651">
            <v>2504225</v>
          </cell>
          <cell r="B651" t="str">
            <v>SERP ADDITIONAL MINIMUM LIABILITY</v>
          </cell>
          <cell r="C651">
            <v>-22243576</v>
          </cell>
          <cell r="D651">
            <v>-22243576</v>
          </cell>
        </row>
        <row r="652">
          <cell r="A652">
            <v>2504227</v>
          </cell>
          <cell r="B652" t="str">
            <v>PENSION ADDITIONAL MINIMUM LIABILITY</v>
          </cell>
          <cell r="C652">
            <v>-68058928</v>
          </cell>
          <cell r="D652">
            <v>-68058928</v>
          </cell>
        </row>
        <row r="653">
          <cell r="A653">
            <v>2504228</v>
          </cell>
          <cell r="B653" t="str">
            <v>ENVIRONMENTAL CLEAN-UP LT CONTRA</v>
          </cell>
          <cell r="C653">
            <v>13025036</v>
          </cell>
          <cell r="D653">
            <v>3750000</v>
          </cell>
        </row>
        <row r="654">
          <cell r="A654">
            <v>2504231</v>
          </cell>
          <cell r="B654" t="str">
            <v>SONGS MITIGATION LIAB - RATEPAYERS</v>
          </cell>
          <cell r="C654">
            <v>-8554000</v>
          </cell>
          <cell r="D654">
            <v>-9600000</v>
          </cell>
        </row>
        <row r="655">
          <cell r="A655">
            <v>2520001</v>
          </cell>
          <cell r="B655" t="str">
            <v>DEF TAX REGULATORY LIABILITY</v>
          </cell>
          <cell r="C655">
            <v>-55378988.240000002</v>
          </cell>
          <cell r="D655">
            <v>-69362941</v>
          </cell>
        </row>
        <row r="656">
          <cell r="A656">
            <v>2520300</v>
          </cell>
          <cell r="B656" t="str">
            <v>FAS 143 REG LIAB-NONCURRENT-SONGS #1</v>
          </cell>
          <cell r="C656">
            <v>-82145489.700000003</v>
          </cell>
          <cell r="D656">
            <v>-80481181.909999996</v>
          </cell>
        </row>
        <row r="657">
          <cell r="A657">
            <v>2520301</v>
          </cell>
          <cell r="B657" t="str">
            <v>FAS 143 REG LIAB-NONCURRENT-SONGS #2 &amp;</v>
          </cell>
          <cell r="C657">
            <v>-255073999.19</v>
          </cell>
          <cell r="D657">
            <v>-252489459.97999999</v>
          </cell>
        </row>
        <row r="658">
          <cell r="A658">
            <v>2520350</v>
          </cell>
          <cell r="B658" t="str">
            <v>REG LIABILITY-COST OF REMOVAL OBLIGATIO</v>
          </cell>
          <cell r="C658">
            <v>-955806000</v>
          </cell>
          <cell r="D658">
            <v>-912750000</v>
          </cell>
        </row>
        <row r="659">
          <cell r="A659">
            <v>2540004</v>
          </cell>
          <cell r="B659" t="str">
            <v>NONCURRENT LIAB-FEDERAL PROJECT MANAGEM</v>
          </cell>
          <cell r="C659">
            <v>-6677000</v>
          </cell>
          <cell r="D659">
            <v>-3600000</v>
          </cell>
        </row>
        <row r="660">
          <cell r="A660">
            <v>2540005</v>
          </cell>
          <cell r="B660" t="str">
            <v>REDEEMABLE PREF STOCK-$1.7625 SERIES-NO</v>
          </cell>
          <cell r="C660">
            <v>-16250000</v>
          </cell>
          <cell r="D660">
            <v>-18750000</v>
          </cell>
        </row>
        <row r="661">
          <cell r="A661">
            <v>2540008</v>
          </cell>
          <cell r="B661" t="str">
            <v>CUSTOMER PAYMENT LIABILITY-NONCURRENT</v>
          </cell>
          <cell r="C661">
            <v>-14493971.33</v>
          </cell>
          <cell r="D661">
            <v>-8285645.3899999997</v>
          </cell>
        </row>
        <row r="662">
          <cell r="A662">
            <v>2540009</v>
          </cell>
          <cell r="B662" t="str">
            <v>UNAMORT GAIN ON SALE OF ASSETS</v>
          </cell>
          <cell r="C662">
            <v>-2538000</v>
          </cell>
          <cell r="D662">
            <v>-3807000</v>
          </cell>
        </row>
        <row r="663">
          <cell r="A663">
            <v>2540010</v>
          </cell>
          <cell r="B663" t="str">
            <v>UNAMORT GAIN ON SALE OF ASSETS - CONTRA</v>
          </cell>
          <cell r="C663">
            <v>1269000</v>
          </cell>
          <cell r="D663">
            <v>1269000</v>
          </cell>
        </row>
        <row r="664">
          <cell r="A664">
            <v>2540011</v>
          </cell>
          <cell r="B664" t="str">
            <v>PALOMAR / ESCONDIDO CONTRIBUTION COMMIT</v>
          </cell>
          <cell r="C664">
            <v>-2543930</v>
          </cell>
          <cell r="D664">
            <v>0</v>
          </cell>
        </row>
        <row r="665">
          <cell r="A665">
            <v>2540012</v>
          </cell>
          <cell r="B665" t="str">
            <v>AVOIDED PREMIUM SURCHARGE (OIL)</v>
          </cell>
          <cell r="C665">
            <v>-4856336.47</v>
          </cell>
          <cell r="D665">
            <v>0</v>
          </cell>
        </row>
        <row r="666">
          <cell r="A666">
            <v>2540013</v>
          </cell>
          <cell r="B666" t="str">
            <v>AVOIDED PREMIUM SURCHARGE (OIL) - CONTR</v>
          </cell>
          <cell r="C666">
            <v>2099000</v>
          </cell>
          <cell r="D666">
            <v>0</v>
          </cell>
        </row>
        <row r="667">
          <cell r="A667">
            <v>2540300</v>
          </cell>
          <cell r="B667" t="str">
            <v>FAS 143 ARO-NONCURRENT-SILVERGATE</v>
          </cell>
          <cell r="C667">
            <v>-3696037.61</v>
          </cell>
          <cell r="D667">
            <v>-6788461.1399999997</v>
          </cell>
        </row>
        <row r="668">
          <cell r="A668">
            <v>2540301</v>
          </cell>
          <cell r="B668" t="str">
            <v>FAS 143 ARO-NONCURRENT-SONGS #1</v>
          </cell>
          <cell r="C668">
            <v>-20981278.300000001</v>
          </cell>
          <cell r="D668">
            <v>-28516854.149999999</v>
          </cell>
        </row>
        <row r="669">
          <cell r="A669">
            <v>2540302</v>
          </cell>
          <cell r="B669" t="str">
            <v>FAS 143 ARO-NONCURRENT-SONGS #2 &amp; 3</v>
          </cell>
          <cell r="C669">
            <v>-304080511.25</v>
          </cell>
          <cell r="D669">
            <v>-283260839.25</v>
          </cell>
        </row>
        <row r="670">
          <cell r="A670">
            <v>2540307</v>
          </cell>
          <cell r="B670" t="str">
            <v>FIN 47 ARO-NONCURRENT</v>
          </cell>
          <cell r="C670">
            <v>-31682745</v>
          </cell>
          <cell r="D670">
            <v>0</v>
          </cell>
        </row>
        <row r="671">
          <cell r="A671">
            <v>2541030</v>
          </cell>
          <cell r="B671" t="str">
            <v>ELECTRIC DERIVATIVE LIABILITY-NONCURREN</v>
          </cell>
          <cell r="C671">
            <v>0</v>
          </cell>
          <cell r="D671">
            <v>-417185706</v>
          </cell>
        </row>
        <row r="672">
          <cell r="A672">
            <v>2541031</v>
          </cell>
          <cell r="B672" t="str">
            <v>GAS DERIVATIVE LIABILITY-NONCURRENT</v>
          </cell>
          <cell r="C672">
            <v>0</v>
          </cell>
          <cell r="D672">
            <v>-30371343</v>
          </cell>
        </row>
        <row r="673">
          <cell r="A673">
            <v>2541033</v>
          </cell>
          <cell r="B673" t="str">
            <v>FAS 133 SWAP LIABILITY-2004CV</v>
          </cell>
          <cell r="C673">
            <v>0</v>
          </cell>
          <cell r="D673">
            <v>-212149</v>
          </cell>
        </row>
        <row r="674">
          <cell r="A674">
            <v>2610000</v>
          </cell>
          <cell r="B674" t="str">
            <v>INTERFACE OFFSET ACCOUNT</v>
          </cell>
          <cell r="C674">
            <v>272514.7</v>
          </cell>
          <cell r="D674">
            <v>0</v>
          </cell>
        </row>
        <row r="675">
          <cell r="A675">
            <v>3100004</v>
          </cell>
          <cell r="B675" t="str">
            <v>2100 COMMON STOCK (W/4175)</v>
          </cell>
          <cell r="C675">
            <v>-291458395</v>
          </cell>
          <cell r="D675">
            <v>-291458395</v>
          </cell>
        </row>
        <row r="676">
          <cell r="A676">
            <v>3200049</v>
          </cell>
          <cell r="B676" t="str">
            <v>PAID IN CAPITAL CONTRIBUTION 4175</v>
          </cell>
          <cell r="C676">
            <v>-79618042.060000002</v>
          </cell>
          <cell r="D676">
            <v>-79618042.060000002</v>
          </cell>
        </row>
        <row r="677">
          <cell r="A677">
            <v>3210002</v>
          </cell>
          <cell r="B677" t="str">
            <v>PREM CAP STK-CMN $2.50</v>
          </cell>
          <cell r="C677">
            <v>-591282977.78999996</v>
          </cell>
          <cell r="D677">
            <v>-591282977.78999996</v>
          </cell>
        </row>
        <row r="678">
          <cell r="A678">
            <v>3210003</v>
          </cell>
          <cell r="B678" t="str">
            <v>PREM CAP STK-PRFD (CUM 5%)</v>
          </cell>
          <cell r="C678">
            <v>-196218.75</v>
          </cell>
          <cell r="D678">
            <v>-196218.75</v>
          </cell>
        </row>
        <row r="679">
          <cell r="A679">
            <v>3210004</v>
          </cell>
          <cell r="B679" t="str">
            <v>PREM CAP STK-PRFD (CUM 4.4%)</v>
          </cell>
          <cell r="C679">
            <v>-103556.19</v>
          </cell>
          <cell r="D679">
            <v>-103556.19</v>
          </cell>
        </row>
        <row r="680">
          <cell r="A680">
            <v>3210005</v>
          </cell>
          <cell r="B680" t="str">
            <v>PREM CAP STK-PRFD $1.82 SERI</v>
          </cell>
          <cell r="C680">
            <v>-640000</v>
          </cell>
          <cell r="D680">
            <v>-640000</v>
          </cell>
        </row>
        <row r="681">
          <cell r="A681">
            <v>3220002</v>
          </cell>
          <cell r="B681" t="str">
            <v>GAIN ON CANCEL 4.60% PRFD STK</v>
          </cell>
          <cell r="C681">
            <v>-12385</v>
          </cell>
          <cell r="D681">
            <v>-12385</v>
          </cell>
        </row>
        <row r="682">
          <cell r="A682">
            <v>3220003</v>
          </cell>
          <cell r="B682" t="str">
            <v>LOSS ON CANCEL 9.84 PRFE STK</v>
          </cell>
          <cell r="C682">
            <v>474597</v>
          </cell>
          <cell r="D682">
            <v>474597</v>
          </cell>
        </row>
        <row r="683">
          <cell r="A683">
            <v>3220004</v>
          </cell>
          <cell r="B683" t="str">
            <v>LOSS ON CANCEL $7.80 PRFE</v>
          </cell>
          <cell r="C683">
            <v>521693</v>
          </cell>
          <cell r="D683">
            <v>521693</v>
          </cell>
        </row>
        <row r="684">
          <cell r="A684">
            <v>3220005</v>
          </cell>
          <cell r="B684" t="str">
            <v>LOSS ON CANCEL $7.20 PRFD STK</v>
          </cell>
          <cell r="C684">
            <v>377603</v>
          </cell>
          <cell r="D684">
            <v>377603</v>
          </cell>
        </row>
        <row r="685">
          <cell r="A685">
            <v>3220006</v>
          </cell>
          <cell r="B685" t="str">
            <v>GAIN ON CANCEL 8.25 PREF STK</v>
          </cell>
          <cell r="C685">
            <v>-12171867</v>
          </cell>
          <cell r="D685">
            <v>-12171867</v>
          </cell>
        </row>
        <row r="686">
          <cell r="A686">
            <v>3220007</v>
          </cell>
          <cell r="B686" t="str">
            <v>LOSS ON CANCEL 2.68 PRFE STK</v>
          </cell>
          <cell r="C686">
            <v>2284099</v>
          </cell>
          <cell r="D686">
            <v>2284099</v>
          </cell>
        </row>
        <row r="687">
          <cell r="A687">
            <v>3220008</v>
          </cell>
          <cell r="B687" t="str">
            <v>LOSS ON CANCEL 9.125 PREF</v>
          </cell>
          <cell r="C687">
            <v>247488</v>
          </cell>
          <cell r="D687">
            <v>247488</v>
          </cell>
        </row>
        <row r="688">
          <cell r="A688">
            <v>3220009</v>
          </cell>
          <cell r="B688" t="str">
            <v>LOSS ON CANCEL 2.475 PREF</v>
          </cell>
          <cell r="C688">
            <v>1990838.72</v>
          </cell>
          <cell r="D688">
            <v>1990838.72</v>
          </cell>
        </row>
        <row r="689">
          <cell r="A689">
            <v>3220010</v>
          </cell>
          <cell r="B689" t="str">
            <v>LOSS ON CANCEL 4.65 PREF STK</v>
          </cell>
          <cell r="C689">
            <v>5692455.5800000001</v>
          </cell>
          <cell r="D689">
            <v>5692455.5800000001</v>
          </cell>
        </row>
        <row r="690">
          <cell r="A690">
            <v>3220011</v>
          </cell>
          <cell r="B690" t="str">
            <v>LOSS ON CANCEL $15.44 PREF STK</v>
          </cell>
          <cell r="C690">
            <v>2456561.7999999998</v>
          </cell>
          <cell r="D690">
            <v>2456561.7999999998</v>
          </cell>
        </row>
        <row r="691">
          <cell r="A691">
            <v>3220012</v>
          </cell>
          <cell r="B691" t="str">
            <v>LOSS ON CANCEL 7.05 PRF STK</v>
          </cell>
          <cell r="C691">
            <v>2325468.6800000002</v>
          </cell>
          <cell r="D691">
            <v>2325468.6800000002</v>
          </cell>
        </row>
        <row r="692">
          <cell r="A692">
            <v>3220013</v>
          </cell>
          <cell r="B692" t="str">
            <v>LOSS ON REACQUISIT. OFFSET</v>
          </cell>
          <cell r="C692">
            <v>-4186552.78</v>
          </cell>
          <cell r="D692">
            <v>-4186552.78</v>
          </cell>
        </row>
        <row r="693">
          <cell r="A693">
            <v>3230002</v>
          </cell>
          <cell r="B693" t="str">
            <v>CAPITAL STOCK EXP-COMMON</v>
          </cell>
          <cell r="C693">
            <v>24605639.84</v>
          </cell>
          <cell r="D693">
            <v>24605639.84</v>
          </cell>
        </row>
        <row r="694">
          <cell r="A694">
            <v>3230003</v>
          </cell>
          <cell r="B694" t="str">
            <v>CAP STK EXP-PRFD 4.60% SER</v>
          </cell>
          <cell r="C694">
            <v>53319</v>
          </cell>
          <cell r="D694">
            <v>53319</v>
          </cell>
        </row>
        <row r="695">
          <cell r="A695">
            <v>3230005</v>
          </cell>
          <cell r="B695" t="str">
            <v>CAP STK EXP-PRFE $1.7625 SER</v>
          </cell>
          <cell r="C695">
            <v>301473.83</v>
          </cell>
          <cell r="D695">
            <v>301473.83</v>
          </cell>
        </row>
        <row r="696">
          <cell r="A696">
            <v>3230006</v>
          </cell>
          <cell r="B696" t="str">
            <v>CAP STK EXP-PRFE $1.70 SER</v>
          </cell>
          <cell r="C696">
            <v>464567.47</v>
          </cell>
          <cell r="D696">
            <v>464567.47</v>
          </cell>
        </row>
        <row r="697">
          <cell r="A697">
            <v>3230007</v>
          </cell>
          <cell r="B697" t="str">
            <v>CAP STK EXP-PRFD $1.82 SERI</v>
          </cell>
          <cell r="C697">
            <v>565044.77</v>
          </cell>
          <cell r="D697">
            <v>565044.77</v>
          </cell>
        </row>
        <row r="698">
          <cell r="A698">
            <v>3300013</v>
          </cell>
          <cell r="B698" t="str">
            <v>CUM PREF STK ISS-5% SERIES</v>
          </cell>
          <cell r="C698">
            <v>-7500000</v>
          </cell>
          <cell r="D698">
            <v>-7500000</v>
          </cell>
        </row>
        <row r="699">
          <cell r="A699">
            <v>3300014</v>
          </cell>
          <cell r="B699" t="str">
            <v>CUM PREF STK ISS-4-1/2% SER</v>
          </cell>
          <cell r="C699">
            <v>-6000000</v>
          </cell>
          <cell r="D699">
            <v>-6000000</v>
          </cell>
        </row>
        <row r="700">
          <cell r="A700">
            <v>3300015</v>
          </cell>
          <cell r="B700" t="str">
            <v>CUM PREF STK ISS-4.40% SER</v>
          </cell>
          <cell r="C700">
            <v>-6500000</v>
          </cell>
          <cell r="D700">
            <v>-6500000</v>
          </cell>
        </row>
        <row r="701">
          <cell r="A701">
            <v>3300016</v>
          </cell>
          <cell r="B701" t="str">
            <v>CUM PREF STK ISS-4.60% SER</v>
          </cell>
          <cell r="C701">
            <v>-7475400</v>
          </cell>
          <cell r="D701">
            <v>-7475400</v>
          </cell>
        </row>
        <row r="702">
          <cell r="A702">
            <v>3300020</v>
          </cell>
          <cell r="B702" t="str">
            <v>PREF STK IS-$1.70 SER W/O PAR</v>
          </cell>
          <cell r="C702">
            <v>-35000000</v>
          </cell>
          <cell r="D702">
            <v>-35000000</v>
          </cell>
        </row>
        <row r="703">
          <cell r="A703">
            <v>3300021</v>
          </cell>
          <cell r="B703" t="str">
            <v>CUM PREF ISS-$1.82 SERIES</v>
          </cell>
          <cell r="C703">
            <v>-16000000</v>
          </cell>
          <cell r="D703">
            <v>-16000000</v>
          </cell>
        </row>
        <row r="704">
          <cell r="A704">
            <v>3400012</v>
          </cell>
          <cell r="B704" t="str">
            <v>RETAINED EARNINGS PY 4175</v>
          </cell>
          <cell r="C704">
            <v>-372705040.63</v>
          </cell>
          <cell r="D704">
            <v>-369983853.89999998</v>
          </cell>
        </row>
        <row r="705">
          <cell r="A705">
            <v>3431002</v>
          </cell>
          <cell r="B705" t="str">
            <v>OTHER COMP INC-FAS 133 2004CV SERIES</v>
          </cell>
          <cell r="C705">
            <v>0</v>
          </cell>
          <cell r="D705">
            <v>128523</v>
          </cell>
        </row>
        <row r="706">
          <cell r="A706">
            <v>3440002</v>
          </cell>
          <cell r="B706" t="str">
            <v>ACCUM OTHER COMP INCOME-SERP</v>
          </cell>
          <cell r="C706">
            <v>13028510</v>
          </cell>
          <cell r="D706">
            <v>13028510</v>
          </cell>
        </row>
        <row r="707">
          <cell r="A707">
            <v>3500501</v>
          </cell>
          <cell r="B707" t="str">
            <v>DIVIDEND DECLARED-ENOVA 4175</v>
          </cell>
          <cell r="C707">
            <v>75000000</v>
          </cell>
          <cell r="D707">
            <v>205000000</v>
          </cell>
        </row>
        <row r="708">
          <cell r="A708">
            <v>4000000</v>
          </cell>
          <cell r="B708" t="str">
            <v>ELECTRIC RESIDENTIAL SALES</v>
          </cell>
          <cell r="C708">
            <v>-737656354</v>
          </cell>
          <cell r="D708">
            <v>-691604534</v>
          </cell>
        </row>
        <row r="709">
          <cell r="A709">
            <v>4000010</v>
          </cell>
          <cell r="B709" t="str">
            <v>ELECTRIC COMM/IND SALES</v>
          </cell>
          <cell r="C709">
            <v>-654572450</v>
          </cell>
          <cell r="D709">
            <v>-643530763</v>
          </cell>
        </row>
        <row r="710">
          <cell r="A710">
            <v>4000020</v>
          </cell>
          <cell r="B710" t="str">
            <v>INDUSTRIAL SALES</v>
          </cell>
          <cell r="C710">
            <v>-142233392</v>
          </cell>
          <cell r="D710">
            <v>-134207576</v>
          </cell>
        </row>
        <row r="711">
          <cell r="A711">
            <v>4000030</v>
          </cell>
          <cell r="B711" t="str">
            <v>SALES FOR RESALE-ON SYSTEM</v>
          </cell>
          <cell r="C711">
            <v>-1804</v>
          </cell>
          <cell r="D711">
            <v>-3134</v>
          </cell>
        </row>
        <row r="712">
          <cell r="A712">
            <v>4000035</v>
          </cell>
          <cell r="B712" t="str">
            <v>JE SALES FOR RESALE ENERGY</v>
          </cell>
          <cell r="C712">
            <v>0</v>
          </cell>
          <cell r="D712">
            <v>-135551.4</v>
          </cell>
        </row>
        <row r="713">
          <cell r="A713">
            <v>4000100</v>
          </cell>
          <cell r="B713" t="str">
            <v>ELECTRIC PUBLIC ST &amp; HIWAY LTG</v>
          </cell>
          <cell r="C713">
            <v>-10682947</v>
          </cell>
          <cell r="D713">
            <v>-11527648</v>
          </cell>
        </row>
        <row r="714">
          <cell r="A714">
            <v>4000200</v>
          </cell>
          <cell r="B714" t="str">
            <v>DIRECT ACCESS-T&amp;D CHARGES</v>
          </cell>
          <cell r="C714">
            <v>-113597225</v>
          </cell>
          <cell r="D714">
            <v>-105079862</v>
          </cell>
        </row>
        <row r="715">
          <cell r="A715">
            <v>4100024</v>
          </cell>
          <cell r="B715" t="str">
            <v>GAS RESIDENTIAL SALES</v>
          </cell>
          <cell r="C715">
            <v>-381289029</v>
          </cell>
          <cell r="D715">
            <v>-332059381</v>
          </cell>
        </row>
        <row r="716">
          <cell r="A716">
            <v>4110040</v>
          </cell>
          <cell r="B716" t="str">
            <v>GAS COMMERCIAL SALES</v>
          </cell>
          <cell r="C716">
            <v>-164017863</v>
          </cell>
          <cell r="D716">
            <v>-133340167</v>
          </cell>
        </row>
        <row r="717">
          <cell r="A717">
            <v>4110042</v>
          </cell>
          <cell r="B717" t="str">
            <v>JE NATURAL GAS VEHICLE PROGRAM</v>
          </cell>
          <cell r="C717">
            <v>-7668812</v>
          </cell>
          <cell r="D717">
            <v>-5274365</v>
          </cell>
        </row>
        <row r="718">
          <cell r="A718">
            <v>4120044</v>
          </cell>
          <cell r="B718" t="str">
            <v>GAS COMM &amp; INDUSTRL PRIORITY 3</v>
          </cell>
          <cell r="C718">
            <v>-2767439</v>
          </cell>
          <cell r="D718">
            <v>-2277409</v>
          </cell>
        </row>
        <row r="719">
          <cell r="A719">
            <v>4120046</v>
          </cell>
          <cell r="B719" t="str">
            <v>GAS COMM &amp; INDUSTRL PRIORITY 4</v>
          </cell>
          <cell r="C719">
            <v>-3128862</v>
          </cell>
          <cell r="D719">
            <v>-2318205</v>
          </cell>
        </row>
        <row r="720">
          <cell r="A720">
            <v>4130029</v>
          </cell>
          <cell r="B720" t="str">
            <v>JE GAS TRANSPORT REV-SDGE ONLY</v>
          </cell>
          <cell r="C720">
            <v>-32266003</v>
          </cell>
          <cell r="D720">
            <v>-31756722</v>
          </cell>
        </row>
        <row r="721">
          <cell r="A721">
            <v>4130030</v>
          </cell>
          <cell r="B721" t="str">
            <v>EG REVENUE TRANSFER FROM SOCALGAS</v>
          </cell>
          <cell r="C721">
            <v>-11302506</v>
          </cell>
          <cell r="D721">
            <v>-8651643</v>
          </cell>
        </row>
        <row r="722">
          <cell r="A722">
            <v>4130050</v>
          </cell>
          <cell r="B722" t="str">
            <v>INTERDEPARTMENTAL SALES TO SDG&amp;E POWER</v>
          </cell>
          <cell r="C722">
            <v>2736.13</v>
          </cell>
          <cell r="D722">
            <v>0</v>
          </cell>
        </row>
        <row r="723">
          <cell r="A723">
            <v>4130051</v>
          </cell>
          <cell r="B723" t="str">
            <v>INTERDEPARTMENTAL SALES PROFIT</v>
          </cell>
          <cell r="C723">
            <v>-48190.9</v>
          </cell>
          <cell r="D723">
            <v>0</v>
          </cell>
        </row>
        <row r="724">
          <cell r="A724">
            <v>4230010</v>
          </cell>
          <cell r="B724" t="str">
            <v>UNBILLED REV-ELECTRIC</v>
          </cell>
          <cell r="C724">
            <v>-1185000</v>
          </cell>
          <cell r="D724">
            <v>-4826000</v>
          </cell>
        </row>
        <row r="725">
          <cell r="A725">
            <v>4230063</v>
          </cell>
          <cell r="B725" t="str">
            <v>UNBILLED REV-GAS</v>
          </cell>
          <cell r="C725">
            <v>2743000</v>
          </cell>
          <cell r="D725">
            <v>-1423000</v>
          </cell>
        </row>
        <row r="726">
          <cell r="A726">
            <v>4230064</v>
          </cell>
          <cell r="B726" t="str">
            <v>PGA REVENUE NON-CORE</v>
          </cell>
          <cell r="C726">
            <v>-273806</v>
          </cell>
          <cell r="D726">
            <v>1412521</v>
          </cell>
        </row>
        <row r="727">
          <cell r="A727">
            <v>4230065</v>
          </cell>
          <cell r="B727" t="str">
            <v>JE PGA REVENUE-CORE</v>
          </cell>
          <cell r="C727">
            <v>-46933457.950000003</v>
          </cell>
          <cell r="D727">
            <v>-13940377.609999999</v>
          </cell>
        </row>
        <row r="728">
          <cell r="A728">
            <v>4230069</v>
          </cell>
          <cell r="B728" t="str">
            <v>JE NGV BALANCING ACCT REVENUE</v>
          </cell>
          <cell r="C728">
            <v>-1749849</v>
          </cell>
          <cell r="D728">
            <v>-377309</v>
          </cell>
        </row>
        <row r="729">
          <cell r="A729">
            <v>4230073</v>
          </cell>
          <cell r="B729" t="str">
            <v>MISC BALANCING ACCT-GAS</v>
          </cell>
          <cell r="C729">
            <v>0</v>
          </cell>
          <cell r="D729">
            <v>348754</v>
          </cell>
        </row>
        <row r="730">
          <cell r="A730">
            <v>4230075</v>
          </cell>
          <cell r="B730" t="str">
            <v>JE CARE REVENUE GAS</v>
          </cell>
          <cell r="C730">
            <v>-9986598</v>
          </cell>
          <cell r="D730">
            <v>-7258011</v>
          </cell>
        </row>
        <row r="731">
          <cell r="A731">
            <v>4230085</v>
          </cell>
          <cell r="B731" t="str">
            <v>GSBA REVENUE CORE</v>
          </cell>
          <cell r="C731">
            <v>1024982</v>
          </cell>
          <cell r="D731">
            <v>-674305</v>
          </cell>
        </row>
        <row r="732">
          <cell r="A732">
            <v>4230086</v>
          </cell>
          <cell r="B732" t="str">
            <v>GSBA REVENUE NONCORE-NONUEG</v>
          </cell>
          <cell r="C732">
            <v>-102279</v>
          </cell>
          <cell r="D732">
            <v>-71117</v>
          </cell>
        </row>
        <row r="733">
          <cell r="A733">
            <v>4230089</v>
          </cell>
          <cell r="B733" t="str">
            <v>ITCS REVENUE CORE</v>
          </cell>
          <cell r="C733">
            <v>-562857</v>
          </cell>
          <cell r="D733">
            <v>-882090</v>
          </cell>
        </row>
        <row r="734">
          <cell r="A734">
            <v>4230095</v>
          </cell>
          <cell r="B734" t="str">
            <v>DSM BIDDING REV GAS</v>
          </cell>
          <cell r="C734">
            <v>-5296</v>
          </cell>
          <cell r="D734">
            <v>-2345</v>
          </cell>
        </row>
        <row r="735">
          <cell r="A735">
            <v>4230097</v>
          </cell>
          <cell r="B735" t="str">
            <v>JE R&amp;D REVENUE-GAS</v>
          </cell>
          <cell r="C735">
            <v>-912179</v>
          </cell>
          <cell r="D735">
            <v>-899233</v>
          </cell>
        </row>
        <row r="736">
          <cell r="A736">
            <v>4230099</v>
          </cell>
          <cell r="B736" t="str">
            <v>HSCC MEMO REVENUE-GAS</v>
          </cell>
          <cell r="C736">
            <v>730559</v>
          </cell>
          <cell r="D736">
            <v>-81377</v>
          </cell>
        </row>
        <row r="737">
          <cell r="A737">
            <v>4230100</v>
          </cell>
          <cell r="B737" t="str">
            <v>JE-98 DSM BALANCING ACCT GAS</v>
          </cell>
          <cell r="C737">
            <v>-13235551</v>
          </cell>
          <cell r="D737">
            <v>-12880330</v>
          </cell>
        </row>
        <row r="738">
          <cell r="A738">
            <v>4230115</v>
          </cell>
          <cell r="B738" t="str">
            <v>GAS MERGER CRDT MISC REV</v>
          </cell>
          <cell r="C738">
            <v>-39753.47</v>
          </cell>
          <cell r="D738">
            <v>-614954.56000000006</v>
          </cell>
        </row>
        <row r="739">
          <cell r="A739">
            <v>4230119</v>
          </cell>
          <cell r="B739" t="str">
            <v>REWARDS &amp; PENALTIES BAL ACCT-GAS</v>
          </cell>
          <cell r="C739">
            <v>-7514683</v>
          </cell>
          <cell r="D739">
            <v>-28040118</v>
          </cell>
        </row>
        <row r="740">
          <cell r="A740">
            <v>4230128</v>
          </cell>
          <cell r="B740" t="str">
            <v>GAS NON-MARGIN FCA (SCG COSTS)-CORE</v>
          </cell>
          <cell r="C740">
            <v>-591249</v>
          </cell>
          <cell r="D740">
            <v>-1221199</v>
          </cell>
        </row>
        <row r="741">
          <cell r="A741">
            <v>4230129</v>
          </cell>
          <cell r="B741" t="str">
            <v>GAS NON-MARGIN FCA (SCG COSTS)-NC</v>
          </cell>
          <cell r="C741">
            <v>532589</v>
          </cell>
          <cell r="D741">
            <v>-1992331</v>
          </cell>
        </row>
        <row r="742">
          <cell r="A742">
            <v>4230130</v>
          </cell>
          <cell r="B742" t="str">
            <v>GAS NON-MARGIN FCA (SDGE OTHER)-CORE</v>
          </cell>
          <cell r="C742">
            <v>1786517</v>
          </cell>
          <cell r="D742">
            <v>-903</v>
          </cell>
        </row>
        <row r="743">
          <cell r="A743">
            <v>4230131</v>
          </cell>
          <cell r="B743" t="str">
            <v>GAS NON-MARGIN FCA (SDGE OTHER)-NC</v>
          </cell>
          <cell r="C743">
            <v>2077666</v>
          </cell>
          <cell r="D743">
            <v>-37387</v>
          </cell>
        </row>
        <row r="744">
          <cell r="A744">
            <v>4230134</v>
          </cell>
          <cell r="B744" t="str">
            <v>SELF-GENERATION PROGRAM MEMO A/C</v>
          </cell>
          <cell r="C744">
            <v>61009</v>
          </cell>
          <cell r="D744">
            <v>12848</v>
          </cell>
        </row>
        <row r="745">
          <cell r="A745">
            <v>4230135</v>
          </cell>
          <cell r="B745" t="str">
            <v>CPFA REVENUE-GAS</v>
          </cell>
          <cell r="C745">
            <v>-13242</v>
          </cell>
          <cell r="D745">
            <v>13242</v>
          </cell>
        </row>
        <row r="746">
          <cell r="A746">
            <v>4230136</v>
          </cell>
          <cell r="B746" t="str">
            <v>BASELINE BALANCING ACCOUNT-GAS</v>
          </cell>
          <cell r="C746">
            <v>177805</v>
          </cell>
          <cell r="D746">
            <v>-733587</v>
          </cell>
        </row>
        <row r="747">
          <cell r="A747">
            <v>4230140</v>
          </cell>
          <cell r="B747" t="str">
            <v>EL PASO TURN-BACK CAPACITY BALANCING AC</v>
          </cell>
          <cell r="C747">
            <v>0</v>
          </cell>
          <cell r="D747">
            <v>1123143</v>
          </cell>
        </row>
        <row r="748">
          <cell r="A748">
            <v>4230142</v>
          </cell>
          <cell r="B748" t="str">
            <v>MISC REGULATORY REVENUES - GAS</v>
          </cell>
          <cell r="C748">
            <v>3799078.79</v>
          </cell>
          <cell r="D748">
            <v>0</v>
          </cell>
        </row>
        <row r="749">
          <cell r="A749">
            <v>4230143</v>
          </cell>
          <cell r="B749" t="str">
            <v>MISC REGULATORY REVENUES CONTRA GAS</v>
          </cell>
          <cell r="C749">
            <v>-36696517.789999999</v>
          </cell>
          <cell r="D749">
            <v>0</v>
          </cell>
        </row>
        <row r="750">
          <cell r="A750">
            <v>4230147</v>
          </cell>
          <cell r="B750" t="str">
            <v>B/A REVENUE-CEMA-FIRESTORM 2003-GAS</v>
          </cell>
          <cell r="C750">
            <v>301836</v>
          </cell>
          <cell r="D750">
            <v>-87366</v>
          </cell>
        </row>
        <row r="751">
          <cell r="A751">
            <v>4230150</v>
          </cell>
          <cell r="B751" t="str">
            <v>B/A REVENUE-EL PASO SETTLEMENT PROCEEDS</v>
          </cell>
          <cell r="C751">
            <v>0</v>
          </cell>
          <cell r="D751">
            <v>291903</v>
          </cell>
        </row>
        <row r="752">
          <cell r="A752">
            <v>4230159</v>
          </cell>
          <cell r="B752" t="str">
            <v>B/A REVENUE-ANNUAL ERNGS ASSESS PROC ME</v>
          </cell>
          <cell r="C752">
            <v>0</v>
          </cell>
          <cell r="D752">
            <v>-117775</v>
          </cell>
        </row>
        <row r="753">
          <cell r="A753">
            <v>4230161</v>
          </cell>
          <cell r="B753" t="str">
            <v>B/A REVENUE-PBOP GAS</v>
          </cell>
          <cell r="C753">
            <v>711687</v>
          </cell>
          <cell r="D753">
            <v>128148</v>
          </cell>
        </row>
        <row r="754">
          <cell r="A754">
            <v>4230162</v>
          </cell>
          <cell r="B754" t="str">
            <v>B/A REVENUE-PENSION GAS</v>
          </cell>
          <cell r="C754">
            <v>-163578</v>
          </cell>
          <cell r="D754">
            <v>88692</v>
          </cell>
        </row>
        <row r="755">
          <cell r="A755">
            <v>4230163</v>
          </cell>
          <cell r="B755" t="str">
            <v>B/A REVENUE-COS-GAS</v>
          </cell>
          <cell r="C755">
            <v>-4179234</v>
          </cell>
          <cell r="D755">
            <v>4203000</v>
          </cell>
        </row>
        <row r="756">
          <cell r="A756">
            <v>4230164</v>
          </cell>
          <cell r="B756" t="str">
            <v>B/A REVENUE-CORE FIXED COST ACCOUNT (CF</v>
          </cell>
          <cell r="C756">
            <v>-8028315</v>
          </cell>
          <cell r="D756">
            <v>0</v>
          </cell>
        </row>
        <row r="757">
          <cell r="A757">
            <v>4230165</v>
          </cell>
          <cell r="B757" t="str">
            <v>B/A REVENUE-NON CORE FIXED COST ACCT (N</v>
          </cell>
          <cell r="C757">
            <v>-5117209</v>
          </cell>
          <cell r="D757">
            <v>0</v>
          </cell>
        </row>
        <row r="758">
          <cell r="A758">
            <v>4230166</v>
          </cell>
          <cell r="B758" t="str">
            <v>B/A REVENUE - AMIMA GAS</v>
          </cell>
          <cell r="C758">
            <v>835</v>
          </cell>
          <cell r="D758">
            <v>0</v>
          </cell>
        </row>
        <row r="759">
          <cell r="A759">
            <v>4230169</v>
          </cell>
          <cell r="B759" t="str">
            <v>B/A REVENUE - ICCMA GAS</v>
          </cell>
          <cell r="C759">
            <v>-52051</v>
          </cell>
          <cell r="D759">
            <v>0</v>
          </cell>
        </row>
        <row r="760">
          <cell r="A760">
            <v>4240002</v>
          </cell>
          <cell r="B760" t="str">
            <v>CARE BALANCING ACCT ELECTR</v>
          </cell>
          <cell r="C760">
            <v>286204</v>
          </cell>
          <cell r="D760">
            <v>8051793</v>
          </cell>
        </row>
        <row r="761">
          <cell r="A761">
            <v>4240003</v>
          </cell>
          <cell r="B761" t="str">
            <v>DSM BALANCING ACCOUNT</v>
          </cell>
          <cell r="C761">
            <v>-6522549</v>
          </cell>
          <cell r="D761">
            <v>8322885</v>
          </cell>
        </row>
        <row r="762">
          <cell r="A762">
            <v>4240004</v>
          </cell>
          <cell r="B762" t="str">
            <v>DSM BIDDING REV ELEC</v>
          </cell>
          <cell r="C762">
            <v>-5999</v>
          </cell>
          <cell r="D762">
            <v>-4512774</v>
          </cell>
        </row>
        <row r="763">
          <cell r="A763">
            <v>4240006</v>
          </cell>
          <cell r="B763" t="str">
            <v>DSM POST 1992 REV-ELEC</v>
          </cell>
          <cell r="C763">
            <v>15017</v>
          </cell>
          <cell r="D763">
            <v>-86636</v>
          </cell>
        </row>
        <row r="764">
          <cell r="A764">
            <v>4240013</v>
          </cell>
          <cell r="B764" t="str">
            <v>HAZ WASTE MEMO REVENUE-ELEC</v>
          </cell>
          <cell r="C764">
            <v>313097</v>
          </cell>
          <cell r="D764">
            <v>-34878</v>
          </cell>
        </row>
        <row r="765">
          <cell r="A765">
            <v>4240015</v>
          </cell>
          <cell r="B765" t="str">
            <v>MISC BALANCING ACCT REV-ELECTRIC</v>
          </cell>
          <cell r="C765">
            <v>-24914796</v>
          </cell>
          <cell r="D765">
            <v>-9507644.0199999996</v>
          </cell>
        </row>
        <row r="766">
          <cell r="A766">
            <v>4240019</v>
          </cell>
          <cell r="B766" t="str">
            <v>RATE REDUC BOND MEMO A/C REV</v>
          </cell>
          <cell r="C766">
            <v>10072046</v>
          </cell>
          <cell r="D766">
            <v>12820204</v>
          </cell>
        </row>
        <row r="767">
          <cell r="A767">
            <v>4240020</v>
          </cell>
          <cell r="B767" t="str">
            <v>RATE REDUCTION BOND REG ASSET</v>
          </cell>
          <cell r="C767">
            <v>67936217</v>
          </cell>
          <cell r="D767">
            <v>75218782</v>
          </cell>
        </row>
        <row r="768">
          <cell r="A768">
            <v>4240021</v>
          </cell>
          <cell r="B768" t="str">
            <v>RD &amp;D BALANCING ACCT ELEC</v>
          </cell>
          <cell r="C768">
            <v>-226850</v>
          </cell>
          <cell r="D768">
            <v>4674279</v>
          </cell>
        </row>
        <row r="769">
          <cell r="A769">
            <v>4240022</v>
          </cell>
          <cell r="B769" t="str">
            <v>RELIABILITY MUST RUN BALANCING ACCOUNT</v>
          </cell>
          <cell r="C769">
            <v>-133593</v>
          </cell>
          <cell r="D769">
            <v>-46971585</v>
          </cell>
        </row>
        <row r="770">
          <cell r="A770">
            <v>4240023</v>
          </cell>
          <cell r="B770" t="str">
            <v>RENEWABLE RESOURCES</v>
          </cell>
          <cell r="C770">
            <v>-640933</v>
          </cell>
          <cell r="D770">
            <v>6008162</v>
          </cell>
        </row>
        <row r="771">
          <cell r="A771">
            <v>4240024</v>
          </cell>
          <cell r="B771" t="str">
            <v>REWARDS &amp; PENALTIES BAL A/C-ELEC</v>
          </cell>
          <cell r="C771">
            <v>-23718811</v>
          </cell>
          <cell r="D771">
            <v>6643480</v>
          </cell>
        </row>
        <row r="772">
          <cell r="A772">
            <v>4240027</v>
          </cell>
          <cell r="B772" t="str">
            <v>SONGS 2&amp;3 REV DEFERRAL</v>
          </cell>
          <cell r="C772">
            <v>-234000</v>
          </cell>
          <cell r="D772">
            <v>-7300000</v>
          </cell>
        </row>
        <row r="773">
          <cell r="A773">
            <v>4240028</v>
          </cell>
          <cell r="B773" t="str">
            <v>STREAMLINING RESIDUAL A/C</v>
          </cell>
          <cell r="C773">
            <v>-405602</v>
          </cell>
          <cell r="D773">
            <v>17624</v>
          </cell>
        </row>
        <row r="774">
          <cell r="A774">
            <v>4240029</v>
          </cell>
          <cell r="B774" t="str">
            <v>TRANSITION COST BAL A/C REV</v>
          </cell>
          <cell r="C774">
            <v>-6428537</v>
          </cell>
          <cell r="D774">
            <v>-20646202.690000001</v>
          </cell>
        </row>
        <row r="775">
          <cell r="A775">
            <v>4240030</v>
          </cell>
          <cell r="B775" t="str">
            <v>TRANSMISSION REV BAL A/C</v>
          </cell>
          <cell r="C775">
            <v>-11476221</v>
          </cell>
          <cell r="D775">
            <v>-2094732</v>
          </cell>
        </row>
        <row r="776">
          <cell r="A776">
            <v>4240031</v>
          </cell>
          <cell r="B776" t="str">
            <v>TREE TRIMMING BALANCING ACCT</v>
          </cell>
          <cell r="C776">
            <v>5592941</v>
          </cell>
          <cell r="D776">
            <v>1866026</v>
          </cell>
        </row>
        <row r="777">
          <cell r="A777">
            <v>4240037</v>
          </cell>
          <cell r="B777" t="str">
            <v>TRANSMISSION ACCESS CHARGE MEMO A/C</v>
          </cell>
          <cell r="C777">
            <v>1492538</v>
          </cell>
          <cell r="D777">
            <v>2061688</v>
          </cell>
        </row>
        <row r="778">
          <cell r="A778">
            <v>4240039</v>
          </cell>
          <cell r="B778" t="str">
            <v>SELF-GENERATION PROGRAM MEMO A/C</v>
          </cell>
          <cell r="C778">
            <v>230819</v>
          </cell>
          <cell r="D778">
            <v>48334</v>
          </cell>
        </row>
        <row r="779">
          <cell r="A779">
            <v>4240041</v>
          </cell>
          <cell r="B779" t="str">
            <v>BASELINE BALANCING ACCOUNT-ELECTRIC</v>
          </cell>
          <cell r="C779">
            <v>8469886</v>
          </cell>
          <cell r="D779">
            <v>15602377</v>
          </cell>
        </row>
        <row r="780">
          <cell r="A780">
            <v>4240042</v>
          </cell>
          <cell r="B780" t="str">
            <v>TEMPERATURE SENSITIVE MEMORANDUM ACCOUN</v>
          </cell>
          <cell r="C780">
            <v>63761</v>
          </cell>
          <cell r="D780">
            <v>0</v>
          </cell>
        </row>
        <row r="781">
          <cell r="A781">
            <v>4240044</v>
          </cell>
          <cell r="B781" t="str">
            <v>BASE INTERRUPTIBLE MEMO ACCT</v>
          </cell>
          <cell r="C781">
            <v>65440</v>
          </cell>
          <cell r="D781">
            <v>0</v>
          </cell>
        </row>
        <row r="782">
          <cell r="A782">
            <v>4240045</v>
          </cell>
          <cell r="B782" t="str">
            <v>OPT BND MANDATORY CURTAILMENT MEMO ACCT</v>
          </cell>
          <cell r="C782">
            <v>67014</v>
          </cell>
          <cell r="D782">
            <v>0</v>
          </cell>
        </row>
        <row r="783">
          <cell r="A783">
            <v>4240046</v>
          </cell>
          <cell r="B783" t="str">
            <v>SCHEDULED LOAD REDUCTION MEMO ACCT</v>
          </cell>
          <cell r="C783">
            <v>67881</v>
          </cell>
          <cell r="D783">
            <v>0</v>
          </cell>
        </row>
        <row r="784">
          <cell r="A784">
            <v>4240047</v>
          </cell>
          <cell r="B784" t="str">
            <v>ROLLING BLK OUT REDUCTION MEMO ACCT</v>
          </cell>
          <cell r="C784">
            <v>709581</v>
          </cell>
          <cell r="D784">
            <v>-16214</v>
          </cell>
        </row>
        <row r="785">
          <cell r="A785">
            <v>4240048</v>
          </cell>
          <cell r="B785" t="str">
            <v>DEMAND BIDDING MEMO ACCT</v>
          </cell>
          <cell r="C785">
            <v>503791</v>
          </cell>
          <cell r="D785">
            <v>156861</v>
          </cell>
        </row>
        <row r="786">
          <cell r="A786">
            <v>4240049</v>
          </cell>
          <cell r="B786" t="str">
            <v>AIR CONDITIONING CYCLING MEMO ACCT</v>
          </cell>
          <cell r="C786">
            <v>94406</v>
          </cell>
          <cell r="D786">
            <v>0</v>
          </cell>
        </row>
        <row r="787">
          <cell r="A787">
            <v>4240050</v>
          </cell>
          <cell r="B787" t="str">
            <v>ROTATING OUTAGE MEMO ACCT</v>
          </cell>
          <cell r="C787">
            <v>165696</v>
          </cell>
          <cell r="D787">
            <v>-8881</v>
          </cell>
        </row>
        <row r="788">
          <cell r="A788">
            <v>4240051</v>
          </cell>
          <cell r="B788" t="str">
            <v>RESID DEMAND RESPONSIVENESS MEMO ACCT</v>
          </cell>
          <cell r="C788">
            <v>19094</v>
          </cell>
          <cell r="D788">
            <v>11093</v>
          </cell>
        </row>
        <row r="789">
          <cell r="A789">
            <v>4240052</v>
          </cell>
          <cell r="B789" t="str">
            <v>VOLUNTARY DEMAND REDUCTION MEMO ACCT</v>
          </cell>
          <cell r="C789">
            <v>7507</v>
          </cell>
          <cell r="D789">
            <v>0</v>
          </cell>
        </row>
        <row r="790">
          <cell r="A790">
            <v>4240055</v>
          </cell>
          <cell r="B790" t="str">
            <v>B/A REVENUE-ELECTRIC RESOURCE RECOVERY</v>
          </cell>
          <cell r="C790">
            <v>-91126905.25</v>
          </cell>
          <cell r="D790">
            <v>-39074069.960000001</v>
          </cell>
        </row>
        <row r="791">
          <cell r="A791">
            <v>4240056</v>
          </cell>
          <cell r="B791" t="str">
            <v>B/A REVENUE-ELEC ENERGY TRANSACTION ADM</v>
          </cell>
          <cell r="C791">
            <v>3646</v>
          </cell>
          <cell r="D791">
            <v>422097</v>
          </cell>
        </row>
        <row r="792">
          <cell r="A792">
            <v>4240058</v>
          </cell>
          <cell r="B792" t="str">
            <v>B/A REVENUE-CATASTROPHIC EVENT MEMO ACC</v>
          </cell>
          <cell r="C792">
            <v>-962201</v>
          </cell>
          <cell r="D792">
            <v>-3463513</v>
          </cell>
        </row>
        <row r="793">
          <cell r="A793">
            <v>4240059</v>
          </cell>
          <cell r="B793" t="str">
            <v>B/A REVENUE-REAL TIME ENERGY METER MEMO</v>
          </cell>
          <cell r="C793">
            <v>0</v>
          </cell>
          <cell r="D793">
            <v>-16916</v>
          </cell>
        </row>
        <row r="794">
          <cell r="A794">
            <v>4240060</v>
          </cell>
          <cell r="B794" t="str">
            <v>B/A REVENUE-ADV METERING &amp; DEMAND RESP</v>
          </cell>
          <cell r="C794">
            <v>179590.17</v>
          </cell>
          <cell r="D794">
            <v>20188</v>
          </cell>
        </row>
        <row r="795">
          <cell r="A795">
            <v>4240061</v>
          </cell>
          <cell r="B795" t="str">
            <v>B/A REVENUE-LOW INCOME ENERGY EFF BALAN</v>
          </cell>
          <cell r="C795">
            <v>-373856</v>
          </cell>
          <cell r="D795">
            <v>-680880</v>
          </cell>
        </row>
        <row r="796">
          <cell r="A796">
            <v>4240062</v>
          </cell>
          <cell r="B796" t="str">
            <v>B/A REVENUE-CEMA FIRESTORM 2003-ELEC</v>
          </cell>
          <cell r="C796">
            <v>140067</v>
          </cell>
          <cell r="D796">
            <v>-1064942</v>
          </cell>
        </row>
        <row r="797">
          <cell r="A797">
            <v>4240063</v>
          </cell>
          <cell r="B797" t="str">
            <v>B/A REVENUE-TRANSMISSION REVENUE DEFERR</v>
          </cell>
          <cell r="C797">
            <v>-2559726</v>
          </cell>
          <cell r="D797">
            <v>290534</v>
          </cell>
        </row>
        <row r="798">
          <cell r="A798">
            <v>4240065</v>
          </cell>
          <cell r="B798" t="str">
            <v>B/A REVENUE-NON FUEL GENERATION BAL ACC</v>
          </cell>
          <cell r="C798">
            <v>12643986</v>
          </cell>
          <cell r="D798">
            <v>8785000</v>
          </cell>
        </row>
        <row r="799">
          <cell r="A799">
            <v>4240066</v>
          </cell>
          <cell r="B799" t="str">
            <v>B/A REVENUE-ELEC PROCURMT ENERGY EFFICI</v>
          </cell>
          <cell r="C799">
            <v>-5890182</v>
          </cell>
          <cell r="D799">
            <v>14756161</v>
          </cell>
        </row>
        <row r="800">
          <cell r="A800">
            <v>4240067</v>
          </cell>
          <cell r="B800" t="str">
            <v>B/A REVENUE-ANNUAL ERNGS ASSESS PROC ME</v>
          </cell>
          <cell r="C800">
            <v>0</v>
          </cell>
          <cell r="D800">
            <v>-175006</v>
          </cell>
        </row>
        <row r="801">
          <cell r="A801">
            <v>4240068</v>
          </cell>
          <cell r="B801" t="str">
            <v>B/A REVENUE-COMMON AREA BAL ACCT</v>
          </cell>
          <cell r="C801">
            <v>-93871</v>
          </cell>
          <cell r="D801">
            <v>-16048</v>
          </cell>
        </row>
        <row r="802">
          <cell r="A802">
            <v>4240071</v>
          </cell>
          <cell r="B802" t="str">
            <v>B/A REVENUE-NUCLEAR DECOMM ADJUST MECH</v>
          </cell>
          <cell r="C802">
            <v>4780328</v>
          </cell>
          <cell r="D802">
            <v>671611</v>
          </cell>
        </row>
        <row r="803">
          <cell r="A803">
            <v>4240072</v>
          </cell>
          <cell r="B803" t="str">
            <v>B/A REVENUE-ELEC RESR CONTRACT COST SUB</v>
          </cell>
          <cell r="C803">
            <v>-260501</v>
          </cell>
          <cell r="D803">
            <v>-24</v>
          </cell>
        </row>
        <row r="804">
          <cell r="A804">
            <v>4240073</v>
          </cell>
          <cell r="B804" t="str">
            <v>B/A REVENUE-LITIGATION COST MEMO ACCT</v>
          </cell>
          <cell r="C804">
            <v>-2097796</v>
          </cell>
          <cell r="D804">
            <v>696229</v>
          </cell>
        </row>
        <row r="805">
          <cell r="A805">
            <v>4240074</v>
          </cell>
          <cell r="B805" t="str">
            <v>B/A REVENUE-PBOP ELECT</v>
          </cell>
          <cell r="C805">
            <v>1444230</v>
          </cell>
          <cell r="D805">
            <v>204607</v>
          </cell>
        </row>
        <row r="806">
          <cell r="A806">
            <v>4240075</v>
          </cell>
          <cell r="B806" t="str">
            <v>B/A REVENUE-PENSION ELECT</v>
          </cell>
          <cell r="C806">
            <v>-472589</v>
          </cell>
          <cell r="D806">
            <v>63556</v>
          </cell>
        </row>
        <row r="807">
          <cell r="A807">
            <v>4240077</v>
          </cell>
          <cell r="B807" t="str">
            <v>B/A REVENUE-COS-ELEC</v>
          </cell>
          <cell r="C807">
            <v>3762483</v>
          </cell>
          <cell r="D807">
            <v>-3745000</v>
          </cell>
        </row>
        <row r="808">
          <cell r="A808">
            <v>4240079</v>
          </cell>
          <cell r="B808" t="str">
            <v>B/A REV-ELEC DISTRIB FIXED COST ACCT (E</v>
          </cell>
          <cell r="C808">
            <v>25279517</v>
          </cell>
          <cell r="D808">
            <v>0</v>
          </cell>
        </row>
        <row r="809">
          <cell r="A809">
            <v>4240080</v>
          </cell>
          <cell r="B809" t="str">
            <v>B/A REVENUE - AMIMA ELEC</v>
          </cell>
          <cell r="C809">
            <v>2646</v>
          </cell>
          <cell r="D809">
            <v>0</v>
          </cell>
        </row>
        <row r="810">
          <cell r="A810">
            <v>4240081</v>
          </cell>
          <cell r="B810" t="str">
            <v>MISC REGULATORY REVENUE ELECTRIC</v>
          </cell>
          <cell r="C810">
            <v>-4554906</v>
          </cell>
          <cell r="D810">
            <v>0</v>
          </cell>
        </row>
        <row r="811">
          <cell r="A811">
            <v>4240083</v>
          </cell>
          <cell r="B811" t="str">
            <v>B/A REVENUE - ICCMA ELECTRIC</v>
          </cell>
          <cell r="C811">
            <v>-133093</v>
          </cell>
          <cell r="D811">
            <v>0</v>
          </cell>
        </row>
        <row r="812">
          <cell r="A812">
            <v>4330043</v>
          </cell>
          <cell r="B812" t="str">
            <v>MISC REV TEM SERV WORK</v>
          </cell>
          <cell r="C812">
            <v>-686263.14</v>
          </cell>
          <cell r="D812">
            <v>-660333.24</v>
          </cell>
        </row>
        <row r="813">
          <cell r="A813">
            <v>4330047</v>
          </cell>
          <cell r="B813" t="str">
            <v>MISC REV SERV CO-GEN REIMBRSMT</v>
          </cell>
          <cell r="C813">
            <v>-254285.76</v>
          </cell>
          <cell r="D813">
            <v>-259250.1</v>
          </cell>
        </row>
        <row r="814">
          <cell r="A814">
            <v>4330071</v>
          </cell>
          <cell r="B814" t="str">
            <v>RG TEMPORARY SERVICE WORK</v>
          </cell>
          <cell r="C814">
            <v>0</v>
          </cell>
          <cell r="D814">
            <v>-16028.45</v>
          </cell>
        </row>
        <row r="815">
          <cell r="A815">
            <v>4330111</v>
          </cell>
          <cell r="B815" t="str">
            <v>$9.00 COLLECTION CHARGE - GAS</v>
          </cell>
          <cell r="C815">
            <v>-1127148</v>
          </cell>
          <cell r="D815">
            <v>0</v>
          </cell>
        </row>
        <row r="816">
          <cell r="A816">
            <v>4330112</v>
          </cell>
          <cell r="B816" t="str">
            <v>$15.00 COLLECTION CHARGE-GAS</v>
          </cell>
          <cell r="C816">
            <v>-111151</v>
          </cell>
          <cell r="D816">
            <v>0</v>
          </cell>
        </row>
        <row r="817">
          <cell r="A817">
            <v>4331001</v>
          </cell>
          <cell r="B817" t="str">
            <v>$9.00 COLLECTION CHARGE - ELECTRIC</v>
          </cell>
          <cell r="C817">
            <v>-2630010</v>
          </cell>
          <cell r="D817">
            <v>0</v>
          </cell>
        </row>
        <row r="818">
          <cell r="A818">
            <v>4331002</v>
          </cell>
          <cell r="B818" t="str">
            <v>$15.00 COLLECTION CHARGE - ELECTRIC</v>
          </cell>
          <cell r="C818">
            <v>-259364</v>
          </cell>
          <cell r="D818">
            <v>0</v>
          </cell>
        </row>
        <row r="819">
          <cell r="A819">
            <v>4350188</v>
          </cell>
          <cell r="B819" t="str">
            <v>OWNERSHIP COST DEDUCTIONS-GAS</v>
          </cell>
          <cell r="C819">
            <v>-223240.68</v>
          </cell>
          <cell r="D819">
            <v>-84849.93</v>
          </cell>
        </row>
        <row r="820">
          <cell r="A820">
            <v>4351003</v>
          </cell>
          <cell r="B820" t="str">
            <v>OWNERSHIP COST DEDUCTIONS-ELECTRIC</v>
          </cell>
          <cell r="C820">
            <v>-1037804.91</v>
          </cell>
          <cell r="D820">
            <v>-445516.64</v>
          </cell>
        </row>
        <row r="821">
          <cell r="A821">
            <v>4370068</v>
          </cell>
          <cell r="B821" t="str">
            <v>XX OTHER GAS REV CIAC INC TAX</v>
          </cell>
          <cell r="C821">
            <v>-570183.67000000004</v>
          </cell>
          <cell r="D821">
            <v>-515774.71999999997</v>
          </cell>
        </row>
        <row r="822">
          <cell r="A822">
            <v>4370079</v>
          </cell>
          <cell r="B822" t="str">
            <v>OTHER GAS REV-GAS DISTR</v>
          </cell>
          <cell r="C822">
            <v>-840.44</v>
          </cell>
          <cell r="D822">
            <v>-1569.27</v>
          </cell>
        </row>
        <row r="823">
          <cell r="A823">
            <v>4370080</v>
          </cell>
          <cell r="B823" t="str">
            <v>OTHER GAS REV-CUST SVC</v>
          </cell>
          <cell r="C823">
            <v>1335.26</v>
          </cell>
          <cell r="D823">
            <v>-32068.75</v>
          </cell>
        </row>
        <row r="824">
          <cell r="A824">
            <v>4370095</v>
          </cell>
          <cell r="B824" t="str">
            <v>JE PUC REIMB FEE REV GAS</v>
          </cell>
          <cell r="C824">
            <v>-71657.13</v>
          </cell>
          <cell r="D824">
            <v>-1052171.06</v>
          </cell>
        </row>
        <row r="825">
          <cell r="A825">
            <v>4370096</v>
          </cell>
          <cell r="B825" t="str">
            <v>JE PUC GAS INSP FEE</v>
          </cell>
          <cell r="C825">
            <v>-69360.509999999995</v>
          </cell>
          <cell r="D825">
            <v>-69202.38</v>
          </cell>
        </row>
        <row r="826">
          <cell r="A826">
            <v>4370098</v>
          </cell>
          <cell r="B826" t="str">
            <v>GAS DELAYED SEC PENALTY</v>
          </cell>
          <cell r="C826">
            <v>940</v>
          </cell>
          <cell r="D826">
            <v>365</v>
          </cell>
        </row>
        <row r="827">
          <cell r="A827">
            <v>4370099</v>
          </cell>
          <cell r="B827" t="str">
            <v>GAS DELAYED OTHER PENALTY</v>
          </cell>
          <cell r="C827">
            <v>3950</v>
          </cell>
          <cell r="D827">
            <v>9150</v>
          </cell>
        </row>
        <row r="828">
          <cell r="A828">
            <v>4370100</v>
          </cell>
          <cell r="B828" t="str">
            <v>GAS MISC. REVENUES</v>
          </cell>
          <cell r="C828">
            <v>0</v>
          </cell>
          <cell r="D828">
            <v>-275000</v>
          </cell>
        </row>
        <row r="829">
          <cell r="A829">
            <v>4370102</v>
          </cell>
          <cell r="B829" t="str">
            <v>EMISSION CREDIT PROCEEDS-GAS</v>
          </cell>
          <cell r="C829">
            <v>0</v>
          </cell>
          <cell r="D829">
            <v>-36474.11</v>
          </cell>
        </row>
        <row r="830">
          <cell r="A830">
            <v>4370123</v>
          </cell>
          <cell r="B830" t="str">
            <v>RE MISC REV SERV EST RESIDENT</v>
          </cell>
          <cell r="C830">
            <v>-5076415</v>
          </cell>
          <cell r="D830">
            <v>-5208625</v>
          </cell>
        </row>
        <row r="831">
          <cell r="A831">
            <v>4370124</v>
          </cell>
          <cell r="B831" t="str">
            <v>LPC-ELEC-COM/IND</v>
          </cell>
          <cell r="C831">
            <v>-427949</v>
          </cell>
          <cell r="D831">
            <v>-393850</v>
          </cell>
        </row>
        <row r="832">
          <cell r="A832">
            <v>4370125</v>
          </cell>
          <cell r="B832" t="str">
            <v>JE ST LIGHT INSPECTION FEE</v>
          </cell>
          <cell r="C832">
            <v>-632</v>
          </cell>
          <cell r="D832">
            <v>-1374</v>
          </cell>
        </row>
        <row r="833">
          <cell r="A833">
            <v>4370126</v>
          </cell>
          <cell r="B833" t="str">
            <v>JE MISC REV RETURNED CHECK CHG</v>
          </cell>
          <cell r="C833">
            <v>-141738</v>
          </cell>
          <cell r="D833">
            <v>-149934</v>
          </cell>
        </row>
        <row r="834">
          <cell r="A834">
            <v>4370127</v>
          </cell>
          <cell r="B834" t="str">
            <v>$9.00 COLLECTION CHARGE</v>
          </cell>
          <cell r="C834">
            <v>0</v>
          </cell>
          <cell r="D834">
            <v>-3828933</v>
          </cell>
        </row>
        <row r="835">
          <cell r="A835">
            <v>4370128</v>
          </cell>
          <cell r="B835" t="str">
            <v>$15.00 COLLECTION CHARGE</v>
          </cell>
          <cell r="C835">
            <v>0</v>
          </cell>
          <cell r="D835">
            <v>-464835</v>
          </cell>
        </row>
        <row r="836">
          <cell r="A836">
            <v>4370129</v>
          </cell>
          <cell r="B836" t="str">
            <v>SP SE CHRG PORTION</v>
          </cell>
          <cell r="C836">
            <v>-3960</v>
          </cell>
          <cell r="D836">
            <v>-3645</v>
          </cell>
        </row>
        <row r="837">
          <cell r="A837">
            <v>4370130</v>
          </cell>
          <cell r="B837" t="str">
            <v>PORTION OF RC</v>
          </cell>
          <cell r="C837">
            <v>-47246</v>
          </cell>
          <cell r="D837">
            <v>-49978</v>
          </cell>
        </row>
        <row r="838">
          <cell r="A838">
            <v>4370131</v>
          </cell>
          <cell r="B838" t="str">
            <v>OPT MTR READ DATE CHRG</v>
          </cell>
          <cell r="C838">
            <v>-33885</v>
          </cell>
          <cell r="D838">
            <v>-31515</v>
          </cell>
        </row>
        <row r="839">
          <cell r="A839">
            <v>4370132</v>
          </cell>
          <cell r="B839" t="str">
            <v>INT MTR DATA REV</v>
          </cell>
          <cell r="C839">
            <v>-4540</v>
          </cell>
          <cell r="D839">
            <v>-4960</v>
          </cell>
        </row>
        <row r="840">
          <cell r="A840">
            <v>4370133</v>
          </cell>
          <cell r="B840" t="str">
            <v>SP BILL REV</v>
          </cell>
          <cell r="C840">
            <v>-9670</v>
          </cell>
          <cell r="D840">
            <v>-7923</v>
          </cell>
        </row>
        <row r="841">
          <cell r="A841">
            <v>4370134</v>
          </cell>
          <cell r="B841" t="str">
            <v>JE SD FF SURCHARGE-MISC REV EL</v>
          </cell>
          <cell r="C841">
            <v>-39883554</v>
          </cell>
          <cell r="D841">
            <v>-38575533</v>
          </cell>
        </row>
        <row r="842">
          <cell r="A842">
            <v>4370135</v>
          </cell>
          <cell r="B842" t="str">
            <v>UDC DIRECT ACCESS FEES</v>
          </cell>
          <cell r="C842">
            <v>-111905</v>
          </cell>
          <cell r="D842">
            <v>-108494</v>
          </cell>
        </row>
        <row r="843">
          <cell r="A843">
            <v>4370136</v>
          </cell>
          <cell r="B843" t="str">
            <v>JE RG SERVICE ESTAB RESIDENTAL</v>
          </cell>
          <cell r="C843">
            <v>-2582705</v>
          </cell>
          <cell r="D843">
            <v>-2541225</v>
          </cell>
        </row>
        <row r="844">
          <cell r="A844">
            <v>4370137</v>
          </cell>
          <cell r="B844" t="str">
            <v>JE LPC-GAS-COM/IND</v>
          </cell>
          <cell r="C844">
            <v>-102266</v>
          </cell>
          <cell r="D844">
            <v>-81951</v>
          </cell>
        </row>
        <row r="845">
          <cell r="A845">
            <v>4370138</v>
          </cell>
          <cell r="B845" t="str">
            <v>JE SD FF SURCHARGE-MISC REV GS</v>
          </cell>
          <cell r="C845">
            <v>-2856925</v>
          </cell>
          <cell r="D845">
            <v>-2418629</v>
          </cell>
        </row>
        <row r="846">
          <cell r="A846">
            <v>4370139</v>
          </cell>
          <cell r="B846" t="str">
            <v>ELECTRIC-DELAYED SEC PENALTY</v>
          </cell>
          <cell r="C846">
            <v>975</v>
          </cell>
          <cell r="D846">
            <v>765</v>
          </cell>
        </row>
        <row r="847">
          <cell r="A847">
            <v>4370140</v>
          </cell>
          <cell r="B847" t="str">
            <v>ELECTRIC-DELAYED OTHER PENALTY</v>
          </cell>
          <cell r="C847">
            <v>150</v>
          </cell>
          <cell r="D847">
            <v>550</v>
          </cell>
        </row>
        <row r="848">
          <cell r="A848">
            <v>4370141</v>
          </cell>
          <cell r="B848" t="str">
            <v>WHOLESALE DISTRIBUTION REVENUE</v>
          </cell>
          <cell r="C848">
            <v>-76498</v>
          </cell>
          <cell r="D848">
            <v>-46081</v>
          </cell>
        </row>
        <row r="849">
          <cell r="A849">
            <v>4370145</v>
          </cell>
          <cell r="B849" t="str">
            <v>OTHER REV GAS-FEDERAL PROJECT MANAGEMEN</v>
          </cell>
          <cell r="C849">
            <v>-1349720.03</v>
          </cell>
          <cell r="D849">
            <v>-3045011.05</v>
          </cell>
        </row>
        <row r="850">
          <cell r="A850">
            <v>4370220</v>
          </cell>
          <cell r="B850" t="str">
            <v>RENT GAS PROP-DISTRIBUTION</v>
          </cell>
          <cell r="C850">
            <v>-234114.9</v>
          </cell>
          <cell r="D850">
            <v>-137786.34</v>
          </cell>
        </row>
        <row r="851">
          <cell r="A851">
            <v>4370221</v>
          </cell>
          <cell r="B851" t="str">
            <v>RENT GAS PROP-TRANSMISSION</v>
          </cell>
          <cell r="C851">
            <v>-13267.72</v>
          </cell>
          <cell r="D851">
            <v>-2977.74</v>
          </cell>
        </row>
        <row r="852">
          <cell r="A852">
            <v>4370224</v>
          </cell>
          <cell r="B852" t="str">
            <v>RULE 2: ALT SRV/SPEC FACILITIES-GAS</v>
          </cell>
          <cell r="C852">
            <v>-11633.28</v>
          </cell>
          <cell r="D852">
            <v>-969.44</v>
          </cell>
        </row>
        <row r="853">
          <cell r="A853">
            <v>4370226</v>
          </cell>
          <cell r="B853" t="str">
            <v>SHARED ASSETS REVENUE-GAS DISTRIB</v>
          </cell>
          <cell r="C853">
            <v>-4324931.2</v>
          </cell>
          <cell r="D853">
            <v>-6155600.3200000003</v>
          </cell>
        </row>
        <row r="854">
          <cell r="A854">
            <v>4370808</v>
          </cell>
          <cell r="B854" t="str">
            <v>ENVIRONMENTAL LAB ACTIVITIES-GAS</v>
          </cell>
          <cell r="C854">
            <v>-1508.34</v>
          </cell>
          <cell r="D854">
            <v>0</v>
          </cell>
        </row>
        <row r="855">
          <cell r="A855">
            <v>4371019</v>
          </cell>
          <cell r="B855" t="str">
            <v>OTHER MISCELLANEOUS REVENUES</v>
          </cell>
          <cell r="C855">
            <v>-3.61</v>
          </cell>
          <cell r="D855">
            <v>-275000</v>
          </cell>
        </row>
        <row r="856">
          <cell r="A856">
            <v>4371021</v>
          </cell>
          <cell r="B856" t="str">
            <v>RE OTHER REV SALE OF M &amp; S</v>
          </cell>
          <cell r="C856">
            <v>-639.17999999999995</v>
          </cell>
          <cell r="D856">
            <v>0</v>
          </cell>
        </row>
        <row r="857">
          <cell r="A857">
            <v>4371023</v>
          </cell>
          <cell r="B857" t="str">
            <v>OTHER ELEC REV CIAC INC TAX</v>
          </cell>
          <cell r="C857">
            <v>-6699062.9400000004</v>
          </cell>
          <cell r="D857">
            <v>-5977728.4400000004</v>
          </cell>
        </row>
        <row r="858">
          <cell r="A858">
            <v>4371028</v>
          </cell>
          <cell r="B858" t="str">
            <v>RE OTHER REV SALE TRANS SERV</v>
          </cell>
          <cell r="C858">
            <v>-249211.92</v>
          </cell>
          <cell r="D858">
            <v>-249211.92</v>
          </cell>
        </row>
        <row r="859">
          <cell r="A859">
            <v>4371030</v>
          </cell>
          <cell r="B859" t="str">
            <v>OTHER REV ELECTRIC-FEDERAL PROJECT MANA</v>
          </cell>
          <cell r="C859">
            <v>-13834623.310000001</v>
          </cell>
          <cell r="D859">
            <v>-14085843.939999999</v>
          </cell>
        </row>
        <row r="860">
          <cell r="A860">
            <v>4371032</v>
          </cell>
          <cell r="B860" t="str">
            <v>MISC REV-LLC</v>
          </cell>
          <cell r="C860">
            <v>-4773</v>
          </cell>
          <cell r="D860">
            <v>-4773</v>
          </cell>
        </row>
        <row r="861">
          <cell r="A861">
            <v>4371034</v>
          </cell>
          <cell r="B861" t="str">
            <v>ESP DIRECT ACCESS FEES</v>
          </cell>
          <cell r="C861">
            <v>-13438.56</v>
          </cell>
          <cell r="D861">
            <v>-15977.85</v>
          </cell>
        </row>
        <row r="862">
          <cell r="A862">
            <v>4371035</v>
          </cell>
          <cell r="B862" t="str">
            <v>JE PUC REIMB FEE REV ELECTRIC</v>
          </cell>
          <cell r="C862">
            <v>-77328.28</v>
          </cell>
          <cell r="D862">
            <v>-2388779.85</v>
          </cell>
        </row>
        <row r="863">
          <cell r="A863">
            <v>4371036</v>
          </cell>
          <cell r="B863" t="str">
            <v>OTHER ELEC REV-ELEC DISTR</v>
          </cell>
          <cell r="C863">
            <v>-368680.08</v>
          </cell>
          <cell r="D863">
            <v>-99969.32</v>
          </cell>
        </row>
        <row r="864">
          <cell r="A864">
            <v>4371037</v>
          </cell>
          <cell r="B864" t="str">
            <v>OTHER ELEC REV-CUST SVC</v>
          </cell>
          <cell r="C864">
            <v>-291.60000000000002</v>
          </cell>
          <cell r="D864">
            <v>-43619.23</v>
          </cell>
        </row>
        <row r="865">
          <cell r="A865">
            <v>4371039</v>
          </cell>
          <cell r="B865" t="str">
            <v>OTHER ELEC REV-GENERATION</v>
          </cell>
          <cell r="C865">
            <v>-76693.149999999994</v>
          </cell>
          <cell r="D865">
            <v>0</v>
          </cell>
        </row>
        <row r="866">
          <cell r="A866">
            <v>4371040</v>
          </cell>
          <cell r="B866" t="str">
            <v>OTHER ELEC REV-ELEC TRANSMSN</v>
          </cell>
          <cell r="C866">
            <v>14842.07</v>
          </cell>
          <cell r="D866">
            <v>396709.41</v>
          </cell>
        </row>
        <row r="867">
          <cell r="A867">
            <v>4371041</v>
          </cell>
          <cell r="B867" t="str">
            <v>AFFIL 25% EMPL TRANSFER FEE</v>
          </cell>
          <cell r="C867">
            <v>-135340.73000000001</v>
          </cell>
          <cell r="D867">
            <v>-46054</v>
          </cell>
        </row>
        <row r="868">
          <cell r="A868">
            <v>4371043</v>
          </cell>
          <cell r="B868" t="str">
            <v>ELEC REV CYCLE SERVICE CREDITS</v>
          </cell>
          <cell r="C868">
            <v>230192</v>
          </cell>
          <cell r="D868">
            <v>246677</v>
          </cell>
        </row>
        <row r="869">
          <cell r="A869">
            <v>4371044</v>
          </cell>
          <cell r="B869" t="str">
            <v>ISO TRANSMISSION REVENUES</v>
          </cell>
          <cell r="C869">
            <v>-21344789.469999999</v>
          </cell>
          <cell r="D869">
            <v>-22911119.84</v>
          </cell>
        </row>
        <row r="870">
          <cell r="A870">
            <v>4371045</v>
          </cell>
          <cell r="B870" t="str">
            <v>MISC CUSTOMER DIRECT ACCESS CHARGES</v>
          </cell>
          <cell r="C870">
            <v>-1257</v>
          </cell>
          <cell r="D870">
            <v>-3630</v>
          </cell>
        </row>
        <row r="871">
          <cell r="A871">
            <v>4371046</v>
          </cell>
          <cell r="B871" t="str">
            <v>ENVIRONMENTAL REMEDIATION</v>
          </cell>
          <cell r="C871">
            <v>-325179.15999999997</v>
          </cell>
          <cell r="D871">
            <v>-976600.4</v>
          </cell>
        </row>
        <row r="872">
          <cell r="A872">
            <v>4371047</v>
          </cell>
          <cell r="B872" t="str">
            <v>RENT ELEC PROP-DIST SUB</v>
          </cell>
          <cell r="C872">
            <v>-23271.59</v>
          </cell>
          <cell r="D872">
            <v>-14463.76</v>
          </cell>
        </row>
        <row r="873">
          <cell r="A873">
            <v>4371048</v>
          </cell>
          <cell r="B873" t="str">
            <v>RENT ELEC PROP-DISTRIBUTION</v>
          </cell>
          <cell r="C873">
            <v>-1751457.14</v>
          </cell>
          <cell r="D873">
            <v>-1315286.24</v>
          </cell>
        </row>
        <row r="874">
          <cell r="A874">
            <v>4371049</v>
          </cell>
          <cell r="B874" t="str">
            <v>RENT ELEC PROP-TRANSMISSION</v>
          </cell>
          <cell r="C874">
            <v>-331885.76</v>
          </cell>
          <cell r="D874">
            <v>-448682.89</v>
          </cell>
        </row>
        <row r="875">
          <cell r="A875">
            <v>4371050</v>
          </cell>
          <cell r="B875" t="str">
            <v>RENT ELEC PROP-TRANSM SUB</v>
          </cell>
          <cell r="C875">
            <v>-176351.69</v>
          </cell>
          <cell r="D875">
            <v>-158515.75</v>
          </cell>
        </row>
        <row r="876">
          <cell r="A876">
            <v>4371051</v>
          </cell>
          <cell r="B876" t="str">
            <v>RULE 2: ALT SRV/SPEC FACILITIES-ELEC DI</v>
          </cell>
          <cell r="C876">
            <v>-1099877.83</v>
          </cell>
          <cell r="D876">
            <v>-1609510.44</v>
          </cell>
        </row>
        <row r="877">
          <cell r="A877">
            <v>4371054</v>
          </cell>
          <cell r="B877" t="str">
            <v>SHARED ASSETS REVENUE-ELEC DISTRIB</v>
          </cell>
          <cell r="C877">
            <v>-11683809.039999999</v>
          </cell>
          <cell r="D877">
            <v>-16504818.939999999</v>
          </cell>
        </row>
        <row r="878">
          <cell r="A878">
            <v>4371055</v>
          </cell>
          <cell r="B878" t="str">
            <v>SHARED ASSETS REVENUE-ELEC TRANS</v>
          </cell>
          <cell r="C878">
            <v>-1634169.48</v>
          </cell>
          <cell r="D878">
            <v>-2526292.0299999998</v>
          </cell>
        </row>
        <row r="879">
          <cell r="A879">
            <v>4371056</v>
          </cell>
          <cell r="B879" t="str">
            <v>GAIN ON BLYTHE - AMORTIZATION</v>
          </cell>
          <cell r="C879">
            <v>-1269000</v>
          </cell>
          <cell r="D879">
            <v>3807000</v>
          </cell>
        </row>
        <row r="880">
          <cell r="A880">
            <v>4371057</v>
          </cell>
          <cell r="B880" t="str">
            <v>ELECTRIC DISTRIBUTION JOINT POLE ACTIVI</v>
          </cell>
          <cell r="C880">
            <v>-964.91</v>
          </cell>
          <cell r="D880">
            <v>0</v>
          </cell>
        </row>
        <row r="881">
          <cell r="A881">
            <v>4371065</v>
          </cell>
          <cell r="B881" t="str">
            <v>TRANSMISSION RR TRANSFER TO GENERATION</v>
          </cell>
          <cell r="C881">
            <v>-13037</v>
          </cell>
          <cell r="D881">
            <v>0</v>
          </cell>
        </row>
        <row r="882">
          <cell r="A882">
            <v>4371066</v>
          </cell>
          <cell r="B882" t="str">
            <v>GENERATION RR TRANSFER FROM TRANSMISSIO</v>
          </cell>
          <cell r="C882">
            <v>13037</v>
          </cell>
          <cell r="D882">
            <v>0</v>
          </cell>
        </row>
        <row r="883">
          <cell r="A883">
            <v>4371067</v>
          </cell>
          <cell r="B883" t="str">
            <v>TRANSMISSION RR TRANSFER TO DISTRIBUTIO</v>
          </cell>
          <cell r="C883">
            <v>57556</v>
          </cell>
          <cell r="D883">
            <v>0</v>
          </cell>
        </row>
        <row r="884">
          <cell r="A884">
            <v>4371068</v>
          </cell>
          <cell r="B884" t="str">
            <v>DISTRIBUTION RR TRANSFER FROM TRANSMISI</v>
          </cell>
          <cell r="C884">
            <v>-57556</v>
          </cell>
          <cell r="D884">
            <v>0</v>
          </cell>
        </row>
        <row r="885">
          <cell r="A885">
            <v>4371069</v>
          </cell>
          <cell r="B885" t="str">
            <v>DISTRIBUTION RR TRANSFER TO TRANSMISSIO</v>
          </cell>
          <cell r="C885">
            <v>-14223</v>
          </cell>
          <cell r="D885">
            <v>0</v>
          </cell>
        </row>
        <row r="886">
          <cell r="A886">
            <v>4371070</v>
          </cell>
          <cell r="B886" t="str">
            <v>TRANSMISSION RR TRANSFER FROM DISTRIBUT</v>
          </cell>
          <cell r="C886">
            <v>14223</v>
          </cell>
          <cell r="D886">
            <v>0</v>
          </cell>
        </row>
        <row r="887">
          <cell r="A887">
            <v>4371800</v>
          </cell>
          <cell r="B887" t="str">
            <v>ENVIRONMENTAL LAB ACTIVITIES-ELECTRIC D</v>
          </cell>
          <cell r="C887">
            <v>-9050.07</v>
          </cell>
          <cell r="D887">
            <v>0</v>
          </cell>
        </row>
        <row r="888">
          <cell r="A888">
            <v>4371801</v>
          </cell>
          <cell r="B888" t="str">
            <v>PROTECTIVE EQUIPMENT TESTING</v>
          </cell>
          <cell r="C888">
            <v>-3337</v>
          </cell>
          <cell r="D888">
            <v>0</v>
          </cell>
        </row>
        <row r="889">
          <cell r="A889">
            <v>4371802</v>
          </cell>
          <cell r="B889" t="str">
            <v>ENVIRONMENTAL LAB ACTIVITIES-ELECTRIC T</v>
          </cell>
          <cell r="C889">
            <v>-4223.3599999999997</v>
          </cell>
          <cell r="D889">
            <v>0</v>
          </cell>
        </row>
        <row r="890">
          <cell r="A890">
            <v>4371803</v>
          </cell>
          <cell r="B890" t="str">
            <v>ENVIRONMENTAL LAB ACTIVITIES-ELECTRIC G</v>
          </cell>
          <cell r="C890">
            <v>-301.67</v>
          </cell>
          <cell r="D890">
            <v>0</v>
          </cell>
        </row>
        <row r="891">
          <cell r="A891">
            <v>4391001</v>
          </cell>
          <cell r="B891" t="str">
            <v>GAIN ON SALE OF NGV STATIONS</v>
          </cell>
          <cell r="C891">
            <v>0</v>
          </cell>
          <cell r="D891">
            <v>-21550</v>
          </cell>
        </row>
        <row r="892">
          <cell r="A892">
            <v>4999969</v>
          </cell>
          <cell r="B892" t="str">
            <v>SUNDRY MISC REVENUE-NON AFFILIATE NON W</v>
          </cell>
          <cell r="C892">
            <v>-27095.89</v>
          </cell>
          <cell r="D892">
            <v>1245.54</v>
          </cell>
        </row>
        <row r="893">
          <cell r="A893">
            <v>4999970</v>
          </cell>
          <cell r="B893" t="str">
            <v>SUNDRY MISC REVENUE-AFFILIATE WORKORDER</v>
          </cell>
          <cell r="C893">
            <v>-808243.84</v>
          </cell>
          <cell r="D893">
            <v>-994590.48</v>
          </cell>
        </row>
        <row r="894">
          <cell r="A894">
            <v>4999999</v>
          </cell>
          <cell r="B894" t="str">
            <v>SUNDRY MISC REVENUE-NON AFFILIATE WORKO</v>
          </cell>
          <cell r="C894">
            <v>15927.6</v>
          </cell>
          <cell r="D894">
            <v>-42986.44</v>
          </cell>
        </row>
        <row r="895">
          <cell r="A895">
            <v>5120002</v>
          </cell>
          <cell r="B895" t="str">
            <v>XX OGSO OTHER PURCH GAS EXP</v>
          </cell>
          <cell r="C895">
            <v>0</v>
          </cell>
          <cell r="D895">
            <v>32.19</v>
          </cell>
        </row>
        <row r="896">
          <cell r="A896">
            <v>5120012</v>
          </cell>
          <cell r="B896" t="str">
            <v>OGS GAS FOR OTHER UTIL OPER CR</v>
          </cell>
          <cell r="C896">
            <v>-260010.42</v>
          </cell>
          <cell r="D896">
            <v>-193071.14</v>
          </cell>
        </row>
        <row r="897">
          <cell r="A897">
            <v>5210014</v>
          </cell>
          <cell r="B897" t="str">
            <v>JE FUEL GAS</v>
          </cell>
          <cell r="C897">
            <v>419767.87</v>
          </cell>
          <cell r="D897">
            <v>0</v>
          </cell>
        </row>
        <row r="898">
          <cell r="A898">
            <v>5290001</v>
          </cell>
          <cell r="B898" t="str">
            <v>NPO GEN OPER SUPER &amp; ENG-LABOR</v>
          </cell>
          <cell r="C898">
            <v>6657852.96</v>
          </cell>
          <cell r="D898">
            <v>7936525.4900000002</v>
          </cell>
        </row>
        <row r="899">
          <cell r="A899">
            <v>5290002</v>
          </cell>
          <cell r="B899" t="str">
            <v>NPO GEN COOLANTS &amp; WATER-LABOR</v>
          </cell>
          <cell r="C899">
            <v>-2280.52</v>
          </cell>
          <cell r="D899">
            <v>3021.15</v>
          </cell>
        </row>
        <row r="900">
          <cell r="A900">
            <v>5290003</v>
          </cell>
          <cell r="B900" t="str">
            <v>NPO GEN STEAM EXPENSES-LABOR</v>
          </cell>
          <cell r="C900">
            <v>3013320.03</v>
          </cell>
          <cell r="D900">
            <v>3641205.21</v>
          </cell>
        </row>
        <row r="901">
          <cell r="A901">
            <v>5290004</v>
          </cell>
          <cell r="B901" t="str">
            <v>NPO GEN ELECTRIC EXPENSES-LABOR</v>
          </cell>
          <cell r="C901">
            <v>1597064.75</v>
          </cell>
          <cell r="D901">
            <v>1103073.29</v>
          </cell>
        </row>
        <row r="902">
          <cell r="A902">
            <v>5290005</v>
          </cell>
          <cell r="B902" t="str">
            <v>NPO GEN MISC NP EXPENSES-LABOR</v>
          </cell>
          <cell r="C902">
            <v>13665850.73</v>
          </cell>
          <cell r="D902">
            <v>11749505.25</v>
          </cell>
        </row>
        <row r="903">
          <cell r="A903">
            <v>5290009</v>
          </cell>
          <cell r="B903" t="str">
            <v>NUC MAINT SUP-LABOR</v>
          </cell>
          <cell r="C903">
            <v>3828831.67</v>
          </cell>
          <cell r="D903">
            <v>3444157.7</v>
          </cell>
        </row>
        <row r="904">
          <cell r="A904">
            <v>5290010</v>
          </cell>
          <cell r="B904" t="str">
            <v>NUC MAINT SUP-LAB OH</v>
          </cell>
          <cell r="C904">
            <v>2651506.5299999998</v>
          </cell>
          <cell r="D904">
            <v>2327660.39</v>
          </cell>
        </row>
        <row r="905">
          <cell r="A905">
            <v>5290011</v>
          </cell>
          <cell r="B905" t="str">
            <v>NUC MAINT SUP-NONLABOR</v>
          </cell>
          <cell r="C905">
            <v>4373349.84</v>
          </cell>
          <cell r="D905">
            <v>-269880.18</v>
          </cell>
        </row>
        <row r="906">
          <cell r="A906">
            <v>5290012</v>
          </cell>
          <cell r="B906" t="str">
            <v>NUC MAINT STRUC-LABOR</v>
          </cell>
          <cell r="C906">
            <v>579208.34</v>
          </cell>
          <cell r="D906">
            <v>462852.85</v>
          </cell>
        </row>
        <row r="907">
          <cell r="A907">
            <v>5290013</v>
          </cell>
          <cell r="B907" t="str">
            <v>NUC MAINT STRUC-LAB OH</v>
          </cell>
          <cell r="C907">
            <v>410443.25</v>
          </cell>
          <cell r="D907">
            <v>363241.69</v>
          </cell>
        </row>
        <row r="908">
          <cell r="A908">
            <v>5290014</v>
          </cell>
          <cell r="B908" t="str">
            <v>NUC MAINT STRUC-NONLABOR</v>
          </cell>
          <cell r="C908">
            <v>3277034.02</v>
          </cell>
          <cell r="D908">
            <v>2839490.28</v>
          </cell>
        </row>
        <row r="909">
          <cell r="A909">
            <v>5290015</v>
          </cell>
          <cell r="B909" t="str">
            <v>NUC MAINT EQUIP-LABOR</v>
          </cell>
          <cell r="C909">
            <v>2561895.75</v>
          </cell>
          <cell r="D909">
            <v>3048466.77</v>
          </cell>
        </row>
        <row r="910">
          <cell r="A910">
            <v>5290016</v>
          </cell>
          <cell r="B910" t="str">
            <v>NUC MAINT EQUIP-LAB OH</v>
          </cell>
          <cell r="C910">
            <v>1793668.72</v>
          </cell>
          <cell r="D910">
            <v>2166573.41</v>
          </cell>
        </row>
        <row r="911">
          <cell r="A911">
            <v>5290017</v>
          </cell>
          <cell r="B911" t="str">
            <v>NUC MAINT EQUIP-NONLABOR</v>
          </cell>
          <cell r="C911">
            <v>2089316.52</v>
          </cell>
          <cell r="D911">
            <v>11489028.050000001</v>
          </cell>
        </row>
        <row r="912">
          <cell r="A912">
            <v>5290018</v>
          </cell>
          <cell r="B912" t="str">
            <v>NUC MAINT E  PLNT-LABOR</v>
          </cell>
          <cell r="C912">
            <v>1836644.12</v>
          </cell>
          <cell r="D912">
            <v>1927134.37</v>
          </cell>
        </row>
        <row r="913">
          <cell r="A913">
            <v>5290019</v>
          </cell>
          <cell r="B913" t="str">
            <v>NUC MAINT E PLNT-LAB OH</v>
          </cell>
          <cell r="C913">
            <v>1267078.8</v>
          </cell>
          <cell r="D913">
            <v>1330372.3</v>
          </cell>
        </row>
        <row r="914">
          <cell r="A914">
            <v>5290020</v>
          </cell>
          <cell r="B914" t="str">
            <v>NUC MAINT E PLNT-NONLABOR</v>
          </cell>
          <cell r="C914">
            <v>2199341.23</v>
          </cell>
          <cell r="D914">
            <v>2501989.54</v>
          </cell>
        </row>
        <row r="915">
          <cell r="A915">
            <v>5290021</v>
          </cell>
          <cell r="B915" t="str">
            <v>NUC MAINT MISC-LABOR</v>
          </cell>
          <cell r="C915">
            <v>3757889.14</v>
          </cell>
          <cell r="D915">
            <v>1447688.39</v>
          </cell>
        </row>
        <row r="916">
          <cell r="A916">
            <v>5290022</v>
          </cell>
          <cell r="B916" t="str">
            <v>NUC MAINT MISC-LAB OH</v>
          </cell>
          <cell r="C916">
            <v>2656779.7000000002</v>
          </cell>
          <cell r="D916">
            <v>1068245.03</v>
          </cell>
        </row>
        <row r="917">
          <cell r="A917">
            <v>5290023</v>
          </cell>
          <cell r="B917" t="str">
            <v>NUC MAINT MISC-NONLABOR</v>
          </cell>
          <cell r="C917">
            <v>-340512.86</v>
          </cell>
          <cell r="D917">
            <v>12091681.17</v>
          </cell>
        </row>
        <row r="918">
          <cell r="A918">
            <v>5290024</v>
          </cell>
          <cell r="B918" t="str">
            <v>NUC MAINT ST EQUIP-LABOR</v>
          </cell>
          <cell r="C918">
            <v>571.44000000000005</v>
          </cell>
          <cell r="D918">
            <v>6032.87</v>
          </cell>
        </row>
        <row r="919">
          <cell r="A919">
            <v>5290025</v>
          </cell>
          <cell r="B919" t="str">
            <v>NUC MAINT ST EQUIP-LABOR OH</v>
          </cell>
          <cell r="C919">
            <v>192.73</v>
          </cell>
          <cell r="D919">
            <v>4749.32</v>
          </cell>
        </row>
        <row r="920">
          <cell r="A920">
            <v>5290026</v>
          </cell>
          <cell r="B920" t="str">
            <v>NUC MAINT ST EQUIP-NON LABOR</v>
          </cell>
          <cell r="C920">
            <v>775.64</v>
          </cell>
          <cell r="D920">
            <v>1288.98</v>
          </cell>
        </row>
        <row r="921">
          <cell r="A921">
            <v>5290030</v>
          </cell>
          <cell r="B921" t="str">
            <v>NPO GEN OPER SUPER &amp; ENG-LABOR OH</v>
          </cell>
          <cell r="C921">
            <v>4535972.16</v>
          </cell>
          <cell r="D921">
            <v>5535495.2400000002</v>
          </cell>
        </row>
        <row r="922">
          <cell r="A922">
            <v>5290040</v>
          </cell>
          <cell r="B922" t="str">
            <v>NPO GEN COOLANTS &amp; WATER-LABOR OH</v>
          </cell>
          <cell r="C922">
            <v>-1305.79</v>
          </cell>
          <cell r="D922">
            <v>4390.88</v>
          </cell>
        </row>
        <row r="923">
          <cell r="A923">
            <v>5290050</v>
          </cell>
          <cell r="B923" t="str">
            <v>NPO GEN STEAM EXPENSES-LABOR OH</v>
          </cell>
          <cell r="C923">
            <v>2101892.11</v>
          </cell>
          <cell r="D923">
            <v>2541234.13</v>
          </cell>
        </row>
        <row r="924">
          <cell r="A924">
            <v>5290060</v>
          </cell>
          <cell r="B924" t="str">
            <v>NPO GEN ELECTRIC EXPENSES-LABOR OH</v>
          </cell>
          <cell r="C924">
            <v>1112485.8899999999</v>
          </cell>
          <cell r="D924">
            <v>760397.93</v>
          </cell>
        </row>
        <row r="925">
          <cell r="A925">
            <v>5290070</v>
          </cell>
          <cell r="B925" t="str">
            <v>NPO GEN MISC NP EXPENSES-LABOR OH</v>
          </cell>
          <cell r="C925">
            <v>9268396.7200000007</v>
          </cell>
          <cell r="D925">
            <v>8133808.5</v>
          </cell>
        </row>
        <row r="926">
          <cell r="A926">
            <v>5290110</v>
          </cell>
          <cell r="B926" t="str">
            <v>NPO GEN OPER SUPER &amp; ENG-NONLABOR</v>
          </cell>
          <cell r="C926">
            <v>5497261.5899999999</v>
          </cell>
          <cell r="D926">
            <v>8900016.1199999992</v>
          </cell>
        </row>
        <row r="927">
          <cell r="A927">
            <v>5290120</v>
          </cell>
          <cell r="B927" t="str">
            <v>NPO GEN COOLANTS &amp; WATER-NONLABOR</v>
          </cell>
          <cell r="C927">
            <v>296706.03000000003</v>
          </cell>
          <cell r="D927">
            <v>177133.47</v>
          </cell>
        </row>
        <row r="928">
          <cell r="A928">
            <v>5290130</v>
          </cell>
          <cell r="B928" t="str">
            <v>NPO GEN STEAM EXPENSES-NONLABOR</v>
          </cell>
          <cell r="C928">
            <v>1890043.2</v>
          </cell>
          <cell r="D928">
            <v>2104401.7999999998</v>
          </cell>
        </row>
        <row r="929">
          <cell r="A929">
            <v>5290140</v>
          </cell>
          <cell r="B929" t="str">
            <v>NPO GEN ELECTRIC EXPENSES-NONLABOR</v>
          </cell>
          <cell r="C929">
            <v>32017.3</v>
          </cell>
          <cell r="D929">
            <v>87226.92</v>
          </cell>
        </row>
        <row r="930">
          <cell r="A930">
            <v>5290150</v>
          </cell>
          <cell r="B930" t="str">
            <v>NPO GEN MISC NP EXPENSES-NONLABOR</v>
          </cell>
          <cell r="C930">
            <v>1901804.77</v>
          </cell>
          <cell r="D930">
            <v>3514487.11</v>
          </cell>
        </row>
        <row r="931">
          <cell r="A931">
            <v>5290180</v>
          </cell>
          <cell r="B931" t="str">
            <v>NPO GEN RENTS-NONLABOR</v>
          </cell>
          <cell r="C931">
            <v>500879.2</v>
          </cell>
          <cell r="D931">
            <v>311118.39</v>
          </cell>
        </row>
        <row r="932">
          <cell r="A932">
            <v>5293004</v>
          </cell>
          <cell r="B932" t="str">
            <v>GAS TURBINE OPER MISC EXPENSE</v>
          </cell>
          <cell r="C932">
            <v>0</v>
          </cell>
          <cell r="D932">
            <v>323.25</v>
          </cell>
        </row>
        <row r="933">
          <cell r="A933">
            <v>5550001</v>
          </cell>
          <cell r="B933" t="str">
            <v>JE NATURAL GAS PURCHASES-CORE</v>
          </cell>
          <cell r="C933">
            <v>433517353.75999999</v>
          </cell>
          <cell r="D933">
            <v>329812255.06</v>
          </cell>
        </row>
        <row r="934">
          <cell r="A934">
            <v>5550002</v>
          </cell>
          <cell r="B934" t="str">
            <v>NAT GAS PURCH NONCORE 8/91</v>
          </cell>
          <cell r="C934">
            <v>17446647.440000001</v>
          </cell>
          <cell r="D934">
            <v>20744994</v>
          </cell>
        </row>
        <row r="935">
          <cell r="A935">
            <v>5550005</v>
          </cell>
          <cell r="B935" t="str">
            <v>JE ITCS-CORE EXPENSE</v>
          </cell>
          <cell r="C935">
            <v>1466245.97</v>
          </cell>
          <cell r="D935">
            <v>-1275599</v>
          </cell>
        </row>
        <row r="936">
          <cell r="A936">
            <v>5550006</v>
          </cell>
          <cell r="B936" t="str">
            <v>JE ITCS-NON CORE EXPENSE</v>
          </cell>
          <cell r="C936">
            <v>1977136.91</v>
          </cell>
          <cell r="D936">
            <v>-1719854</v>
          </cell>
        </row>
        <row r="937">
          <cell r="A937">
            <v>5550007</v>
          </cell>
          <cell r="B937" t="str">
            <v>PBR GAIN/LOSS-GAS DERIVATIVES</v>
          </cell>
          <cell r="C937">
            <v>1270717.6399999999</v>
          </cell>
          <cell r="D937">
            <v>1508232.2</v>
          </cell>
        </row>
        <row r="938">
          <cell r="A938">
            <v>5550008</v>
          </cell>
          <cell r="B938" t="str">
            <v>JE LIQ NATURAL GAS PURCHASES</v>
          </cell>
          <cell r="C938">
            <v>144157.89000000001</v>
          </cell>
          <cell r="D938">
            <v>122156.32</v>
          </cell>
        </row>
        <row r="939">
          <cell r="A939">
            <v>5550012</v>
          </cell>
          <cell r="B939" t="str">
            <v>JE LNG WITHDRAWN FR STORAGE</v>
          </cell>
          <cell r="C939">
            <v>131932</v>
          </cell>
          <cell r="D939">
            <v>80449</v>
          </cell>
        </row>
        <row r="940">
          <cell r="A940">
            <v>5550013</v>
          </cell>
          <cell r="B940" t="str">
            <v>JE GAS DELIVRED TO LNG STORAGE</v>
          </cell>
          <cell r="C940">
            <v>-133349</v>
          </cell>
          <cell r="D940">
            <v>-89392</v>
          </cell>
        </row>
        <row r="941">
          <cell r="A941">
            <v>5550014</v>
          </cell>
          <cell r="B941" t="str">
            <v>JE OGSO COMPRESSOR STA FUEL CR</v>
          </cell>
          <cell r="C941">
            <v>-1416171</v>
          </cell>
          <cell r="D941">
            <v>-1797487</v>
          </cell>
        </row>
        <row r="942">
          <cell r="A942">
            <v>5550018</v>
          </cell>
          <cell r="B942" t="str">
            <v>ST LIGHT RELOCATION FEES</v>
          </cell>
          <cell r="C942">
            <v>-30750</v>
          </cell>
          <cell r="D942">
            <v>-33180</v>
          </cell>
        </row>
        <row r="943">
          <cell r="A943">
            <v>5550019</v>
          </cell>
          <cell r="B943" t="str">
            <v>EL PASO TURN-BACK CAPACITY COST</v>
          </cell>
          <cell r="C943">
            <v>0</v>
          </cell>
          <cell r="D943">
            <v>82480.710000000006</v>
          </cell>
        </row>
        <row r="944">
          <cell r="A944">
            <v>5550100</v>
          </cell>
          <cell r="B944" t="str">
            <v>NPO GEN OPER FUEL</v>
          </cell>
          <cell r="C944">
            <v>16103391.039999999</v>
          </cell>
          <cell r="D944">
            <v>12927578.57</v>
          </cell>
        </row>
        <row r="945">
          <cell r="A945">
            <v>5550101</v>
          </cell>
          <cell r="B945" t="str">
            <v>JE SPT NUC FUEL NOT IN  REAC-NONLAB</v>
          </cell>
          <cell r="C945">
            <v>1257260.07</v>
          </cell>
          <cell r="D945">
            <v>1216617.58</v>
          </cell>
        </row>
        <row r="946">
          <cell r="A946">
            <v>5550102</v>
          </cell>
          <cell r="B946" t="str">
            <v>DECON &amp; DECOM DOE-SONGS-NONLAB</v>
          </cell>
          <cell r="C946">
            <v>786550.8</v>
          </cell>
          <cell r="D946">
            <v>766210.03</v>
          </cell>
        </row>
        <row r="947">
          <cell r="A947">
            <v>5550111</v>
          </cell>
          <cell r="B947" t="str">
            <v>POWER PLANT PURCHASES-MIRAMAR</v>
          </cell>
          <cell r="C947">
            <v>458829.72</v>
          </cell>
          <cell r="D947">
            <v>0</v>
          </cell>
        </row>
        <row r="948">
          <cell r="A948">
            <v>5550200</v>
          </cell>
          <cell r="B948" t="str">
            <v>EPO PURCH PWR FIRM PWR ENERGY</v>
          </cell>
          <cell r="C948">
            <v>211940302.28</v>
          </cell>
          <cell r="D948">
            <v>160413879.37</v>
          </cell>
        </row>
        <row r="949">
          <cell r="A949">
            <v>5550201</v>
          </cell>
          <cell r="B949" t="str">
            <v>PURCHASED POWER COGENERATION</v>
          </cell>
          <cell r="C949">
            <v>47995237.68</v>
          </cell>
          <cell r="D949">
            <v>69152340.810000002</v>
          </cell>
        </row>
        <row r="950">
          <cell r="A950">
            <v>5550202</v>
          </cell>
          <cell r="B950" t="str">
            <v>EPO FIRM POWER CAPACITY</v>
          </cell>
          <cell r="C950">
            <v>35482871.189999998</v>
          </cell>
          <cell r="D950">
            <v>38575156.829999998</v>
          </cell>
        </row>
        <row r="951">
          <cell r="A951">
            <v>5550203</v>
          </cell>
          <cell r="B951" t="str">
            <v>PURCHASED POWER COGEN CAPACITY</v>
          </cell>
          <cell r="C951">
            <v>28548223.440000001</v>
          </cell>
          <cell r="D951">
            <v>30502740.969999999</v>
          </cell>
        </row>
        <row r="952">
          <cell r="A952">
            <v>5550204</v>
          </cell>
          <cell r="B952" t="str">
            <v>ISO / PX LOAD EXPENSE-ENERGY</v>
          </cell>
          <cell r="C952">
            <v>32472748.420000002</v>
          </cell>
          <cell r="D952">
            <v>52408197.020000003</v>
          </cell>
        </row>
        <row r="953">
          <cell r="A953">
            <v>5550206</v>
          </cell>
          <cell r="B953" t="str">
            <v>WHEELING CHARGES-CPUC JURISDICTIONAL</v>
          </cell>
          <cell r="C953">
            <v>5097424.41</v>
          </cell>
          <cell r="D953">
            <v>4936736.24</v>
          </cell>
        </row>
        <row r="954">
          <cell r="A954">
            <v>5550207</v>
          </cell>
          <cell r="B954" t="str">
            <v>ISO GRID MANAGEMENT CHARGES</v>
          </cell>
          <cell r="C954">
            <v>17632939.530000001</v>
          </cell>
          <cell r="D954">
            <v>14442655.960000001</v>
          </cell>
        </row>
        <row r="955">
          <cell r="A955">
            <v>5550208</v>
          </cell>
          <cell r="B955" t="str">
            <v>ISO MUST RUN COST</v>
          </cell>
          <cell r="C955">
            <v>195866266.12</v>
          </cell>
          <cell r="D955">
            <v>167139582.47</v>
          </cell>
        </row>
        <row r="956">
          <cell r="A956">
            <v>5550209</v>
          </cell>
          <cell r="B956" t="str">
            <v>EPO PURCH PWR ENERGY YUMA</v>
          </cell>
          <cell r="C956">
            <v>30541625.649999999</v>
          </cell>
          <cell r="D956">
            <v>22025642.100000001</v>
          </cell>
        </row>
        <row r="957">
          <cell r="A957">
            <v>5550210</v>
          </cell>
          <cell r="B957" t="str">
            <v>EPO FIRM POWER CAPACITY YUMA</v>
          </cell>
          <cell r="C957">
            <v>8415889.4600000009</v>
          </cell>
          <cell r="D957">
            <v>8120522.7300000004</v>
          </cell>
        </row>
        <row r="958">
          <cell r="A958">
            <v>5550215</v>
          </cell>
          <cell r="B958" t="str">
            <v>ELECTRIC DERIVATIVES-GAIN/LOSS</v>
          </cell>
          <cell r="C958">
            <v>-1682817.1</v>
          </cell>
          <cell r="D958">
            <v>177080</v>
          </cell>
        </row>
        <row r="959">
          <cell r="A959">
            <v>5550301</v>
          </cell>
          <cell r="B959" t="str">
            <v>ISO TRANSMISSION EXPENSES</v>
          </cell>
          <cell r="C959">
            <v>-34113205.649999999</v>
          </cell>
          <cell r="D959">
            <v>6602726.4100000001</v>
          </cell>
        </row>
        <row r="960">
          <cell r="A960">
            <v>5550303</v>
          </cell>
          <cell r="B960" t="str">
            <v>WHEELING CHARGES-FERC JURISDICTIONAL</v>
          </cell>
          <cell r="C960">
            <v>3313108.5</v>
          </cell>
          <cell r="D960">
            <v>3163735.78</v>
          </cell>
        </row>
        <row r="961">
          <cell r="A961">
            <v>6110010</v>
          </cell>
          <cell r="B961" t="str">
            <v>SALARIES-EXECUTIVE</v>
          </cell>
          <cell r="C961">
            <v>2990790.41</v>
          </cell>
          <cell r="D961">
            <v>2205410.6</v>
          </cell>
        </row>
        <row r="962">
          <cell r="A962">
            <v>6110020</v>
          </cell>
          <cell r="B962" t="str">
            <v>SALARIES-MANAGEMENT  STRAIGHT-TIME</v>
          </cell>
          <cell r="C962">
            <v>149773242.43000001</v>
          </cell>
          <cell r="D962">
            <v>138652367.81</v>
          </cell>
        </row>
        <row r="963">
          <cell r="A963">
            <v>6110030</v>
          </cell>
          <cell r="B963" t="str">
            <v>SALARIES-MANAGEMENT  TIME AND ONE HALF</v>
          </cell>
          <cell r="C963">
            <v>1429994.95</v>
          </cell>
          <cell r="D963">
            <v>943051.14</v>
          </cell>
        </row>
        <row r="964">
          <cell r="A964">
            <v>6110040</v>
          </cell>
          <cell r="B964" t="str">
            <v>SALARIES-MANAGEMENT  DOUBLETIME</v>
          </cell>
          <cell r="C964">
            <v>525372.68000000005</v>
          </cell>
          <cell r="D964">
            <v>363005.4</v>
          </cell>
        </row>
        <row r="965">
          <cell r="A965">
            <v>6110080</v>
          </cell>
          <cell r="B965" t="str">
            <v>SALARIES-CLERICAL AND TECHNICAL  STRAIG</v>
          </cell>
          <cell r="C965">
            <v>19947553.289999999</v>
          </cell>
          <cell r="D965">
            <v>19533623.940000001</v>
          </cell>
        </row>
        <row r="966">
          <cell r="A966">
            <v>6110090</v>
          </cell>
          <cell r="B966" t="str">
            <v>SALARIES-CLERICAL AND TECHNICAL  TIME A</v>
          </cell>
          <cell r="C966">
            <v>601240.41</v>
          </cell>
          <cell r="D966">
            <v>381336.81</v>
          </cell>
        </row>
        <row r="967">
          <cell r="A967">
            <v>6110100</v>
          </cell>
          <cell r="B967" t="str">
            <v>SALARIES-CLERICAL AND TECHNICAL  DOUBLE</v>
          </cell>
          <cell r="C967">
            <v>1305472.43</v>
          </cell>
          <cell r="D967">
            <v>613479.78</v>
          </cell>
        </row>
        <row r="968">
          <cell r="A968">
            <v>6110110</v>
          </cell>
          <cell r="B968" t="str">
            <v>SALARIES-UNION  STRAIGHT-TIME</v>
          </cell>
          <cell r="C968">
            <v>68582580.780000001</v>
          </cell>
          <cell r="D968">
            <v>62771909.700000003</v>
          </cell>
        </row>
        <row r="969">
          <cell r="A969">
            <v>6110120</v>
          </cell>
          <cell r="B969" t="str">
            <v>SALARIES-UNION  TIME AND ONE HALF</v>
          </cell>
          <cell r="C969">
            <v>5046237.1500000004</v>
          </cell>
          <cell r="D969">
            <v>4645344.8</v>
          </cell>
        </row>
        <row r="970">
          <cell r="A970">
            <v>6110130</v>
          </cell>
          <cell r="B970" t="str">
            <v>SALARIES-UNION  DOUBLE TIME</v>
          </cell>
          <cell r="C970">
            <v>25364369.09</v>
          </cell>
          <cell r="D970">
            <v>22142442.629999999</v>
          </cell>
        </row>
        <row r="971">
          <cell r="A971">
            <v>6110140</v>
          </cell>
          <cell r="B971" t="str">
            <v>SALARIES-TEMP FULL-TIME  STRAIGHT-TIME</v>
          </cell>
          <cell r="C971">
            <v>1945249.37</v>
          </cell>
          <cell r="D971">
            <v>1006757.97</v>
          </cell>
        </row>
        <row r="972">
          <cell r="A972">
            <v>6110150</v>
          </cell>
          <cell r="B972" t="str">
            <v>SALARIES-TEMP FULL-TIME  TIME AND ONE H</v>
          </cell>
          <cell r="C972">
            <v>26194.95</v>
          </cell>
          <cell r="D972">
            <v>26558.91</v>
          </cell>
        </row>
        <row r="973">
          <cell r="A973">
            <v>6110160</v>
          </cell>
          <cell r="B973" t="str">
            <v>SALARIES-TEMP FULL-TIME  DOUBLE TIME</v>
          </cell>
          <cell r="C973">
            <v>17627.849999999999</v>
          </cell>
          <cell r="D973">
            <v>30609.49</v>
          </cell>
        </row>
        <row r="974">
          <cell r="A974">
            <v>6110170</v>
          </cell>
          <cell r="B974" t="str">
            <v>SALARIES-TEMP PART-TIME  STRAIGHT-TIME</v>
          </cell>
          <cell r="C974">
            <v>3209178.25</v>
          </cell>
          <cell r="D974">
            <v>3508206.53</v>
          </cell>
        </row>
        <row r="975">
          <cell r="A975">
            <v>6110180</v>
          </cell>
          <cell r="B975" t="str">
            <v>SALARIES-TEMP PART-TIME  TIME AND ONE H</v>
          </cell>
          <cell r="C975">
            <v>10691.55</v>
          </cell>
          <cell r="D975">
            <v>11797.02</v>
          </cell>
        </row>
        <row r="976">
          <cell r="A976">
            <v>6110190</v>
          </cell>
          <cell r="B976" t="str">
            <v>SALARIES-TEMP PART-TIME  DOUBLE TIME</v>
          </cell>
          <cell r="C976">
            <v>57784.86</v>
          </cell>
          <cell r="D976">
            <v>30140.14</v>
          </cell>
        </row>
        <row r="977">
          <cell r="A977">
            <v>6110200</v>
          </cell>
          <cell r="B977" t="str">
            <v>SALARIES-UNION CALL IN  STRAIGHT-TIME</v>
          </cell>
          <cell r="C977">
            <v>2023284.18</v>
          </cell>
          <cell r="D977">
            <v>1082346.82</v>
          </cell>
        </row>
        <row r="978">
          <cell r="A978">
            <v>6110210</v>
          </cell>
          <cell r="B978" t="str">
            <v>SALARIES-UNION CALL IN  TIME AND ONE HA</v>
          </cell>
          <cell r="C978">
            <v>22547.8</v>
          </cell>
          <cell r="D978">
            <v>20656.650000000001</v>
          </cell>
        </row>
        <row r="979">
          <cell r="A979">
            <v>6110220</v>
          </cell>
          <cell r="B979" t="str">
            <v>SALARIES-UNION CALL IN  DOUBLE TIME</v>
          </cell>
          <cell r="C979">
            <v>124272.77</v>
          </cell>
          <cell r="D979">
            <v>54024.34</v>
          </cell>
        </row>
        <row r="980">
          <cell r="A980">
            <v>6110230</v>
          </cell>
          <cell r="B980" t="str">
            <v>SALARIES-NON UNION CALL IN  STRAIGHT-TI</v>
          </cell>
          <cell r="C980">
            <v>756040.72</v>
          </cell>
          <cell r="D980">
            <v>267900.7</v>
          </cell>
        </row>
        <row r="981">
          <cell r="A981">
            <v>6110240</v>
          </cell>
          <cell r="B981" t="str">
            <v>SALARIES-NON UNION CALL IN  TIME AND ON</v>
          </cell>
          <cell r="C981">
            <v>17047.63</v>
          </cell>
          <cell r="D981">
            <v>0</v>
          </cell>
        </row>
        <row r="982">
          <cell r="A982">
            <v>6110255</v>
          </cell>
          <cell r="B982" t="str">
            <v>SALARIES-EICP</v>
          </cell>
          <cell r="C982">
            <v>2431400</v>
          </cell>
          <cell r="D982">
            <v>1751800</v>
          </cell>
        </row>
        <row r="983">
          <cell r="A983">
            <v>6110256</v>
          </cell>
          <cell r="B983" t="str">
            <v>SALARIES-MISC</v>
          </cell>
          <cell r="C983">
            <v>2200018.79</v>
          </cell>
          <cell r="D983">
            <v>-263648.53999999998</v>
          </cell>
        </row>
        <row r="984">
          <cell r="A984">
            <v>6110258</v>
          </cell>
          <cell r="B984" t="str">
            <v>SALARIES-ICP</v>
          </cell>
          <cell r="C984">
            <v>41594442</v>
          </cell>
          <cell r="D984">
            <v>37791888.200000003</v>
          </cell>
        </row>
        <row r="985">
          <cell r="A985">
            <v>6110259</v>
          </cell>
          <cell r="B985" t="str">
            <v>SALARIES-PFP</v>
          </cell>
          <cell r="C985">
            <v>4278957.01</v>
          </cell>
          <cell r="D985">
            <v>5385840</v>
          </cell>
        </row>
        <row r="986">
          <cell r="A986">
            <v>6110270</v>
          </cell>
          <cell r="B986" t="str">
            <v>SALARIES-SEVERENCE</v>
          </cell>
          <cell r="C986">
            <v>277585.26</v>
          </cell>
          <cell r="D986">
            <v>130287.81</v>
          </cell>
        </row>
        <row r="987">
          <cell r="A987">
            <v>6110280</v>
          </cell>
          <cell r="B987" t="str">
            <v>SALARIES-VACATION</v>
          </cell>
          <cell r="C987">
            <v>1825957.1</v>
          </cell>
          <cell r="D987">
            <v>19578889.890000001</v>
          </cell>
        </row>
        <row r="988">
          <cell r="A988">
            <v>6110281</v>
          </cell>
          <cell r="B988" t="str">
            <v>SALARIES-FLEX VACATION BOUGHT</v>
          </cell>
          <cell r="C988">
            <v>-2216873.35</v>
          </cell>
          <cell r="D988">
            <v>-2106009.09</v>
          </cell>
        </row>
        <row r="989">
          <cell r="A989">
            <v>6110282</v>
          </cell>
          <cell r="B989" t="str">
            <v>SALARIES-FLEX VACATION SOLD</v>
          </cell>
          <cell r="C989">
            <v>233800.59</v>
          </cell>
          <cell r="D989">
            <v>220312.76</v>
          </cell>
        </row>
        <row r="990">
          <cell r="A990">
            <v>6110283</v>
          </cell>
          <cell r="B990" t="str">
            <v>SALARIES-VAC MGT</v>
          </cell>
          <cell r="C990">
            <v>10618121.08</v>
          </cell>
          <cell r="D990">
            <v>0</v>
          </cell>
        </row>
        <row r="991">
          <cell r="A991">
            <v>6110287</v>
          </cell>
          <cell r="B991" t="str">
            <v>SALARIES-VACATION C&amp;T/NON MGT NON REPR</v>
          </cell>
          <cell r="C991">
            <v>1485769.58</v>
          </cell>
          <cell r="D991">
            <v>0</v>
          </cell>
        </row>
        <row r="992">
          <cell r="A992">
            <v>6110288</v>
          </cell>
          <cell r="B992" t="str">
            <v>SALARIES-VACATION PART-TIME NONREPRESNT</v>
          </cell>
          <cell r="C992">
            <v>145696.25</v>
          </cell>
          <cell r="D992">
            <v>0</v>
          </cell>
        </row>
        <row r="993">
          <cell r="A993">
            <v>6110289</v>
          </cell>
          <cell r="B993" t="str">
            <v>SAL-VACATION UNION</v>
          </cell>
          <cell r="C993">
            <v>6536579.25</v>
          </cell>
          <cell r="D993">
            <v>0</v>
          </cell>
        </row>
        <row r="994">
          <cell r="A994">
            <v>6110290</v>
          </cell>
          <cell r="B994" t="str">
            <v>SALARIES-HOLIDAY</v>
          </cell>
          <cell r="C994">
            <v>1099023.8</v>
          </cell>
          <cell r="D994">
            <v>13023075.52</v>
          </cell>
        </row>
        <row r="995">
          <cell r="A995">
            <v>6110293</v>
          </cell>
          <cell r="B995" t="str">
            <v>SALARIES-HOLIDAY MGT</v>
          </cell>
          <cell r="C995">
            <v>6358878.6299999999</v>
          </cell>
          <cell r="D995">
            <v>0</v>
          </cell>
        </row>
        <row r="996">
          <cell r="A996">
            <v>6110295</v>
          </cell>
          <cell r="B996" t="str">
            <v>SALARIES-HOLIDAY C&amp;T/NON MGT NON REPR</v>
          </cell>
          <cell r="C996">
            <v>872784.72</v>
          </cell>
          <cell r="D996">
            <v>0</v>
          </cell>
        </row>
        <row r="997">
          <cell r="A997">
            <v>6110296</v>
          </cell>
          <cell r="B997" t="str">
            <v>SALARIES-HOLIDAY PART-TIME  NONREPRESNT</v>
          </cell>
          <cell r="C997">
            <v>131645.26</v>
          </cell>
          <cell r="D997">
            <v>0</v>
          </cell>
        </row>
        <row r="998">
          <cell r="A998">
            <v>6110297</v>
          </cell>
          <cell r="B998" t="str">
            <v>SALARIES-HOLIDAY UNION</v>
          </cell>
          <cell r="C998">
            <v>2872849.88</v>
          </cell>
          <cell r="D998">
            <v>0</v>
          </cell>
        </row>
        <row r="999">
          <cell r="A999">
            <v>6110300</v>
          </cell>
          <cell r="B999" t="str">
            <v>SALARIES-JURY DUTY</v>
          </cell>
          <cell r="C999">
            <v>2907.72</v>
          </cell>
          <cell r="D999">
            <v>312952.83</v>
          </cell>
        </row>
        <row r="1000">
          <cell r="A1000">
            <v>6110301</v>
          </cell>
          <cell r="B1000" t="str">
            <v>SALARIES-JURY DUTY MGT</v>
          </cell>
          <cell r="C1000">
            <v>222422.76</v>
          </cell>
          <cell r="D1000">
            <v>0</v>
          </cell>
        </row>
        <row r="1001">
          <cell r="A1001">
            <v>6110303</v>
          </cell>
          <cell r="B1001" t="str">
            <v>SALARIES-JURY DUTY C&amp;T/NON MGT NON REPR</v>
          </cell>
          <cell r="C1001">
            <v>27877.39</v>
          </cell>
          <cell r="D1001">
            <v>0</v>
          </cell>
        </row>
        <row r="1002">
          <cell r="A1002">
            <v>6110304</v>
          </cell>
          <cell r="B1002" t="str">
            <v>SALARIES-JURY DUTY UNION</v>
          </cell>
          <cell r="C1002">
            <v>124916.64</v>
          </cell>
          <cell r="D1002">
            <v>0</v>
          </cell>
        </row>
        <row r="1003">
          <cell r="A1003">
            <v>6110310</v>
          </cell>
          <cell r="B1003" t="str">
            <v>SALARIES-SICK TIME</v>
          </cell>
          <cell r="C1003">
            <v>98535.26</v>
          </cell>
          <cell r="D1003">
            <v>5521511.9199999999</v>
          </cell>
        </row>
        <row r="1004">
          <cell r="A1004">
            <v>6110311</v>
          </cell>
          <cell r="B1004" t="str">
            <v>SALARIES-SICK TIME MGT</v>
          </cell>
          <cell r="C1004">
            <v>2843080.3</v>
          </cell>
          <cell r="D1004">
            <v>0</v>
          </cell>
        </row>
        <row r="1005">
          <cell r="A1005">
            <v>6110313</v>
          </cell>
          <cell r="B1005" t="str">
            <v>SALARIES-SICK TIME C&amp;T/NON MGT NON REPR</v>
          </cell>
          <cell r="C1005">
            <v>714312.32</v>
          </cell>
          <cell r="D1005">
            <v>0</v>
          </cell>
        </row>
        <row r="1006">
          <cell r="A1006">
            <v>6110314</v>
          </cell>
          <cell r="B1006" t="str">
            <v>SALARIES-SICK TIME UNION</v>
          </cell>
          <cell r="C1006">
            <v>2680563.06</v>
          </cell>
          <cell r="D1006">
            <v>0</v>
          </cell>
        </row>
        <row r="1007">
          <cell r="A1007">
            <v>6110320</v>
          </cell>
          <cell r="B1007" t="str">
            <v>SALARIES-OTHER NON PRODUCTIVE</v>
          </cell>
          <cell r="C1007">
            <v>76910.27</v>
          </cell>
          <cell r="D1007">
            <v>3358245.29</v>
          </cell>
        </row>
        <row r="1008">
          <cell r="A1008">
            <v>6110321</v>
          </cell>
          <cell r="B1008" t="str">
            <v>SALARIES-OTHER NON PROD MGT</v>
          </cell>
          <cell r="C1008">
            <v>531655.62</v>
          </cell>
          <cell r="D1008">
            <v>0</v>
          </cell>
        </row>
        <row r="1009">
          <cell r="A1009">
            <v>6110323</v>
          </cell>
          <cell r="B1009" t="str">
            <v>SALARIES-OTHER NON PROD C&amp;T/NONMGT NON</v>
          </cell>
          <cell r="C1009">
            <v>101890.44</v>
          </cell>
          <cell r="D1009">
            <v>0</v>
          </cell>
        </row>
        <row r="1010">
          <cell r="A1010">
            <v>6110324</v>
          </cell>
          <cell r="B1010" t="str">
            <v>SALARIES-OTHER NON PROD PART-TIME NONRE</v>
          </cell>
          <cell r="C1010">
            <v>9485.24</v>
          </cell>
          <cell r="D1010">
            <v>0</v>
          </cell>
        </row>
        <row r="1011">
          <cell r="A1011">
            <v>6110326</v>
          </cell>
          <cell r="B1011" t="str">
            <v>SALARIES-OTHER NON PRODUCTIVE UNION</v>
          </cell>
          <cell r="C1011">
            <v>1917256.43</v>
          </cell>
          <cell r="D1011">
            <v>0</v>
          </cell>
        </row>
        <row r="1012">
          <cell r="A1012">
            <v>6110327</v>
          </cell>
          <cell r="B1012" t="str">
            <v>SALARIES-NON-PROD WEATHER RELATED/STDBY</v>
          </cell>
          <cell r="C1012">
            <v>111955.39</v>
          </cell>
          <cell r="D1012">
            <v>0</v>
          </cell>
        </row>
        <row r="1013">
          <cell r="A1013">
            <v>6110330</v>
          </cell>
          <cell r="B1013" t="str">
            <v>SALARIES-OTHER CASH AWARDS</v>
          </cell>
          <cell r="C1013">
            <v>298360.32000000001</v>
          </cell>
          <cell r="D1013">
            <v>1096514.94</v>
          </cell>
        </row>
        <row r="1014">
          <cell r="A1014">
            <v>6110331</v>
          </cell>
          <cell r="B1014" t="str">
            <v>SALARIES-EXEC BENEFITS</v>
          </cell>
          <cell r="C1014">
            <v>170374.7</v>
          </cell>
          <cell r="D1014">
            <v>120826.93</v>
          </cell>
        </row>
        <row r="1015">
          <cell r="A1015">
            <v>6110332</v>
          </cell>
          <cell r="B1015" t="str">
            <v>SALARIES-CHAIRMAN AWARD</v>
          </cell>
          <cell r="C1015">
            <v>151507.4</v>
          </cell>
          <cell r="D1015">
            <v>0</v>
          </cell>
        </row>
        <row r="1016">
          <cell r="A1016">
            <v>6110333</v>
          </cell>
          <cell r="B1016" t="str">
            <v>SALARIES-SIGNING BONUS</v>
          </cell>
          <cell r="C1016">
            <v>258051.54</v>
          </cell>
          <cell r="D1016">
            <v>0</v>
          </cell>
        </row>
        <row r="1017">
          <cell r="A1017">
            <v>6110334</v>
          </cell>
          <cell r="B1017" t="str">
            <v>SALARIES-SPOT CASH AWARD (0.5%)</v>
          </cell>
          <cell r="C1017">
            <v>765513.19</v>
          </cell>
          <cell r="D1017">
            <v>0</v>
          </cell>
        </row>
        <row r="1018">
          <cell r="A1018">
            <v>6120000</v>
          </cell>
          <cell r="B1018" t="str">
            <v>EMPLOYEE BENEFITS</v>
          </cell>
          <cell r="C1018">
            <v>8745089.2599999998</v>
          </cell>
          <cell r="D1018">
            <v>450</v>
          </cell>
        </row>
        <row r="1019">
          <cell r="A1019">
            <v>6120002</v>
          </cell>
          <cell r="B1019" t="str">
            <v>EMP BEN-HEALTH INSURANCE</v>
          </cell>
          <cell r="C1019">
            <v>2804911.57</v>
          </cell>
          <cell r="D1019">
            <v>3110807.87</v>
          </cell>
        </row>
        <row r="1020">
          <cell r="A1020">
            <v>6120003</v>
          </cell>
          <cell r="B1020" t="str">
            <v>EMP BEN-DENTAL INSURANCE</v>
          </cell>
          <cell r="C1020">
            <v>801116.57</v>
          </cell>
          <cell r="D1020">
            <v>1050208.1599999999</v>
          </cell>
        </row>
        <row r="1021">
          <cell r="A1021">
            <v>6120004</v>
          </cell>
          <cell r="B1021" t="str">
            <v>EMP BEN-VISION INSURANCE</v>
          </cell>
          <cell r="C1021">
            <v>4244.3900000000003</v>
          </cell>
          <cell r="D1021">
            <v>3856.34</v>
          </cell>
        </row>
        <row r="1022">
          <cell r="A1022">
            <v>6120005</v>
          </cell>
          <cell r="B1022" t="str">
            <v>EMP BEN-LIFE INSURANCE</v>
          </cell>
          <cell r="C1022">
            <v>-148835.76</v>
          </cell>
          <cell r="D1022">
            <v>-436719.86</v>
          </cell>
        </row>
        <row r="1023">
          <cell r="A1023">
            <v>6120006</v>
          </cell>
          <cell r="B1023" t="str">
            <v>EMP BEN-FEES AND SERVICE ADM CHARGES</v>
          </cell>
          <cell r="C1023">
            <v>641811.78</v>
          </cell>
          <cell r="D1023">
            <v>512903.02</v>
          </cell>
        </row>
        <row r="1024">
          <cell r="A1024">
            <v>6120009</v>
          </cell>
          <cell r="B1024" t="str">
            <v>EMP BEN-EMPLOYEE ASSISTANCE PROGRAM</v>
          </cell>
          <cell r="C1024">
            <v>88009.68</v>
          </cell>
          <cell r="D1024">
            <v>119729</v>
          </cell>
        </row>
        <row r="1025">
          <cell r="A1025">
            <v>6120010</v>
          </cell>
          <cell r="B1025" t="str">
            <v>EMP BEN-EMPLOYEE WELLNESS PROGRAM</v>
          </cell>
          <cell r="C1025">
            <v>21999.439999999999</v>
          </cell>
          <cell r="D1025">
            <v>26952.799999999999</v>
          </cell>
        </row>
        <row r="1026">
          <cell r="A1026">
            <v>6120011</v>
          </cell>
          <cell r="B1026" t="str">
            <v>EMP BEN-LONG TERM DISABILITY</v>
          </cell>
          <cell r="C1026">
            <v>870114.57</v>
          </cell>
          <cell r="D1026">
            <v>26277.07</v>
          </cell>
        </row>
        <row r="1027">
          <cell r="A1027">
            <v>6120012</v>
          </cell>
          <cell r="B1027" t="str">
            <v>EMP BEN-EMPLOYEE RECOGNITION</v>
          </cell>
          <cell r="C1027">
            <v>371097.28</v>
          </cell>
          <cell r="D1027">
            <v>275719.36</v>
          </cell>
        </row>
        <row r="1028">
          <cell r="A1028">
            <v>6120013</v>
          </cell>
          <cell r="B1028" t="str">
            <v>EMP BEN-ANNUAL BENEFIT</v>
          </cell>
          <cell r="C1028">
            <v>0</v>
          </cell>
          <cell r="D1028">
            <v>-105454.3</v>
          </cell>
        </row>
        <row r="1029">
          <cell r="A1029">
            <v>6120014</v>
          </cell>
          <cell r="B1029" t="str">
            <v>EMP BEN-SERVICE RECOGNITION</v>
          </cell>
          <cell r="C1029">
            <v>73159.31</v>
          </cell>
          <cell r="D1029">
            <v>91323.16</v>
          </cell>
        </row>
        <row r="1030">
          <cell r="A1030">
            <v>6120015</v>
          </cell>
          <cell r="B1030" t="str">
            <v>EMP BEN-TURKEY CHECKS</v>
          </cell>
          <cell r="C1030">
            <v>0</v>
          </cell>
          <cell r="D1030">
            <v>49.32</v>
          </cell>
        </row>
        <row r="1031">
          <cell r="A1031">
            <v>6120017</v>
          </cell>
          <cell r="B1031" t="str">
            <v>EMP BEN-EDUCATIONAL ASSISTANCE</v>
          </cell>
          <cell r="C1031">
            <v>401212.76</v>
          </cell>
          <cell r="D1031">
            <v>394776.67</v>
          </cell>
        </row>
        <row r="1032">
          <cell r="A1032">
            <v>6120018</v>
          </cell>
          <cell r="B1032" t="str">
            <v>EMP BEN-PRE-EMPLOYMENT PHYSICAL EXAMS</v>
          </cell>
          <cell r="C1032">
            <v>557</v>
          </cell>
          <cell r="D1032">
            <v>-46</v>
          </cell>
        </row>
        <row r="1033">
          <cell r="A1033">
            <v>6120019</v>
          </cell>
          <cell r="B1033" t="str">
            <v>EMP BEN-TRANSPORTATION ALLOWANCE</v>
          </cell>
          <cell r="C1033">
            <v>21580.9</v>
          </cell>
          <cell r="D1033">
            <v>13952.93</v>
          </cell>
        </row>
        <row r="1034">
          <cell r="A1034">
            <v>6120020</v>
          </cell>
          <cell r="B1034" t="str">
            <v>EMP BEN-DIRECTORS PENSION</v>
          </cell>
          <cell r="C1034">
            <v>0</v>
          </cell>
          <cell r="D1034">
            <v>633.85</v>
          </cell>
        </row>
        <row r="1035">
          <cell r="A1035">
            <v>6120023</v>
          </cell>
          <cell r="B1035" t="str">
            <v>EMP BEN-PBOP</v>
          </cell>
          <cell r="C1035">
            <v>-1093995</v>
          </cell>
          <cell r="D1035">
            <v>-9120054</v>
          </cell>
        </row>
        <row r="1036">
          <cell r="A1036">
            <v>6120025</v>
          </cell>
          <cell r="B1036" t="str">
            <v>EMP BEN-RETENTION</v>
          </cell>
          <cell r="C1036">
            <v>0</v>
          </cell>
          <cell r="D1036">
            <v>25000</v>
          </cell>
        </row>
        <row r="1037">
          <cell r="A1037">
            <v>6120035</v>
          </cell>
          <cell r="B1037" t="str">
            <v>EMP BEN-YMCA-IMPUTABLE</v>
          </cell>
          <cell r="C1037">
            <v>340839.05</v>
          </cell>
          <cell r="D1037">
            <v>311652.46999999997</v>
          </cell>
        </row>
        <row r="1038">
          <cell r="A1038">
            <v>6120036</v>
          </cell>
          <cell r="B1038" t="str">
            <v>EMP BEN-FINANCIAL CONSULTING</v>
          </cell>
          <cell r="C1038">
            <v>73098.91</v>
          </cell>
          <cell r="D1038">
            <v>29360.400000000001</v>
          </cell>
        </row>
        <row r="1039">
          <cell r="A1039">
            <v>6120037</v>
          </cell>
          <cell r="B1039" t="str">
            <v>EMP BEN-WORKER'S COMPENSATION-MEDICAL</v>
          </cell>
          <cell r="C1039">
            <v>2490787.42</v>
          </cell>
          <cell r="D1039">
            <v>2031332.08</v>
          </cell>
        </row>
        <row r="1040">
          <cell r="A1040">
            <v>6120038</v>
          </cell>
          <cell r="B1040" t="str">
            <v>EMP BEN-WORKER'S COMPENSATION-OTHER</v>
          </cell>
          <cell r="C1040">
            <v>280862.74</v>
          </cell>
          <cell r="D1040">
            <v>752605.75</v>
          </cell>
        </row>
        <row r="1041">
          <cell r="A1041">
            <v>6120040</v>
          </cell>
          <cell r="B1041" t="str">
            <v>EMP BEN-EMP RELOCATION OF NEW HIRES</v>
          </cell>
          <cell r="C1041">
            <v>1647188.59</v>
          </cell>
          <cell r="D1041">
            <v>1034314.53</v>
          </cell>
        </row>
        <row r="1042">
          <cell r="A1042">
            <v>6120041</v>
          </cell>
          <cell r="B1042" t="str">
            <v>EMP BEN-EMP RELOCATION-GROSS UP</v>
          </cell>
          <cell r="C1042">
            <v>166476.17000000001</v>
          </cell>
          <cell r="D1042">
            <v>237234.67</v>
          </cell>
        </row>
        <row r="1043">
          <cell r="A1043">
            <v>6120043</v>
          </cell>
          <cell r="B1043" t="str">
            <v>EMP BEN-EMPLOYEE TEMPORARY HOUSING</v>
          </cell>
          <cell r="C1043">
            <v>23800</v>
          </cell>
          <cell r="D1043">
            <v>21595.87</v>
          </cell>
        </row>
        <row r="1044">
          <cell r="A1044">
            <v>6120046</v>
          </cell>
          <cell r="B1044" t="str">
            <v>EMP BEN-ALUMNI ASSOCIATION</v>
          </cell>
          <cell r="C1044">
            <v>4571.33</v>
          </cell>
          <cell r="D1044">
            <v>0</v>
          </cell>
        </row>
        <row r="1045">
          <cell r="A1045">
            <v>6120047</v>
          </cell>
          <cell r="B1045" t="str">
            <v>EMP BEN-CONTRIB CLUB</v>
          </cell>
          <cell r="C1045">
            <v>0</v>
          </cell>
          <cell r="D1045">
            <v>750</v>
          </cell>
        </row>
        <row r="1046">
          <cell r="A1046">
            <v>6120048</v>
          </cell>
          <cell r="B1046" t="str">
            <v>EMP BEN-LIFE INS RETIRED</v>
          </cell>
          <cell r="C1046">
            <v>299757.28000000003</v>
          </cell>
          <cell r="D1046">
            <v>660961.68999999994</v>
          </cell>
        </row>
        <row r="1047">
          <cell r="A1047">
            <v>6120050</v>
          </cell>
          <cell r="B1047" t="str">
            <v>EMP BEN-HEALTH INS RETIRED</v>
          </cell>
          <cell r="C1047">
            <v>6853244.4199999999</v>
          </cell>
          <cell r="D1047">
            <v>6695423.1299999999</v>
          </cell>
        </row>
        <row r="1048">
          <cell r="A1048">
            <v>6120051</v>
          </cell>
          <cell r="B1048" t="str">
            <v>EMP BEN-AD&amp;D INSURANCE</v>
          </cell>
          <cell r="C1048">
            <v>41244.53</v>
          </cell>
          <cell r="D1048">
            <v>0</v>
          </cell>
        </row>
        <row r="1049">
          <cell r="A1049">
            <v>6120053</v>
          </cell>
          <cell r="B1049" t="str">
            <v>EMP BEN-EMPLOYEE BENEFITS MISC</v>
          </cell>
          <cell r="C1049">
            <v>-37504.99</v>
          </cell>
          <cell r="D1049">
            <v>3535.84</v>
          </cell>
        </row>
        <row r="1050">
          <cell r="A1050">
            <v>6120055</v>
          </cell>
          <cell r="B1050" t="str">
            <v>EMP BEN-UTILITY SERV DISCOUNT</v>
          </cell>
          <cell r="C1050">
            <v>5230</v>
          </cell>
          <cell r="D1050">
            <v>5230</v>
          </cell>
        </row>
        <row r="1051">
          <cell r="A1051">
            <v>6120060</v>
          </cell>
          <cell r="B1051" t="str">
            <v>EMP BEN-SERP EXP ACTIVES</v>
          </cell>
          <cell r="C1051">
            <v>2718951.98</v>
          </cell>
          <cell r="D1051">
            <v>0</v>
          </cell>
        </row>
        <row r="1052">
          <cell r="A1052">
            <v>6120062</v>
          </cell>
          <cell r="B1052" t="str">
            <v>EMP BEN-SAVINGS PLAN COMPANY MATCH</v>
          </cell>
          <cell r="C1052">
            <v>6806164.6699999999</v>
          </cell>
          <cell r="D1052">
            <v>7521128.8799999999</v>
          </cell>
        </row>
        <row r="1053">
          <cell r="A1053">
            <v>6120065</v>
          </cell>
          <cell r="B1053" t="str">
            <v>EMP BEN-FLEX BENEFITS EXPENSE</v>
          </cell>
          <cell r="C1053">
            <v>17733912.949999999</v>
          </cell>
          <cell r="D1053">
            <v>22993785.850000001</v>
          </cell>
        </row>
        <row r="1054">
          <cell r="A1054">
            <v>6120066</v>
          </cell>
          <cell r="B1054" t="str">
            <v>EMP BENEFITS-INCENTIVE MATCH</v>
          </cell>
          <cell r="C1054">
            <v>3820709</v>
          </cell>
          <cell r="D1054">
            <v>3799808</v>
          </cell>
        </row>
        <row r="1055">
          <cell r="A1055">
            <v>6120068</v>
          </cell>
          <cell r="B1055" t="str">
            <v>EMP BEN-INACTIVE EMPLOYEE BENEFITS</v>
          </cell>
          <cell r="C1055">
            <v>257648.39</v>
          </cell>
          <cell r="D1055">
            <v>171630.56</v>
          </cell>
        </row>
        <row r="1056">
          <cell r="A1056">
            <v>6120074</v>
          </cell>
          <cell r="B1056" t="str">
            <v>EMP BEN-ACCIDENTAL DEATH &amp; DISMEMBERSHI</v>
          </cell>
          <cell r="C1056">
            <v>0</v>
          </cell>
          <cell r="D1056">
            <v>516.37</v>
          </cell>
        </row>
        <row r="1057">
          <cell r="A1057">
            <v>6120075</v>
          </cell>
          <cell r="B1057" t="str">
            <v>EMP BEN-RANDOM TESTING</v>
          </cell>
          <cell r="C1057">
            <v>55241.53</v>
          </cell>
          <cell r="D1057">
            <v>23600.6</v>
          </cell>
        </row>
        <row r="1058">
          <cell r="A1058">
            <v>6120076</v>
          </cell>
          <cell r="B1058" t="str">
            <v>EMP BEN-PENSION</v>
          </cell>
          <cell r="C1058">
            <v>0</v>
          </cell>
          <cell r="D1058">
            <v>-62115827</v>
          </cell>
        </row>
        <row r="1059">
          <cell r="A1059">
            <v>6120078</v>
          </cell>
          <cell r="B1059" t="str">
            <v>EMP BEN-RETURN TO WORK EXAMINATION</v>
          </cell>
          <cell r="C1059">
            <v>11851.48</v>
          </cell>
          <cell r="D1059">
            <v>5021.87</v>
          </cell>
        </row>
        <row r="1060">
          <cell r="A1060">
            <v>6120084</v>
          </cell>
          <cell r="B1060" t="str">
            <v>EMP BEN-SPECIAL EVENTS NIGHT</v>
          </cell>
          <cell r="C1060">
            <v>525889.56999999995</v>
          </cell>
          <cell r="D1060">
            <v>166529.44</v>
          </cell>
        </row>
        <row r="1061">
          <cell r="A1061">
            <v>6120085</v>
          </cell>
          <cell r="B1061" t="str">
            <v>EMP BENEFITS-TRAINING</v>
          </cell>
          <cell r="C1061">
            <v>7310.45</v>
          </cell>
          <cell r="D1061">
            <v>8620.6</v>
          </cell>
        </row>
        <row r="1062">
          <cell r="A1062">
            <v>6120086</v>
          </cell>
          <cell r="B1062" t="str">
            <v>EMP BEN-RETIREMENT ACTIVITIES</v>
          </cell>
          <cell r="C1062">
            <v>14643.45</v>
          </cell>
          <cell r="D1062">
            <v>36694.57</v>
          </cell>
        </row>
        <row r="1063">
          <cell r="A1063">
            <v>6120090</v>
          </cell>
          <cell r="B1063" t="str">
            <v>EMP BEN-PENSION FUNDING</v>
          </cell>
          <cell r="C1063">
            <v>20117400</v>
          </cell>
          <cell r="D1063">
            <v>18260006</v>
          </cell>
        </row>
        <row r="1064">
          <cell r="A1064">
            <v>6120093</v>
          </cell>
          <cell r="B1064" t="str">
            <v>EMP BENEFITS-PREPARE FOR MANAGEMENT (PF</v>
          </cell>
          <cell r="C1064">
            <v>15497.01</v>
          </cell>
          <cell r="D1064">
            <v>0</v>
          </cell>
        </row>
        <row r="1065">
          <cell r="A1065">
            <v>6120097</v>
          </cell>
          <cell r="B1065" t="str">
            <v>EMP BEN-RELOCATION OF CURRENT EMPLOYEES</v>
          </cell>
          <cell r="C1065">
            <v>5958.77</v>
          </cell>
          <cell r="D1065">
            <v>40135.74</v>
          </cell>
        </row>
        <row r="1066">
          <cell r="A1066">
            <v>6120139</v>
          </cell>
          <cell r="B1066" t="str">
            <v>EMP BEN-WORKER'S COMP-IDEMNITY EXP</v>
          </cell>
          <cell r="C1066">
            <v>2745351.97</v>
          </cell>
          <cell r="D1066">
            <v>2337546.48</v>
          </cell>
        </row>
        <row r="1067">
          <cell r="A1067">
            <v>6120140</v>
          </cell>
          <cell r="B1067" t="str">
            <v>EMP BEN-WORKER'S COMPENSATION-ADMIN</v>
          </cell>
          <cell r="C1067">
            <v>443801.72</v>
          </cell>
          <cell r="D1067">
            <v>322970.93</v>
          </cell>
        </row>
        <row r="1068">
          <cell r="A1068">
            <v>6120141</v>
          </cell>
          <cell r="B1068" t="str">
            <v>EMP BEN-WORKERS COMP-REFUNDS</v>
          </cell>
          <cell r="C1068">
            <v>-131790.39999999999</v>
          </cell>
          <cell r="D1068">
            <v>0</v>
          </cell>
        </row>
        <row r="1069">
          <cell r="A1069">
            <v>6120201</v>
          </cell>
          <cell r="B1069" t="str">
            <v>EMP BEN-DIV EQUIV</v>
          </cell>
          <cell r="C1069">
            <v>232646.72</v>
          </cell>
          <cell r="D1069">
            <v>95051.71</v>
          </cell>
        </row>
        <row r="1070">
          <cell r="A1070">
            <v>6125002</v>
          </cell>
          <cell r="B1070" t="str">
            <v>EXEC BEN-LONG TERM INCENTIVE PLAN</v>
          </cell>
          <cell r="C1070">
            <v>1159510.25</v>
          </cell>
          <cell r="D1070">
            <v>924139.81</v>
          </cell>
        </row>
        <row r="1071">
          <cell r="A1071">
            <v>6125007</v>
          </cell>
          <cell r="B1071" t="str">
            <v>EXEC BEN-EXECUTIVE INSURANCE</v>
          </cell>
          <cell r="C1071">
            <v>81813.3</v>
          </cell>
          <cell r="D1071">
            <v>28898</v>
          </cell>
        </row>
        <row r="1072">
          <cell r="A1072">
            <v>6127000</v>
          </cell>
          <cell r="B1072" t="str">
            <v>EMP BEN-PAYROLL TAXES</v>
          </cell>
          <cell r="C1072">
            <v>0</v>
          </cell>
          <cell r="D1072">
            <v>111247.6</v>
          </cell>
        </row>
        <row r="1073">
          <cell r="A1073">
            <v>6130001</v>
          </cell>
          <cell r="B1073" t="str">
            <v>EMP TRAVEL-AIR</v>
          </cell>
          <cell r="C1073">
            <v>796967.58</v>
          </cell>
          <cell r="D1073">
            <v>785284.2</v>
          </cell>
        </row>
        <row r="1074">
          <cell r="A1074">
            <v>6130002</v>
          </cell>
          <cell r="B1074" t="str">
            <v>EMP TRAVEL-EMP  RAIL</v>
          </cell>
          <cell r="C1074">
            <v>61462.2</v>
          </cell>
          <cell r="D1074">
            <v>76581.42</v>
          </cell>
        </row>
        <row r="1075">
          <cell r="A1075">
            <v>6130010</v>
          </cell>
          <cell r="B1075" t="str">
            <v>EMP TRAVEL-MEALS&amp;TIPS(100%)(CHK W/AP OR</v>
          </cell>
          <cell r="C1075">
            <v>218339.14</v>
          </cell>
          <cell r="D1075">
            <v>272290.59000000003</v>
          </cell>
        </row>
        <row r="1076">
          <cell r="A1076">
            <v>6130011</v>
          </cell>
          <cell r="B1076" t="str">
            <v>EMP TRAVEL-INCIDENTALS (PHONES AND TIPS</v>
          </cell>
          <cell r="C1076">
            <v>22969.71</v>
          </cell>
          <cell r="D1076">
            <v>14728.12</v>
          </cell>
        </row>
        <row r="1077">
          <cell r="A1077">
            <v>6130012</v>
          </cell>
          <cell r="B1077" t="str">
            <v>EMP TRAVEL-MILEAGE</v>
          </cell>
          <cell r="C1077">
            <v>1352610.03</v>
          </cell>
          <cell r="D1077">
            <v>1093315</v>
          </cell>
        </row>
        <row r="1078">
          <cell r="A1078">
            <v>6130013</v>
          </cell>
          <cell r="B1078" t="str">
            <v>EMP TRAVEL-PER DIEM</v>
          </cell>
          <cell r="C1078">
            <v>61400.36</v>
          </cell>
          <cell r="D1078">
            <v>56501</v>
          </cell>
        </row>
        <row r="1079">
          <cell r="A1079">
            <v>6130014</v>
          </cell>
          <cell r="B1079" t="str">
            <v>EMP TRAVEL-PARKING</v>
          </cell>
          <cell r="C1079">
            <v>77796.17</v>
          </cell>
          <cell r="D1079">
            <v>73550.759999999995</v>
          </cell>
        </row>
        <row r="1080">
          <cell r="A1080">
            <v>6130015</v>
          </cell>
          <cell r="B1080" t="str">
            <v>EMP TRAVEL-MEALS (INCL TIPS)%ENT 50%</v>
          </cell>
          <cell r="C1080">
            <v>541793.39</v>
          </cell>
          <cell r="D1080">
            <v>462554.32</v>
          </cell>
        </row>
        <row r="1081">
          <cell r="A1081">
            <v>6130016</v>
          </cell>
          <cell r="B1081" t="str">
            <v>EMP TRAVEL-CAR RENTAL</v>
          </cell>
          <cell r="C1081">
            <v>93632.11</v>
          </cell>
          <cell r="D1081">
            <v>97630.92</v>
          </cell>
        </row>
        <row r="1082">
          <cell r="A1082">
            <v>6130017</v>
          </cell>
          <cell r="B1082" t="str">
            <v>EMP TRAVEL-TAXI  &amp; SHUTTLE</v>
          </cell>
          <cell r="C1082">
            <v>69609.58</v>
          </cell>
          <cell r="D1082">
            <v>67246.31</v>
          </cell>
        </row>
        <row r="1083">
          <cell r="A1083">
            <v>6130018</v>
          </cell>
          <cell r="B1083" t="str">
            <v>EMP TRAVEL-AGENCY EXPENSE-CBS USE</v>
          </cell>
          <cell r="C1083">
            <v>323436.32</v>
          </cell>
          <cell r="D1083">
            <v>454532.17</v>
          </cell>
        </row>
        <row r="1084">
          <cell r="A1084">
            <v>6130019</v>
          </cell>
          <cell r="B1084" t="str">
            <v>EMP TRAVEL-MANAGEMENT-CBS USE</v>
          </cell>
          <cell r="C1084">
            <v>25.99</v>
          </cell>
          <cell r="D1084">
            <v>0</v>
          </cell>
        </row>
        <row r="1085">
          <cell r="A1085">
            <v>6130020</v>
          </cell>
          <cell r="B1085" t="str">
            <v>EMP TRAVEL-HOTEL/LODGING (ROOM&amp;TAX ONLY</v>
          </cell>
          <cell r="C1085">
            <v>1034949.65</v>
          </cell>
          <cell r="D1085">
            <v>1101724.04</v>
          </cell>
        </row>
        <row r="1086">
          <cell r="A1086">
            <v>6130021</v>
          </cell>
          <cell r="B1086" t="str">
            <v>NON-EMP TRAVEL-RECRUITING EXPENSE</v>
          </cell>
          <cell r="C1086">
            <v>293328.93</v>
          </cell>
          <cell r="D1086">
            <v>95933.35</v>
          </cell>
        </row>
        <row r="1087">
          <cell r="A1087">
            <v>6130022</v>
          </cell>
          <cell r="B1087" t="str">
            <v>EMP BEN-CORPORATE EVENTS SERVICES (VEND</v>
          </cell>
          <cell r="C1087">
            <v>486.49</v>
          </cell>
          <cell r="D1087">
            <v>12658.74</v>
          </cell>
        </row>
        <row r="1088">
          <cell r="A1088">
            <v>6130023</v>
          </cell>
          <cell r="B1088" t="str">
            <v>EMP BEN-CORPORATE EVENTS CONSULTING (IN</v>
          </cell>
          <cell r="C1088">
            <v>12540.95</v>
          </cell>
          <cell r="D1088">
            <v>20037.96</v>
          </cell>
        </row>
        <row r="1089">
          <cell r="A1089">
            <v>6130030</v>
          </cell>
          <cell r="B1089" t="str">
            <v>EMP OTHER-SPOUSE'S TRAVEL-IMPUTABLE</v>
          </cell>
          <cell r="C1089">
            <v>1567</v>
          </cell>
          <cell r="D1089">
            <v>0</v>
          </cell>
        </row>
        <row r="1090">
          <cell r="A1090">
            <v>6130040</v>
          </cell>
          <cell r="B1090" t="str">
            <v>EMP OTHER-LIVING EXPENSES-IMPUTABLE</v>
          </cell>
          <cell r="C1090">
            <v>349.41</v>
          </cell>
          <cell r="D1090">
            <v>26299.84</v>
          </cell>
        </row>
        <row r="1091">
          <cell r="A1091">
            <v>6130050</v>
          </cell>
          <cell r="B1091" t="str">
            <v>EMP TRAVEL-OTHER</v>
          </cell>
          <cell r="C1091">
            <v>-15420.72</v>
          </cell>
          <cell r="D1091">
            <v>-25534.42</v>
          </cell>
        </row>
        <row r="1092">
          <cell r="A1092">
            <v>6210000</v>
          </cell>
          <cell r="B1092" t="str">
            <v>PURCHASED MATERIALS</v>
          </cell>
          <cell r="C1092">
            <v>487216.41</v>
          </cell>
          <cell r="D1092">
            <v>256459.32</v>
          </cell>
        </row>
        <row r="1093">
          <cell r="A1093">
            <v>6210195</v>
          </cell>
          <cell r="B1093" t="str">
            <v>MATL-EXEMPT MATERIAL-GAS</v>
          </cell>
          <cell r="C1093">
            <v>1244887.6499999999</v>
          </cell>
          <cell r="D1093">
            <v>1185394.83</v>
          </cell>
        </row>
        <row r="1094">
          <cell r="A1094">
            <v>6210196</v>
          </cell>
          <cell r="B1094" t="str">
            <v>MATL-EXEMPT MATERIAL-ELECTRIC</v>
          </cell>
          <cell r="C1094">
            <v>4080989.98</v>
          </cell>
          <cell r="D1094">
            <v>4062579.87</v>
          </cell>
        </row>
        <row r="1095">
          <cell r="A1095">
            <v>6210200</v>
          </cell>
          <cell r="B1095" t="str">
            <v>MATL-MATERIAL CONSUMPTION COSTS</v>
          </cell>
          <cell r="C1095">
            <v>-5198.2</v>
          </cell>
          <cell r="D1095">
            <v>5338.24</v>
          </cell>
        </row>
        <row r="1096">
          <cell r="A1096">
            <v>6210210</v>
          </cell>
          <cell r="B1096" t="str">
            <v>MATL-INV ADJUST ACCT</v>
          </cell>
          <cell r="C1096">
            <v>236173.35</v>
          </cell>
          <cell r="D1096">
            <v>522160.83</v>
          </cell>
        </row>
        <row r="1097">
          <cell r="A1097">
            <v>6210211</v>
          </cell>
          <cell r="B1097" t="str">
            <v>MATL-FLEET INVENTORY ADJUSTMENT</v>
          </cell>
          <cell r="C1097">
            <v>236466.95</v>
          </cell>
          <cell r="D1097">
            <v>267419.13</v>
          </cell>
        </row>
        <row r="1098">
          <cell r="A1098">
            <v>6210220</v>
          </cell>
          <cell r="B1098" t="str">
            <v>MATL-SCRAP MATERIAL EXPENSES</v>
          </cell>
          <cell r="C1098">
            <v>819097.14</v>
          </cell>
          <cell r="D1098">
            <v>1608785.05</v>
          </cell>
        </row>
        <row r="1099">
          <cell r="A1099">
            <v>6211010</v>
          </cell>
          <cell r="B1099" t="str">
            <v>#MATL-OFFICE FURNITURE-USE 6213015</v>
          </cell>
          <cell r="C1099">
            <v>0</v>
          </cell>
          <cell r="D1099">
            <v>-1267.54</v>
          </cell>
        </row>
        <row r="1100">
          <cell r="A1100">
            <v>6211015</v>
          </cell>
          <cell r="B1100" t="str">
            <v>#MATL-OFFICE EQUIPMENT-USE 6213020</v>
          </cell>
          <cell r="C1100">
            <v>0</v>
          </cell>
          <cell r="D1100">
            <v>2744.93</v>
          </cell>
        </row>
        <row r="1101">
          <cell r="A1101">
            <v>6211020</v>
          </cell>
          <cell r="B1101" t="str">
            <v>#MATL-COMPUTER EQUIPMENT-USE 6213025</v>
          </cell>
          <cell r="C1101">
            <v>0</v>
          </cell>
          <cell r="D1101">
            <v>1892.74</v>
          </cell>
        </row>
        <row r="1102">
          <cell r="A1102">
            <v>6211025</v>
          </cell>
          <cell r="B1102" t="str">
            <v>#MATL-COMPUTER SOFTWARE-USE 6213030</v>
          </cell>
          <cell r="C1102">
            <v>0</v>
          </cell>
          <cell r="D1102">
            <v>-76403.710000000006</v>
          </cell>
        </row>
        <row r="1103">
          <cell r="A1103">
            <v>6211030</v>
          </cell>
          <cell r="B1103" t="str">
            <v>#MATL-GASOLINE AND DIESEL-USE 6213035</v>
          </cell>
          <cell r="C1103">
            <v>0</v>
          </cell>
          <cell r="D1103">
            <v>-76.5</v>
          </cell>
        </row>
        <row r="1104">
          <cell r="A1104">
            <v>6211055</v>
          </cell>
          <cell r="B1104" t="str">
            <v>#MATL-VEHICLE PARTS-USE 6213060</v>
          </cell>
          <cell r="C1104">
            <v>0</v>
          </cell>
          <cell r="D1104">
            <v>-51.57</v>
          </cell>
        </row>
        <row r="1105">
          <cell r="A1105">
            <v>6211080</v>
          </cell>
          <cell r="B1105" t="str">
            <v>#MATL-MISCELLANEOUS-USE 6213085</v>
          </cell>
          <cell r="C1105">
            <v>0</v>
          </cell>
          <cell r="D1105">
            <v>2858.31</v>
          </cell>
        </row>
        <row r="1106">
          <cell r="A1106">
            <v>6211090</v>
          </cell>
          <cell r="B1106" t="str">
            <v>#MATL-SUBSCRIPTIONS-USE 6213095</v>
          </cell>
          <cell r="C1106">
            <v>0</v>
          </cell>
          <cell r="D1106">
            <v>170.08</v>
          </cell>
        </row>
        <row r="1107">
          <cell r="A1107">
            <v>6211125</v>
          </cell>
          <cell r="B1107" t="str">
            <v>#MATL-BOTTLED WATER-USE 6213130</v>
          </cell>
          <cell r="C1107">
            <v>0</v>
          </cell>
          <cell r="D1107">
            <v>507.2</v>
          </cell>
        </row>
        <row r="1108">
          <cell r="A1108">
            <v>6211175</v>
          </cell>
          <cell r="B1108" t="str">
            <v>#MATL-COMPUTER HARDWARE-USE 6213180</v>
          </cell>
          <cell r="C1108">
            <v>0</v>
          </cell>
          <cell r="D1108">
            <v>310.56</v>
          </cell>
        </row>
        <row r="1109">
          <cell r="A1109">
            <v>6211265</v>
          </cell>
          <cell r="B1109" t="str">
            <v>MATL-FIRST AID SUPPLIES</v>
          </cell>
          <cell r="C1109">
            <v>2209.33</v>
          </cell>
          <cell r="D1109">
            <v>4461.21</v>
          </cell>
        </row>
        <row r="1110">
          <cell r="A1110">
            <v>6211279</v>
          </cell>
          <cell r="B1110" t="str">
            <v>MATL-SHOP ORDER TRANSFER TO M&amp;S</v>
          </cell>
          <cell r="C1110">
            <v>-60184.05</v>
          </cell>
          <cell r="D1110">
            <v>-838616.71</v>
          </cell>
        </row>
        <row r="1111">
          <cell r="A1111">
            <v>6211380</v>
          </cell>
          <cell r="B1111" t="str">
            <v>MATL-ELECTRICAL PARTS</v>
          </cell>
          <cell r="C1111">
            <v>386268.44</v>
          </cell>
          <cell r="D1111">
            <v>417403.04</v>
          </cell>
        </row>
        <row r="1112">
          <cell r="A1112">
            <v>6211390</v>
          </cell>
          <cell r="B1112" t="str">
            <v>#MATL-OFFICE SUPPLIES-USE 6213005</v>
          </cell>
          <cell r="C1112">
            <v>0</v>
          </cell>
          <cell r="D1112">
            <v>30479.47</v>
          </cell>
        </row>
        <row r="1113">
          <cell r="A1113">
            <v>6211395</v>
          </cell>
          <cell r="B1113" t="str">
            <v>MATL-OFFICE STATIONERY</v>
          </cell>
          <cell r="C1113">
            <v>54001.09</v>
          </cell>
          <cell r="D1113">
            <v>57357.599999999999</v>
          </cell>
        </row>
        <row r="1114">
          <cell r="A1114">
            <v>6211445</v>
          </cell>
          <cell r="B1114" t="str">
            <v>#MATL-PLANT EQUIPMENT-USE 6213450</v>
          </cell>
          <cell r="C1114">
            <v>0</v>
          </cell>
          <cell r="D1114">
            <v>0.02</v>
          </cell>
        </row>
        <row r="1115">
          <cell r="A1115">
            <v>6211455</v>
          </cell>
          <cell r="B1115" t="str">
            <v>#MATL-TOOLS-USE 6213455</v>
          </cell>
          <cell r="C1115">
            <v>0</v>
          </cell>
          <cell r="D1115">
            <v>-60.08</v>
          </cell>
        </row>
        <row r="1116">
          <cell r="A1116">
            <v>6211470</v>
          </cell>
          <cell r="B1116" t="str">
            <v>MATL-PRINTED MATERIALS</v>
          </cell>
          <cell r="C1116">
            <v>218219.34</v>
          </cell>
          <cell r="D1116">
            <v>158442.57999999999</v>
          </cell>
        </row>
        <row r="1117">
          <cell r="A1117">
            <v>6211485</v>
          </cell>
          <cell r="B1117" t="str">
            <v>MATL-RAIN GEAR/APPAREL/WET SUITS</v>
          </cell>
          <cell r="C1117">
            <v>15695.62</v>
          </cell>
          <cell r="D1117">
            <v>15103.89</v>
          </cell>
        </row>
        <row r="1118">
          <cell r="A1118">
            <v>6211500</v>
          </cell>
          <cell r="B1118" t="str">
            <v>MATL-SAFETY EVENT SUPPLIES</v>
          </cell>
          <cell r="C1118">
            <v>59507.519999999997</v>
          </cell>
          <cell r="D1118">
            <v>115504.63</v>
          </cell>
        </row>
        <row r="1119">
          <cell r="A1119">
            <v>6211505</v>
          </cell>
          <cell r="B1119" t="str">
            <v>#MATL-SAFETY EQUIPMENT-USE 6213510</v>
          </cell>
          <cell r="C1119">
            <v>0</v>
          </cell>
          <cell r="D1119">
            <v>649.67999999999995</v>
          </cell>
        </row>
        <row r="1120">
          <cell r="A1120">
            <v>6211535</v>
          </cell>
          <cell r="B1120" t="str">
            <v>MATL-VEHICLES</v>
          </cell>
          <cell r="C1120">
            <v>3201.22</v>
          </cell>
          <cell r="D1120">
            <v>50.02</v>
          </cell>
        </row>
        <row r="1121">
          <cell r="A1121">
            <v>6211560</v>
          </cell>
          <cell r="B1121" t="str">
            <v>#MATL-TELECOMMUNICATNS EQUIP-USE 621356</v>
          </cell>
          <cell r="C1121">
            <v>0</v>
          </cell>
          <cell r="D1121">
            <v>1834.27</v>
          </cell>
        </row>
        <row r="1122">
          <cell r="A1122">
            <v>6211680</v>
          </cell>
          <cell r="B1122" t="str">
            <v>#MATL-MATL&amp;SUP FOR CUST EVNT-USE 621368</v>
          </cell>
          <cell r="C1122">
            <v>0</v>
          </cell>
          <cell r="D1122">
            <v>-7850.82</v>
          </cell>
        </row>
        <row r="1123">
          <cell r="A1123">
            <v>6213005</v>
          </cell>
          <cell r="B1123" t="str">
            <v>MATL-OFFICE SUPPLIES</v>
          </cell>
          <cell r="C1123">
            <v>2281053.34</v>
          </cell>
          <cell r="D1123">
            <v>1934702.63</v>
          </cell>
        </row>
        <row r="1124">
          <cell r="A1124">
            <v>6213010</v>
          </cell>
          <cell r="B1124" t="str">
            <v>MATL-PROCUREMENT CARD TRANSACTIONS</v>
          </cell>
          <cell r="C1124">
            <v>826775.06</v>
          </cell>
          <cell r="D1124">
            <v>892333.05</v>
          </cell>
        </row>
        <row r="1125">
          <cell r="A1125">
            <v>6213015</v>
          </cell>
          <cell r="B1125" t="str">
            <v>MATL-OFFICE FURNITURE &amp; EQUIPMENT</v>
          </cell>
          <cell r="C1125">
            <v>6517449.4900000002</v>
          </cell>
          <cell r="D1125">
            <v>780671.99</v>
          </cell>
        </row>
        <row r="1126">
          <cell r="A1126">
            <v>6213020</v>
          </cell>
          <cell r="B1126" t="str">
            <v>MATL-OFFICE EQUIPMENT (EXCEPT FURNITURE</v>
          </cell>
          <cell r="C1126">
            <v>156544.49</v>
          </cell>
          <cell r="D1126">
            <v>42075.98</v>
          </cell>
        </row>
        <row r="1127">
          <cell r="A1127">
            <v>6213025</v>
          </cell>
          <cell r="B1127" t="str">
            <v>MATL-COMPUTER EQUIPMENT</v>
          </cell>
          <cell r="C1127">
            <v>1056921.1599999999</v>
          </cell>
          <cell r="D1127">
            <v>1356927.88</v>
          </cell>
        </row>
        <row r="1128">
          <cell r="A1128">
            <v>6213026</v>
          </cell>
          <cell r="B1128" t="str">
            <v>MATL-NETWORK CABLES COPPER</v>
          </cell>
          <cell r="C1128">
            <v>0</v>
          </cell>
          <cell r="D1128">
            <v>14956.43</v>
          </cell>
        </row>
        <row r="1129">
          <cell r="A1129">
            <v>6213027</v>
          </cell>
          <cell r="B1129" t="str">
            <v>MATL-NETWORK CABLES FIBER</v>
          </cell>
          <cell r="C1129">
            <v>3974.9</v>
          </cell>
          <cell r="D1129">
            <v>4634.6499999999996</v>
          </cell>
        </row>
        <row r="1130">
          <cell r="A1130">
            <v>6213030</v>
          </cell>
          <cell r="B1130" t="str">
            <v>MATL-SOFTWARE</v>
          </cell>
          <cell r="C1130">
            <v>2537233.1</v>
          </cell>
          <cell r="D1130">
            <v>1525338.53</v>
          </cell>
        </row>
        <row r="1131">
          <cell r="A1131">
            <v>6213031</v>
          </cell>
          <cell r="B1131" t="str">
            <v>MATL-DISTRIBUTED SOFTWARE</v>
          </cell>
          <cell r="C1131">
            <v>-72262.66</v>
          </cell>
          <cell r="D1131">
            <v>467167.97</v>
          </cell>
        </row>
        <row r="1132">
          <cell r="A1132">
            <v>6213032</v>
          </cell>
          <cell r="B1132" t="str">
            <v>MATL-MAINFRAME SOFTWARE</v>
          </cell>
          <cell r="C1132">
            <v>0</v>
          </cell>
          <cell r="D1132">
            <v>73.95</v>
          </cell>
        </row>
        <row r="1133">
          <cell r="A1133">
            <v>6213035</v>
          </cell>
          <cell r="B1133" t="str">
            <v>MATL-GASOLINE AND DIESEL FUEL</v>
          </cell>
          <cell r="C1133">
            <v>376606.54</v>
          </cell>
          <cell r="D1133">
            <v>4392851.72</v>
          </cell>
        </row>
        <row r="1134">
          <cell r="A1134">
            <v>6213040</v>
          </cell>
          <cell r="B1134" t="str">
            <v>MATL-GAS DISPNS BY CO PUMPS/DIR CASH PU</v>
          </cell>
          <cell r="C1134">
            <v>2076897.25</v>
          </cell>
          <cell r="D1134">
            <v>122673.38</v>
          </cell>
        </row>
        <row r="1135">
          <cell r="A1135">
            <v>6213045</v>
          </cell>
          <cell r="B1135" t="str">
            <v>MATL-DIESEL FUEL DISPNS CO PUMPS/DIR CS</v>
          </cell>
          <cell r="C1135">
            <v>2374958.2999999998</v>
          </cell>
          <cell r="D1135">
            <v>0</v>
          </cell>
        </row>
        <row r="1136">
          <cell r="A1136">
            <v>6213050</v>
          </cell>
          <cell r="B1136" t="str">
            <v>MATL-NAT GAS USED FOR VEHICLE FUEL</v>
          </cell>
          <cell r="C1136">
            <v>16395.28</v>
          </cell>
          <cell r="D1136">
            <v>1156.08</v>
          </cell>
        </row>
        <row r="1137">
          <cell r="A1137">
            <v>6213055</v>
          </cell>
          <cell r="B1137" t="str">
            <v>MATL-OIL AND LUBRICANTS</v>
          </cell>
          <cell r="C1137">
            <v>51716.68</v>
          </cell>
          <cell r="D1137">
            <v>64969.09</v>
          </cell>
        </row>
        <row r="1138">
          <cell r="A1138">
            <v>6213060</v>
          </cell>
          <cell r="B1138" t="str">
            <v>MATL-VEHICLE PARTS</v>
          </cell>
          <cell r="C1138">
            <v>438942.8</v>
          </cell>
          <cell r="D1138">
            <v>31857.58</v>
          </cell>
        </row>
        <row r="1139">
          <cell r="A1139">
            <v>6213065</v>
          </cell>
          <cell r="B1139" t="str">
            <v>MATL-TIRES AND RECAPS</v>
          </cell>
          <cell r="C1139">
            <v>563.07000000000005</v>
          </cell>
          <cell r="D1139">
            <v>-196.29</v>
          </cell>
        </row>
        <row r="1140">
          <cell r="A1140">
            <v>6213070</v>
          </cell>
          <cell r="B1140" t="str">
            <v>MATL-PARTS</v>
          </cell>
          <cell r="C1140">
            <v>203671.82</v>
          </cell>
          <cell r="D1140">
            <v>226097.08</v>
          </cell>
        </row>
        <row r="1141">
          <cell r="A1141">
            <v>6213080</v>
          </cell>
          <cell r="B1141" t="str">
            <v>MATL-REPAIR PARTS</v>
          </cell>
          <cell r="C1141">
            <v>257225.9</v>
          </cell>
          <cell r="D1141">
            <v>290968.61</v>
          </cell>
        </row>
        <row r="1142">
          <cell r="A1142">
            <v>6213085</v>
          </cell>
          <cell r="B1142" t="str">
            <v>MATL-MISCELLANEOUS</v>
          </cell>
          <cell r="C1142">
            <v>4163805.38</v>
          </cell>
          <cell r="D1142">
            <v>3538444.66</v>
          </cell>
        </row>
        <row r="1143">
          <cell r="A1143">
            <v>6213090</v>
          </cell>
          <cell r="B1143" t="str">
            <v>MATL-FREIGHT</v>
          </cell>
          <cell r="C1143">
            <v>456674.41</v>
          </cell>
          <cell r="D1143">
            <v>209680.66</v>
          </cell>
        </row>
        <row r="1144">
          <cell r="A1144">
            <v>6213095</v>
          </cell>
          <cell r="B1144" t="str">
            <v>MATL-SUBSCRIPTIONS AND PUBLICATIONS</v>
          </cell>
          <cell r="C1144">
            <v>229918.7</v>
          </cell>
          <cell r="D1144">
            <v>118077.67</v>
          </cell>
        </row>
        <row r="1145">
          <cell r="A1145">
            <v>6213100</v>
          </cell>
          <cell r="B1145" t="str">
            <v>MATL-ACTUATORS</v>
          </cell>
          <cell r="C1145">
            <v>741.34</v>
          </cell>
          <cell r="D1145">
            <v>31753.15</v>
          </cell>
        </row>
        <row r="1146">
          <cell r="A1146">
            <v>6213105</v>
          </cell>
          <cell r="B1146" t="str">
            <v>MATL-ANODES</v>
          </cell>
          <cell r="C1146">
            <v>7707.3</v>
          </cell>
          <cell r="D1146">
            <v>1291.5999999999999</v>
          </cell>
        </row>
        <row r="1147">
          <cell r="A1147">
            <v>6213110</v>
          </cell>
          <cell r="B1147" t="str">
            <v>MATL-APPLIANCE PARTS</v>
          </cell>
          <cell r="C1147">
            <v>3926.03</v>
          </cell>
          <cell r="D1147">
            <v>2909.07</v>
          </cell>
        </row>
        <row r="1148">
          <cell r="A1148">
            <v>6213115</v>
          </cell>
          <cell r="B1148" t="str">
            <v>MATL-ASPHALT</v>
          </cell>
          <cell r="C1148">
            <v>67573.350000000006</v>
          </cell>
          <cell r="D1148">
            <v>195751.87</v>
          </cell>
        </row>
        <row r="1149">
          <cell r="A1149">
            <v>6213120</v>
          </cell>
          <cell r="B1149" t="str">
            <v>MATL-AUDIO VISUAL EQUIPMENT</v>
          </cell>
          <cell r="C1149">
            <v>31385.11</v>
          </cell>
          <cell r="D1149">
            <v>23140.23</v>
          </cell>
        </row>
        <row r="1150">
          <cell r="A1150">
            <v>6213125</v>
          </cell>
          <cell r="B1150" t="str">
            <v>MATL-VEHICLE SUPPLIES</v>
          </cell>
          <cell r="C1150">
            <v>48678.34</v>
          </cell>
          <cell r="D1150">
            <v>454536.64</v>
          </cell>
        </row>
        <row r="1151">
          <cell r="A1151">
            <v>6213130</v>
          </cell>
          <cell r="B1151" t="str">
            <v>MATL-BOTTLED WATER</v>
          </cell>
          <cell r="C1151">
            <v>69113.100000000006</v>
          </cell>
          <cell r="D1151">
            <v>40649.480000000003</v>
          </cell>
        </row>
        <row r="1152">
          <cell r="A1152">
            <v>6213140</v>
          </cell>
          <cell r="B1152" t="str">
            <v>MATL-BUILDING MATERIALS</v>
          </cell>
          <cell r="C1152">
            <v>136469.79999999999</v>
          </cell>
          <cell r="D1152">
            <v>165995.51999999999</v>
          </cell>
        </row>
        <row r="1153">
          <cell r="A1153">
            <v>6213150</v>
          </cell>
          <cell r="B1153" t="str">
            <v>MATL-CAPACITORS &amp; RACKS</v>
          </cell>
          <cell r="C1153">
            <v>120</v>
          </cell>
          <cell r="D1153">
            <v>715.45</v>
          </cell>
        </row>
        <row r="1154">
          <cell r="A1154">
            <v>6213155</v>
          </cell>
          <cell r="B1154" t="str">
            <v>MATL-CATHODIC EQUIPMENT</v>
          </cell>
          <cell r="C1154">
            <v>42166.5</v>
          </cell>
          <cell r="D1154">
            <v>6794.02</v>
          </cell>
        </row>
        <row r="1155">
          <cell r="A1155">
            <v>6213160</v>
          </cell>
          <cell r="B1155" t="str">
            <v>MATL-CHARTS</v>
          </cell>
          <cell r="C1155">
            <v>293.66000000000003</v>
          </cell>
          <cell r="D1155">
            <v>841.99</v>
          </cell>
        </row>
        <row r="1156">
          <cell r="A1156">
            <v>6213165</v>
          </cell>
          <cell r="B1156" t="str">
            <v>MATL-CHEMICALS</v>
          </cell>
          <cell r="C1156">
            <v>198730.97</v>
          </cell>
          <cell r="D1156">
            <v>25036.98</v>
          </cell>
        </row>
        <row r="1157">
          <cell r="A1157">
            <v>6213170</v>
          </cell>
          <cell r="B1157" t="str">
            <v>MATL-CIRCUIT BREAKERS</v>
          </cell>
          <cell r="C1157">
            <v>11771.96</v>
          </cell>
          <cell r="D1157">
            <v>287.97000000000003</v>
          </cell>
        </row>
        <row r="1158">
          <cell r="A1158">
            <v>6213175</v>
          </cell>
          <cell r="B1158" t="str">
            <v>MATL-COMPRESSOR EQUIPMENT</v>
          </cell>
          <cell r="C1158">
            <v>122702.97</v>
          </cell>
          <cell r="D1158">
            <v>181935.48</v>
          </cell>
        </row>
        <row r="1159">
          <cell r="A1159">
            <v>6213176</v>
          </cell>
          <cell r="B1159" t="str">
            <v>MATL-COMPRESSOR STATION FUEL-MORENO</v>
          </cell>
          <cell r="C1159">
            <v>1412214</v>
          </cell>
          <cell r="D1159">
            <v>1785151</v>
          </cell>
        </row>
        <row r="1160">
          <cell r="A1160">
            <v>6213177</v>
          </cell>
          <cell r="B1160" t="str">
            <v>MATL-COMPRESSOR STATION FUEL-RAINBOW</v>
          </cell>
          <cell r="C1160">
            <v>3957</v>
          </cell>
          <cell r="D1160">
            <v>12336</v>
          </cell>
        </row>
        <row r="1161">
          <cell r="A1161">
            <v>6213180</v>
          </cell>
          <cell r="B1161" t="str">
            <v>MATL-COMPUTER HARDWARE</v>
          </cell>
          <cell r="C1161">
            <v>10852031.640000001</v>
          </cell>
          <cell r="D1161">
            <v>13899105.119999999</v>
          </cell>
        </row>
        <row r="1162">
          <cell r="A1162">
            <v>6213185</v>
          </cell>
          <cell r="B1162" t="str">
            <v>MATL-CONCRETE VAULT PARTS</v>
          </cell>
          <cell r="C1162">
            <v>878223.97</v>
          </cell>
          <cell r="D1162">
            <v>709167.11</v>
          </cell>
        </row>
        <row r="1163">
          <cell r="A1163">
            <v>6213190</v>
          </cell>
          <cell r="B1163" t="str">
            <v>MATL-CONDUIT</v>
          </cell>
          <cell r="C1163">
            <v>159554.78</v>
          </cell>
          <cell r="D1163">
            <v>91255.55</v>
          </cell>
        </row>
        <row r="1164">
          <cell r="A1164">
            <v>6213195</v>
          </cell>
          <cell r="B1164" t="str">
            <v>MATL-CARGO DRUMS</v>
          </cell>
          <cell r="C1164">
            <v>11873.19</v>
          </cell>
          <cell r="D1164">
            <v>7875.54</v>
          </cell>
        </row>
        <row r="1165">
          <cell r="A1165">
            <v>6213200</v>
          </cell>
          <cell r="B1165" t="str">
            <v>MATL-CONSTRUCTION EQUIPMENT</v>
          </cell>
          <cell r="C1165">
            <v>31069.11</v>
          </cell>
          <cell r="D1165">
            <v>3720.7</v>
          </cell>
        </row>
        <row r="1166">
          <cell r="A1166">
            <v>6213205</v>
          </cell>
          <cell r="B1166" t="str">
            <v>MATL-COPIERS</v>
          </cell>
          <cell r="C1166">
            <v>200</v>
          </cell>
          <cell r="D1166">
            <v>486.92</v>
          </cell>
        </row>
        <row r="1167">
          <cell r="A1167">
            <v>6213210</v>
          </cell>
          <cell r="B1167" t="str">
            <v>MATL-CUSTOMER SERVICE INSTRUMENTS</v>
          </cell>
          <cell r="C1167">
            <v>0</v>
          </cell>
          <cell r="D1167">
            <v>337.35</v>
          </cell>
        </row>
        <row r="1168">
          <cell r="A1168">
            <v>6213220</v>
          </cell>
          <cell r="B1168" t="str">
            <v>MATL-ELECTRIC METERS</v>
          </cell>
          <cell r="C1168">
            <v>2088202.47</v>
          </cell>
          <cell r="D1168">
            <v>3287637.85</v>
          </cell>
        </row>
        <row r="1169">
          <cell r="A1169">
            <v>6213221</v>
          </cell>
          <cell r="B1169" t="str">
            <v>MATL-OVERHEAD TRANSFORMERS</v>
          </cell>
          <cell r="C1169">
            <v>2096825.89</v>
          </cell>
          <cell r="D1169">
            <v>1553663.05</v>
          </cell>
        </row>
        <row r="1170">
          <cell r="A1170">
            <v>6213222</v>
          </cell>
          <cell r="B1170" t="str">
            <v>MATL-UNDERGROUND TRANSFORMERS</v>
          </cell>
          <cell r="C1170">
            <v>13299774.02</v>
          </cell>
          <cell r="D1170">
            <v>11838505.470000001</v>
          </cell>
        </row>
        <row r="1171">
          <cell r="A1171">
            <v>6213223</v>
          </cell>
          <cell r="B1171" t="str">
            <v>MATL-ELECTRIC REGULATORS</v>
          </cell>
          <cell r="C1171">
            <v>7062.82</v>
          </cell>
          <cell r="D1171">
            <v>0</v>
          </cell>
        </row>
        <row r="1172">
          <cell r="A1172">
            <v>6213225</v>
          </cell>
          <cell r="B1172" t="str">
            <v>MATL-ELECTRICAL EQUIPMENT</v>
          </cell>
          <cell r="C1172">
            <v>318099.99</v>
          </cell>
          <cell r="D1172">
            <v>716274.93</v>
          </cell>
        </row>
        <row r="1173">
          <cell r="A1173">
            <v>6213235</v>
          </cell>
          <cell r="B1173" t="str">
            <v>MATL-ENGINEERING EQUIPMENT</v>
          </cell>
          <cell r="C1173">
            <v>30487.73</v>
          </cell>
          <cell r="D1173">
            <v>16763.060000000001</v>
          </cell>
        </row>
        <row r="1174">
          <cell r="A1174">
            <v>6213245</v>
          </cell>
          <cell r="B1174" t="str">
            <v>MATL-FABRICATED PRODUCTS</v>
          </cell>
          <cell r="C1174">
            <v>13538.74</v>
          </cell>
          <cell r="D1174">
            <v>58045.53</v>
          </cell>
        </row>
        <row r="1175">
          <cell r="A1175">
            <v>6213250</v>
          </cell>
          <cell r="B1175" t="str">
            <v>MATL-FABRICATED PRODUCTS (CANOPIES  ETC</v>
          </cell>
          <cell r="C1175">
            <v>248.98</v>
          </cell>
          <cell r="D1175">
            <v>0</v>
          </cell>
        </row>
        <row r="1176">
          <cell r="A1176">
            <v>6213255</v>
          </cell>
          <cell r="B1176" t="str">
            <v>MATL-FAX MACHINES</v>
          </cell>
          <cell r="C1176">
            <v>194.44</v>
          </cell>
          <cell r="D1176">
            <v>10491.83</v>
          </cell>
        </row>
        <row r="1177">
          <cell r="A1177">
            <v>6213260</v>
          </cell>
          <cell r="B1177" t="str">
            <v>MATL-FITTINGS</v>
          </cell>
          <cell r="C1177">
            <v>126536.81</v>
          </cell>
          <cell r="D1177">
            <v>9735.51</v>
          </cell>
        </row>
        <row r="1178">
          <cell r="A1178">
            <v>6213265</v>
          </cell>
          <cell r="B1178" t="str">
            <v>MATL-CARPET &amp; DRAPES</v>
          </cell>
          <cell r="C1178">
            <v>8249.34</v>
          </cell>
          <cell r="D1178">
            <v>877.45</v>
          </cell>
        </row>
        <row r="1179">
          <cell r="A1179">
            <v>6213270</v>
          </cell>
          <cell r="B1179" t="str">
            <v>MATL-FUSE CABINETS</v>
          </cell>
          <cell r="C1179">
            <v>94.13</v>
          </cell>
          <cell r="D1179">
            <v>0</v>
          </cell>
        </row>
        <row r="1180">
          <cell r="A1180">
            <v>6213275</v>
          </cell>
          <cell r="B1180" t="str">
            <v>MATL-GAS OPERATIONS MATERIALS</v>
          </cell>
          <cell r="C1180">
            <v>124063.93</v>
          </cell>
          <cell r="D1180">
            <v>117294.07</v>
          </cell>
        </row>
        <row r="1181">
          <cell r="A1181">
            <v>6213285</v>
          </cell>
          <cell r="B1181" t="str">
            <v>MATL-GAS METERS</v>
          </cell>
          <cell r="C1181">
            <v>2485642.0099999998</v>
          </cell>
          <cell r="D1181">
            <v>1911001.29</v>
          </cell>
        </row>
        <row r="1182">
          <cell r="A1182">
            <v>6213290</v>
          </cell>
          <cell r="B1182" t="str">
            <v>MATL-GAS POLY PIPE</v>
          </cell>
          <cell r="C1182">
            <v>802029.25</v>
          </cell>
          <cell r="D1182">
            <v>1057520.6399999999</v>
          </cell>
        </row>
        <row r="1183">
          <cell r="A1183">
            <v>6213295</v>
          </cell>
          <cell r="B1183" t="str">
            <v>MATL-GAS REGULATORS</v>
          </cell>
          <cell r="C1183">
            <v>579572.13</v>
          </cell>
          <cell r="D1183">
            <v>584954.65</v>
          </cell>
        </row>
        <row r="1184">
          <cell r="A1184">
            <v>6213300</v>
          </cell>
          <cell r="B1184" t="str">
            <v>MATL-GASES-INDUSTRIAL</v>
          </cell>
          <cell r="C1184">
            <v>235459.14</v>
          </cell>
          <cell r="D1184">
            <v>173781.68</v>
          </cell>
        </row>
        <row r="1185">
          <cell r="A1185">
            <v>6213305</v>
          </cell>
          <cell r="B1185" t="str">
            <v>MATL-GASKETS</v>
          </cell>
          <cell r="C1185">
            <v>11534.93</v>
          </cell>
          <cell r="D1185">
            <v>4774.8100000000004</v>
          </cell>
        </row>
        <row r="1186">
          <cell r="A1186">
            <v>6213310</v>
          </cell>
          <cell r="B1186" t="str">
            <v>MATL-GAUGES</v>
          </cell>
          <cell r="C1186">
            <v>0</v>
          </cell>
          <cell r="D1186">
            <v>5038.09</v>
          </cell>
        </row>
        <row r="1187">
          <cell r="A1187">
            <v>6213315</v>
          </cell>
          <cell r="B1187" t="str">
            <v>MATL-GENERATORS</v>
          </cell>
          <cell r="C1187">
            <v>874388.61</v>
          </cell>
          <cell r="D1187">
            <v>9378.64</v>
          </cell>
        </row>
        <row r="1188">
          <cell r="A1188">
            <v>6213325</v>
          </cell>
          <cell r="B1188" t="str">
            <v>MATL-HARDWARE</v>
          </cell>
          <cell r="C1188">
            <v>470398.88</v>
          </cell>
          <cell r="D1188">
            <v>3432978.57</v>
          </cell>
        </row>
        <row r="1189">
          <cell r="A1189">
            <v>6213335</v>
          </cell>
          <cell r="B1189" t="str">
            <v>MATL-INSULATING MATERIALS</v>
          </cell>
          <cell r="C1189">
            <v>178.01</v>
          </cell>
          <cell r="D1189">
            <v>340.1</v>
          </cell>
        </row>
        <row r="1190">
          <cell r="A1190">
            <v>6213340</v>
          </cell>
          <cell r="B1190" t="str">
            <v>MATL-LABORATORY SUPPLIES</v>
          </cell>
          <cell r="C1190">
            <v>183321.77</v>
          </cell>
          <cell r="D1190">
            <v>187336.72</v>
          </cell>
        </row>
        <row r="1191">
          <cell r="A1191">
            <v>6213345</v>
          </cell>
          <cell r="B1191" t="str">
            <v>MATL-LARGER POWER TRANSFORMERS</v>
          </cell>
          <cell r="C1191">
            <v>29008.65</v>
          </cell>
          <cell r="D1191">
            <v>0</v>
          </cell>
        </row>
        <row r="1192">
          <cell r="A1192">
            <v>6213355</v>
          </cell>
          <cell r="B1192" t="str">
            <v>MATL-LEAK CLAMPS</v>
          </cell>
          <cell r="C1192">
            <v>4525.5</v>
          </cell>
          <cell r="D1192">
            <v>0</v>
          </cell>
        </row>
        <row r="1193">
          <cell r="A1193">
            <v>6213360</v>
          </cell>
          <cell r="B1193" t="str">
            <v>MATL-LOCKS</v>
          </cell>
          <cell r="C1193">
            <v>40096.089999999997</v>
          </cell>
          <cell r="D1193">
            <v>17231.240000000002</v>
          </cell>
        </row>
        <row r="1194">
          <cell r="A1194">
            <v>6213365</v>
          </cell>
          <cell r="B1194" t="str">
            <v>MATL-MEASURE INSTRUMENTS</v>
          </cell>
          <cell r="C1194">
            <v>322570.43</v>
          </cell>
          <cell r="D1194">
            <v>313708.34999999998</v>
          </cell>
        </row>
        <row r="1195">
          <cell r="A1195">
            <v>6213370</v>
          </cell>
          <cell r="B1195" t="str">
            <v>MATL-MECHANICAL EQUIPMENT</v>
          </cell>
          <cell r="C1195">
            <v>2017.08</v>
          </cell>
          <cell r="D1195">
            <v>9822.35</v>
          </cell>
        </row>
        <row r="1196">
          <cell r="A1196">
            <v>6213375</v>
          </cell>
          <cell r="B1196" t="str">
            <v>MATL-MECHANICAL FITTINGS</v>
          </cell>
          <cell r="C1196">
            <v>5608.86</v>
          </cell>
          <cell r="D1196">
            <v>82.95</v>
          </cell>
        </row>
        <row r="1197">
          <cell r="A1197">
            <v>6213380</v>
          </cell>
          <cell r="B1197" t="str">
            <v>MATL-METALS</v>
          </cell>
          <cell r="C1197">
            <v>3938.05</v>
          </cell>
          <cell r="D1197">
            <v>2040.9</v>
          </cell>
        </row>
        <row r="1198">
          <cell r="A1198">
            <v>6213385</v>
          </cell>
          <cell r="B1198" t="str">
            <v>MATL-ELEC MATERIAL MISCELLANEOUS</v>
          </cell>
          <cell r="C1198">
            <v>3266199.65</v>
          </cell>
          <cell r="D1198">
            <v>2067409.62</v>
          </cell>
        </row>
        <row r="1199">
          <cell r="A1199">
            <v>6213390</v>
          </cell>
          <cell r="B1199" t="str">
            <v>MATL-MRO &amp; SAFETY SUPPLIES</v>
          </cell>
          <cell r="C1199">
            <v>12954.88</v>
          </cell>
          <cell r="D1199">
            <v>53084.97</v>
          </cell>
        </row>
        <row r="1200">
          <cell r="A1200">
            <v>6213401</v>
          </cell>
          <cell r="B1200" t="str">
            <v>MATL-OBSOLETE MATERIAL EXPENSE</v>
          </cell>
          <cell r="C1200">
            <v>256331.68</v>
          </cell>
          <cell r="D1200">
            <v>110343.36</v>
          </cell>
        </row>
        <row r="1201">
          <cell r="A1201">
            <v>6213405</v>
          </cell>
          <cell r="B1201" t="str">
            <v>MATL-PACKAGING MATERIAL</v>
          </cell>
          <cell r="C1201">
            <v>40.86</v>
          </cell>
          <cell r="D1201">
            <v>934.15</v>
          </cell>
        </row>
        <row r="1202">
          <cell r="A1202">
            <v>6213410</v>
          </cell>
          <cell r="B1202" t="str">
            <v>MATL-PACKING &amp; SEALANT</v>
          </cell>
          <cell r="C1202">
            <v>0</v>
          </cell>
          <cell r="D1202">
            <v>32.29</v>
          </cell>
        </row>
        <row r="1203">
          <cell r="A1203">
            <v>6213415</v>
          </cell>
          <cell r="B1203" t="str">
            <v>MATL-PAINT</v>
          </cell>
          <cell r="C1203">
            <v>6380.92</v>
          </cell>
          <cell r="D1203">
            <v>10129.959999999999</v>
          </cell>
        </row>
        <row r="1204">
          <cell r="A1204">
            <v>6213420</v>
          </cell>
          <cell r="B1204" t="str">
            <v>MATL-PAVING MATERIALS</v>
          </cell>
          <cell r="C1204">
            <v>282332.48</v>
          </cell>
          <cell r="D1204">
            <v>246898.56</v>
          </cell>
        </row>
        <row r="1205">
          <cell r="A1205">
            <v>6213425</v>
          </cell>
          <cell r="B1205" t="str">
            <v>MATL-PETROLEUM PRODUCTS</v>
          </cell>
          <cell r="C1205">
            <v>0</v>
          </cell>
          <cell r="D1205">
            <v>293.87</v>
          </cell>
        </row>
        <row r="1206">
          <cell r="A1206">
            <v>6213430</v>
          </cell>
          <cell r="B1206" t="str">
            <v>MATL-PIPE COATING AND STORAGE</v>
          </cell>
          <cell r="C1206">
            <v>0</v>
          </cell>
          <cell r="D1206">
            <v>18119.75</v>
          </cell>
        </row>
        <row r="1207">
          <cell r="A1207">
            <v>6213440</v>
          </cell>
          <cell r="B1207" t="str">
            <v>MATL-PIPELINE CHEMICALS</v>
          </cell>
          <cell r="C1207">
            <v>0</v>
          </cell>
          <cell r="D1207">
            <v>310.32</v>
          </cell>
        </row>
        <row r="1208">
          <cell r="A1208">
            <v>6213445</v>
          </cell>
          <cell r="B1208" t="str">
            <v>MATL-PLANNING EQUIPMENT</v>
          </cell>
          <cell r="C1208">
            <v>3835.15</v>
          </cell>
          <cell r="D1208">
            <v>22918.3</v>
          </cell>
        </row>
        <row r="1209">
          <cell r="A1209">
            <v>6213450</v>
          </cell>
          <cell r="B1209" t="str">
            <v>MATL-PLANT EQUIPMENT</v>
          </cell>
          <cell r="C1209">
            <v>28988.32</v>
          </cell>
          <cell r="D1209">
            <v>179259.83</v>
          </cell>
        </row>
        <row r="1210">
          <cell r="A1210">
            <v>6213455</v>
          </cell>
          <cell r="B1210" t="str">
            <v>MATL-TOOLS</v>
          </cell>
          <cell r="C1210">
            <v>2068346.06</v>
          </cell>
          <cell r="D1210">
            <v>2573997.2400000002</v>
          </cell>
        </row>
        <row r="1211">
          <cell r="A1211">
            <v>6213460</v>
          </cell>
          <cell r="B1211" t="str">
            <v>MATL-POLELINE HARDWARE</v>
          </cell>
          <cell r="C1211">
            <v>565.32000000000005</v>
          </cell>
          <cell r="D1211">
            <v>572.9</v>
          </cell>
        </row>
        <row r="1212">
          <cell r="A1212">
            <v>6213470</v>
          </cell>
          <cell r="B1212" t="str">
            <v>MATL-PRESSURE CONTROL FITTINGS</v>
          </cell>
          <cell r="C1212">
            <v>59</v>
          </cell>
          <cell r="D1212">
            <v>10759.13</v>
          </cell>
        </row>
        <row r="1213">
          <cell r="A1213">
            <v>6213475</v>
          </cell>
          <cell r="B1213" t="str">
            <v>MATL-PRINTING-BROCHURES</v>
          </cell>
          <cell r="C1213">
            <v>710667.54</v>
          </cell>
          <cell r="D1213">
            <v>658731.93000000005</v>
          </cell>
        </row>
        <row r="1214">
          <cell r="A1214">
            <v>6213480</v>
          </cell>
          <cell r="B1214" t="str">
            <v>MATL-PROMOTIONAL ITEMS</v>
          </cell>
          <cell r="C1214">
            <v>68052.36</v>
          </cell>
          <cell r="D1214">
            <v>40843.22</v>
          </cell>
        </row>
        <row r="1215">
          <cell r="A1215">
            <v>6213485</v>
          </cell>
          <cell r="B1215" t="str">
            <v>MATL-PUMPS</v>
          </cell>
          <cell r="C1215">
            <v>114778.44</v>
          </cell>
          <cell r="D1215">
            <v>131808.57999999999</v>
          </cell>
        </row>
        <row r="1216">
          <cell r="A1216">
            <v>6213490</v>
          </cell>
          <cell r="B1216" t="str">
            <v>MATL-APPAREL</v>
          </cell>
          <cell r="C1216">
            <v>6878.77</v>
          </cell>
          <cell r="D1216">
            <v>7471.86</v>
          </cell>
        </row>
        <row r="1217">
          <cell r="A1217">
            <v>6213500</v>
          </cell>
          <cell r="B1217" t="str">
            <v>MATL-ROCK SAND DIRT</v>
          </cell>
          <cell r="C1217">
            <v>1707671.2</v>
          </cell>
          <cell r="D1217">
            <v>1511036.07</v>
          </cell>
        </row>
        <row r="1218">
          <cell r="A1218">
            <v>6213505</v>
          </cell>
          <cell r="B1218" t="str">
            <v>MATL-SAFETY</v>
          </cell>
          <cell r="C1218">
            <v>96506.58</v>
          </cell>
          <cell r="D1218">
            <v>19013.39</v>
          </cell>
        </row>
        <row r="1219">
          <cell r="A1219">
            <v>6213510</v>
          </cell>
          <cell r="B1219" t="str">
            <v>MATL-SAFETY EQUIPMENT</v>
          </cell>
          <cell r="C1219">
            <v>155104.01999999999</v>
          </cell>
          <cell r="D1219">
            <v>344544.14</v>
          </cell>
        </row>
        <row r="1220">
          <cell r="A1220">
            <v>6213515</v>
          </cell>
          <cell r="B1220" t="str">
            <v>MATL-SCADA EQUIPMENT</v>
          </cell>
          <cell r="C1220">
            <v>265008.09999999998</v>
          </cell>
          <cell r="D1220">
            <v>123313.3</v>
          </cell>
        </row>
        <row r="1221">
          <cell r="A1221">
            <v>6213520</v>
          </cell>
          <cell r="B1221" t="str">
            <v>MATL-SECURITY SYSTEMS</v>
          </cell>
          <cell r="C1221">
            <v>23207.42</v>
          </cell>
          <cell r="D1221">
            <v>257162.13</v>
          </cell>
        </row>
        <row r="1222">
          <cell r="A1222">
            <v>6213525</v>
          </cell>
          <cell r="B1222" t="str">
            <v>MATL-METAL PIPE &amp; FITTINGS</v>
          </cell>
          <cell r="C1222">
            <v>225265.47</v>
          </cell>
          <cell r="D1222">
            <v>427914.14</v>
          </cell>
        </row>
        <row r="1223">
          <cell r="A1223">
            <v>6213530</v>
          </cell>
          <cell r="B1223" t="str">
            <v>MATL-SUBSTATION EQUIPMENT</v>
          </cell>
          <cell r="C1223">
            <v>17748637.809999999</v>
          </cell>
          <cell r="D1223">
            <v>25691165.140000001</v>
          </cell>
        </row>
        <row r="1224">
          <cell r="A1224">
            <v>6213535</v>
          </cell>
          <cell r="B1224" t="str">
            <v>MATL-VALVES</v>
          </cell>
          <cell r="C1224">
            <v>74173.61</v>
          </cell>
          <cell r="D1224">
            <v>210771.56</v>
          </cell>
        </row>
        <row r="1225">
          <cell r="A1225">
            <v>6213540</v>
          </cell>
          <cell r="B1225" t="str">
            <v>MATL-WAREHOUSE STORAGE EQUIPMENT</v>
          </cell>
          <cell r="C1225">
            <v>70162.570000000007</v>
          </cell>
          <cell r="D1225">
            <v>47693.36</v>
          </cell>
        </row>
        <row r="1226">
          <cell r="A1226">
            <v>6213541</v>
          </cell>
          <cell r="B1226" t="str">
            <v>MATL-WELDING EQUIPMENT</v>
          </cell>
          <cell r="C1226">
            <v>227.93</v>
          </cell>
          <cell r="D1226">
            <v>3324.15</v>
          </cell>
        </row>
        <row r="1227">
          <cell r="A1227">
            <v>6213550</v>
          </cell>
          <cell r="B1227" t="str">
            <v>MATL-WIRE &amp; CABLE</v>
          </cell>
          <cell r="C1227">
            <v>5623118.1100000003</v>
          </cell>
          <cell r="D1227">
            <v>2408227.2599999998</v>
          </cell>
        </row>
        <row r="1228">
          <cell r="A1228">
            <v>6213555</v>
          </cell>
          <cell r="B1228" t="str">
            <v>MATL-WOOD POLES</v>
          </cell>
          <cell r="C1228">
            <v>1586191.12</v>
          </cell>
          <cell r="D1228">
            <v>1374307.3</v>
          </cell>
        </row>
        <row r="1229">
          <cell r="A1229">
            <v>6213558</v>
          </cell>
          <cell r="B1229" t="str">
            <v>MATL-METAL POLES</v>
          </cell>
          <cell r="C1229">
            <v>5559177.46</v>
          </cell>
          <cell r="D1229">
            <v>1716290.05</v>
          </cell>
        </row>
        <row r="1230">
          <cell r="A1230">
            <v>6213560</v>
          </cell>
          <cell r="B1230" t="str">
            <v>MATL-TELECOMMUNICATIONS EQUIPMENT</v>
          </cell>
          <cell r="C1230">
            <v>4867073.13</v>
          </cell>
          <cell r="D1230">
            <v>3679378.74</v>
          </cell>
        </row>
        <row r="1231">
          <cell r="A1231">
            <v>6213580</v>
          </cell>
          <cell r="B1231" t="str">
            <v>MATL-LANDSCAPING SUPPLIES</v>
          </cell>
          <cell r="C1231">
            <v>9406.7099999999991</v>
          </cell>
          <cell r="D1231">
            <v>3430.86</v>
          </cell>
        </row>
        <row r="1232">
          <cell r="A1232">
            <v>6213590</v>
          </cell>
          <cell r="B1232" t="str">
            <v>MATL-JANITORIAL SUPPLIES</v>
          </cell>
          <cell r="C1232">
            <v>195520.59</v>
          </cell>
          <cell r="D1232">
            <v>318.69</v>
          </cell>
        </row>
        <row r="1233">
          <cell r="A1233">
            <v>6213610</v>
          </cell>
          <cell r="B1233" t="str">
            <v>MATL-LAMPS/LIGHTING MATERIALS</v>
          </cell>
          <cell r="C1233">
            <v>493186.95</v>
          </cell>
          <cell r="D1233">
            <v>472713.71</v>
          </cell>
        </row>
        <row r="1234">
          <cell r="A1234">
            <v>6213620</v>
          </cell>
          <cell r="B1234" t="str">
            <v>MATL-STEEL TOWERS</v>
          </cell>
          <cell r="C1234">
            <v>11743.6</v>
          </cell>
          <cell r="D1234">
            <v>2718.72</v>
          </cell>
        </row>
        <row r="1235">
          <cell r="A1235">
            <v>6213630</v>
          </cell>
          <cell r="B1235" t="str">
            <v>MATL-STORAGE EQUIPMENT</v>
          </cell>
          <cell r="C1235">
            <v>66361.33</v>
          </cell>
          <cell r="D1235">
            <v>71043.62</v>
          </cell>
        </row>
        <row r="1236">
          <cell r="A1236">
            <v>6213680</v>
          </cell>
          <cell r="B1236" t="str">
            <v>MATL-MAT &amp; SUP FOR CUSTOMER EVENT</v>
          </cell>
          <cell r="C1236">
            <v>56800.85</v>
          </cell>
          <cell r="D1236">
            <v>33207.85</v>
          </cell>
        </row>
        <row r="1237">
          <cell r="A1237">
            <v>6215015</v>
          </cell>
          <cell r="B1237" t="str">
            <v>MATL-CAPITAL STOCK-CONVERSION ONLY</v>
          </cell>
          <cell r="C1237">
            <v>54820.47</v>
          </cell>
          <cell r="D1237">
            <v>-54820.47</v>
          </cell>
        </row>
        <row r="1238">
          <cell r="A1238">
            <v>6215066</v>
          </cell>
          <cell r="B1238" t="str">
            <v>CONSTRUCTION BILLING ADJ-CAPITAL</v>
          </cell>
          <cell r="C1238">
            <v>3700</v>
          </cell>
          <cell r="D1238">
            <v>0</v>
          </cell>
        </row>
        <row r="1239">
          <cell r="A1239">
            <v>6215070</v>
          </cell>
          <cell r="B1239" t="str">
            <v>MATL ISSUANCES-KEARNY WAREHOUSE</v>
          </cell>
          <cell r="C1239">
            <v>3084811.99</v>
          </cell>
          <cell r="D1239">
            <v>3179134.41</v>
          </cell>
        </row>
        <row r="1240">
          <cell r="A1240">
            <v>6215075</v>
          </cell>
          <cell r="B1240" t="str">
            <v>MATL ISSUANCES-NORTHCOAST WAREHOUSE</v>
          </cell>
          <cell r="C1240">
            <v>5382682.0099999998</v>
          </cell>
          <cell r="D1240">
            <v>4992456.21</v>
          </cell>
        </row>
        <row r="1241">
          <cell r="A1241">
            <v>6215080</v>
          </cell>
          <cell r="B1241" t="str">
            <v>MATL ISSUANCES-NORTHEAST WAREHOUSE</v>
          </cell>
          <cell r="C1241">
            <v>5666189</v>
          </cell>
          <cell r="D1241">
            <v>6562880.5800000001</v>
          </cell>
        </row>
        <row r="1242">
          <cell r="A1242">
            <v>6215085</v>
          </cell>
          <cell r="B1242" t="str">
            <v>MATL ISSUANCES-BEACH CITIES WAREHOUSE</v>
          </cell>
          <cell r="C1242">
            <v>4506535.79</v>
          </cell>
          <cell r="D1242">
            <v>4802108.41</v>
          </cell>
        </row>
        <row r="1243">
          <cell r="A1243">
            <v>6215090</v>
          </cell>
          <cell r="B1243" t="str">
            <v>MATL ISSUANCES-METRO WAREHOUSE</v>
          </cell>
          <cell r="C1243">
            <v>6543687.7599999998</v>
          </cell>
          <cell r="D1243">
            <v>7362927.1399999997</v>
          </cell>
        </row>
        <row r="1244">
          <cell r="A1244">
            <v>6215095</v>
          </cell>
          <cell r="B1244" t="str">
            <v>MATL ISSUANCES-MTN. EMPIRE WAREHOUSE</v>
          </cell>
          <cell r="C1244">
            <v>229540.02</v>
          </cell>
          <cell r="D1244">
            <v>150054.89000000001</v>
          </cell>
        </row>
        <row r="1245">
          <cell r="A1245">
            <v>6215100</v>
          </cell>
          <cell r="B1245" t="str">
            <v>MATL ISSUANCES-EASTERN WAREHOUSE</v>
          </cell>
          <cell r="C1245">
            <v>3124904.24</v>
          </cell>
          <cell r="D1245">
            <v>2857056.83</v>
          </cell>
        </row>
        <row r="1246">
          <cell r="A1246">
            <v>6215105</v>
          </cell>
          <cell r="B1246" t="str">
            <v>MATL ISSUANCES-ORANGE COUNTY WAREHOUSE</v>
          </cell>
          <cell r="C1246">
            <v>1919413.31</v>
          </cell>
          <cell r="D1246">
            <v>2697890.99</v>
          </cell>
        </row>
        <row r="1247">
          <cell r="A1247">
            <v>6215110</v>
          </cell>
          <cell r="B1247" t="str">
            <v>MATL ISSUANCES-MIRAMAR WAREHOUSE</v>
          </cell>
          <cell r="C1247">
            <v>2207818.35</v>
          </cell>
          <cell r="D1247">
            <v>1748896.37</v>
          </cell>
        </row>
        <row r="1248">
          <cell r="A1248">
            <v>6215115</v>
          </cell>
          <cell r="B1248" t="str">
            <v>MATL ISSUANCES-RAMONA WAREHOUSE</v>
          </cell>
          <cell r="C1248">
            <v>487823.38</v>
          </cell>
          <cell r="D1248">
            <v>471404.83</v>
          </cell>
        </row>
        <row r="1249">
          <cell r="A1249">
            <v>6215125</v>
          </cell>
          <cell r="B1249" t="str">
            <v>MATL ISSUANCES-GAS TURBINE WAREHOUSE</v>
          </cell>
          <cell r="C1249">
            <v>234.65</v>
          </cell>
          <cell r="D1249">
            <v>0</v>
          </cell>
        </row>
        <row r="1250">
          <cell r="A1250">
            <v>6215126</v>
          </cell>
          <cell r="B1250" t="str">
            <v>MATL ISSUANCES-CONTRACTOR WAREHOUSES</v>
          </cell>
          <cell r="C1250">
            <v>1898958.77</v>
          </cell>
          <cell r="D1250">
            <v>0</v>
          </cell>
        </row>
        <row r="1251">
          <cell r="A1251">
            <v>6215127</v>
          </cell>
          <cell r="B1251" t="str">
            <v>MATL ISSUANCES-FORETRAVEL WAREHOUSE</v>
          </cell>
          <cell r="C1251">
            <v>29201.11</v>
          </cell>
          <cell r="D1251">
            <v>17173.5</v>
          </cell>
        </row>
        <row r="1252">
          <cell r="A1252">
            <v>6215129</v>
          </cell>
          <cell r="B1252" t="str">
            <v>MATL ISSUANCES-PALOMAR ENERGY FACILITY</v>
          </cell>
          <cell r="C1252">
            <v>7548.86</v>
          </cell>
          <cell r="D1252">
            <v>0</v>
          </cell>
        </row>
        <row r="1253">
          <cell r="A1253">
            <v>6215130</v>
          </cell>
          <cell r="B1253" t="str">
            <v>MATL ISSUANCES-MISC</v>
          </cell>
          <cell r="C1253">
            <v>1074.5</v>
          </cell>
          <cell r="D1253">
            <v>5059.96</v>
          </cell>
        </row>
        <row r="1254">
          <cell r="A1254">
            <v>6215160</v>
          </cell>
          <cell r="B1254" t="str">
            <v>MATL ISSUANCE-FLEET</v>
          </cell>
          <cell r="C1254">
            <v>1481464.74</v>
          </cell>
          <cell r="D1254">
            <v>5168220.6500000004</v>
          </cell>
        </row>
        <row r="1255">
          <cell r="A1255">
            <v>6220000</v>
          </cell>
          <cell r="B1255" t="str">
            <v>PURCHASED SERVICES</v>
          </cell>
          <cell r="C1255">
            <v>17948566.879999999</v>
          </cell>
          <cell r="D1255">
            <v>11986677.789999999</v>
          </cell>
        </row>
        <row r="1256">
          <cell r="A1256">
            <v>6220001</v>
          </cell>
          <cell r="B1256" t="str">
            <v>SRV-CONTRACTORS-ADVISORY</v>
          </cell>
          <cell r="C1256">
            <v>33412.06</v>
          </cell>
          <cell r="D1256">
            <v>38950.230000000003</v>
          </cell>
        </row>
        <row r="1257">
          <cell r="A1257">
            <v>6220002</v>
          </cell>
          <cell r="B1257" t="str">
            <v>SRV-CONTRACTORS-CONSULTING</v>
          </cell>
          <cell r="C1257">
            <v>34504143.369999997</v>
          </cell>
          <cell r="D1257">
            <v>15787206.34</v>
          </cell>
        </row>
        <row r="1258">
          <cell r="A1258">
            <v>6220003</v>
          </cell>
          <cell r="B1258" t="str">
            <v>SRV-CONTRACTORS-CONSULTING FEES-JT VENT</v>
          </cell>
          <cell r="C1258">
            <v>22713.98</v>
          </cell>
          <cell r="D1258">
            <v>234245.69</v>
          </cell>
        </row>
        <row r="1259">
          <cell r="A1259">
            <v>6220004</v>
          </cell>
          <cell r="B1259" t="str">
            <v>SRV-CONTRACTORS-CONTRACT LABOR</v>
          </cell>
          <cell r="C1259">
            <v>451248.91</v>
          </cell>
          <cell r="D1259">
            <v>998273.19</v>
          </cell>
        </row>
        <row r="1260">
          <cell r="A1260">
            <v>6220005</v>
          </cell>
          <cell r="B1260" t="str">
            <v>SRV-CONTRACTORS-MAJOR PROJECTS</v>
          </cell>
          <cell r="C1260">
            <v>46437124.049999997</v>
          </cell>
          <cell r="D1260">
            <v>43776938.600000001</v>
          </cell>
        </row>
        <row r="1261">
          <cell r="A1261">
            <v>6220006</v>
          </cell>
          <cell r="B1261" t="str">
            <v>SRV-CONSTRUCTION SERVICES DEPT ONLY</v>
          </cell>
          <cell r="C1261">
            <v>114020173.59999999</v>
          </cell>
          <cell r="D1261">
            <v>105652039.08</v>
          </cell>
        </row>
        <row r="1262">
          <cell r="A1262">
            <v>6220007</v>
          </cell>
          <cell r="B1262" t="str">
            <v>SRV-CONTRACTORS-TIME &amp; EQUIPMENT</v>
          </cell>
          <cell r="C1262">
            <v>438820.22</v>
          </cell>
          <cell r="D1262">
            <v>499288.87</v>
          </cell>
        </row>
        <row r="1263">
          <cell r="A1263">
            <v>6220008</v>
          </cell>
          <cell r="B1263" t="str">
            <v>SRV-CONTRACTORS</v>
          </cell>
          <cell r="C1263">
            <v>536021.72</v>
          </cell>
          <cell r="D1263">
            <v>1608208.54</v>
          </cell>
        </row>
        <row r="1264">
          <cell r="A1264">
            <v>6220009</v>
          </cell>
          <cell r="B1264" t="str">
            <v>SRV-CONTRACTORS-SPECIFIC JOBS</v>
          </cell>
          <cell r="C1264">
            <v>541730.88</v>
          </cell>
          <cell r="D1264">
            <v>1423152.7</v>
          </cell>
        </row>
        <row r="1265">
          <cell r="A1265">
            <v>6220010</v>
          </cell>
          <cell r="B1265" t="str">
            <v>SRV-ACCOUNTING</v>
          </cell>
          <cell r="C1265">
            <v>26723.78</v>
          </cell>
          <cell r="D1265">
            <v>0</v>
          </cell>
        </row>
        <row r="1266">
          <cell r="A1266">
            <v>6220017</v>
          </cell>
          <cell r="B1266" t="str">
            <v>SRV-DISASTER RECOVERY</v>
          </cell>
          <cell r="C1266">
            <v>579768.57999999996</v>
          </cell>
          <cell r="D1266">
            <v>547398.30000000005</v>
          </cell>
        </row>
        <row r="1267">
          <cell r="A1267">
            <v>6220018</v>
          </cell>
          <cell r="B1267" t="str">
            <v>SRV-PRE-EMPLOYMENT PHYSICAL EXAMS</v>
          </cell>
          <cell r="C1267">
            <v>36356</v>
          </cell>
          <cell r="D1267">
            <v>42997.47</v>
          </cell>
        </row>
        <row r="1268">
          <cell r="A1268">
            <v>6220019</v>
          </cell>
          <cell r="B1268" t="str">
            <v>SRV-PRE-EMPLOYMENT TESTING</v>
          </cell>
          <cell r="C1268">
            <v>24275.06</v>
          </cell>
          <cell r="D1268">
            <v>6644.79</v>
          </cell>
        </row>
        <row r="1269">
          <cell r="A1269">
            <v>6220020</v>
          </cell>
          <cell r="B1269" t="str">
            <v>SRV-AUDITING FEES</v>
          </cell>
          <cell r="C1269">
            <v>250</v>
          </cell>
          <cell r="D1269">
            <v>8133.1</v>
          </cell>
        </row>
        <row r="1270">
          <cell r="A1270">
            <v>6220022</v>
          </cell>
          <cell r="B1270" t="str">
            <v>SRV-PRE-EMPLOYMENT BACKGROUND INVESTIG</v>
          </cell>
          <cell r="C1270">
            <v>66792.2</v>
          </cell>
          <cell r="D1270">
            <v>26915.18</v>
          </cell>
        </row>
        <row r="1271">
          <cell r="A1271">
            <v>6220024</v>
          </cell>
          <cell r="B1271" t="str">
            <v>SRV-SUPPLIER DIVERSITY INCENTIVE/SUPPOR</v>
          </cell>
          <cell r="C1271">
            <v>346847.76</v>
          </cell>
          <cell r="D1271">
            <v>67188.73</v>
          </cell>
        </row>
        <row r="1272">
          <cell r="A1272">
            <v>6220030</v>
          </cell>
          <cell r="B1272" t="str">
            <v>SRV-ADVERTISING AND MARKETING PUBLICATI</v>
          </cell>
          <cell r="C1272">
            <v>46887.99</v>
          </cell>
          <cell r="D1272">
            <v>105077.23</v>
          </cell>
        </row>
        <row r="1273">
          <cell r="A1273">
            <v>6220040</v>
          </cell>
          <cell r="B1273" t="str">
            <v>SRV-ADVERTISING IMAGE &amp; BRANDING</v>
          </cell>
          <cell r="C1273">
            <v>2020.51</v>
          </cell>
          <cell r="D1273">
            <v>11328.77</v>
          </cell>
        </row>
        <row r="1274">
          <cell r="A1274">
            <v>6220045</v>
          </cell>
          <cell r="B1274" t="str">
            <v>SRV-LOGO MERCHANDISING SERVICES</v>
          </cell>
          <cell r="C1274">
            <v>4731.2299999999996</v>
          </cell>
          <cell r="D1274">
            <v>460.12</v>
          </cell>
        </row>
        <row r="1275">
          <cell r="A1275">
            <v>6220050</v>
          </cell>
          <cell r="B1275" t="str">
            <v>SRV-ADVERTISING AND MARKETING</v>
          </cell>
          <cell r="C1275">
            <v>3309320.93</v>
          </cell>
          <cell r="D1275">
            <v>2343722.4900000002</v>
          </cell>
        </row>
        <row r="1276">
          <cell r="A1276">
            <v>6220060</v>
          </cell>
          <cell r="B1276" t="str">
            <v>SRV-FOOD SERVICE-CATERING</v>
          </cell>
          <cell r="C1276">
            <v>1190471.23</v>
          </cell>
          <cell r="D1276">
            <v>1221421.6399999999</v>
          </cell>
        </row>
        <row r="1277">
          <cell r="A1277">
            <v>6220061</v>
          </cell>
          <cell r="B1277" t="str">
            <v>SRV-FOOD SERVICE-EXECUTIVE DINING</v>
          </cell>
          <cell r="C1277">
            <v>-1686.23</v>
          </cell>
          <cell r="D1277">
            <v>2842.36</v>
          </cell>
        </row>
        <row r="1278">
          <cell r="A1278">
            <v>6220062</v>
          </cell>
          <cell r="B1278" t="str">
            <v>SRV-FOOD SERVICE-MAINT &amp; REPAIRS-CBS US</v>
          </cell>
          <cell r="C1278">
            <v>15390.55</v>
          </cell>
          <cell r="D1278">
            <v>27693.87</v>
          </cell>
        </row>
        <row r="1279">
          <cell r="A1279">
            <v>6220063</v>
          </cell>
          <cell r="B1279" t="str">
            <v>SRV-FOOD SERVICE-LEASES-CBS USE</v>
          </cell>
          <cell r="C1279">
            <v>2889.95</v>
          </cell>
          <cell r="D1279">
            <v>0</v>
          </cell>
        </row>
        <row r="1280">
          <cell r="A1280">
            <v>6220064</v>
          </cell>
          <cell r="B1280" t="str">
            <v>SRV-FOOD SERVICE-MANAGEMENT-CBS USE</v>
          </cell>
          <cell r="C1280">
            <v>0</v>
          </cell>
          <cell r="D1280">
            <v>453.16</v>
          </cell>
        </row>
        <row r="1281">
          <cell r="A1281">
            <v>6220070</v>
          </cell>
          <cell r="B1281" t="str">
            <v>SRV-NEWSPAPER ADVERTISING</v>
          </cell>
          <cell r="C1281">
            <v>1577801.2</v>
          </cell>
          <cell r="D1281">
            <v>808460.58</v>
          </cell>
        </row>
        <row r="1282">
          <cell r="A1282">
            <v>6220090</v>
          </cell>
          <cell r="B1282" t="str">
            <v>SRV-MAGAZINE ADVERTISING</v>
          </cell>
          <cell r="C1282">
            <v>16348.17</v>
          </cell>
          <cell r="D1282">
            <v>29766.97</v>
          </cell>
        </row>
        <row r="1283">
          <cell r="A1283">
            <v>6220091</v>
          </cell>
          <cell r="B1283" t="str">
            <v>SRV-PEST CONTROL</v>
          </cell>
          <cell r="C1283">
            <v>22052</v>
          </cell>
          <cell r="D1283">
            <v>0</v>
          </cell>
        </row>
        <row r="1284">
          <cell r="A1284">
            <v>6220100</v>
          </cell>
          <cell r="B1284" t="str">
            <v>SRV-TREE TRIMMING</v>
          </cell>
          <cell r="C1284">
            <v>24850107.699999999</v>
          </cell>
          <cell r="D1284">
            <v>26641829.07</v>
          </cell>
        </row>
        <row r="1285">
          <cell r="A1285">
            <v>6220110</v>
          </cell>
          <cell r="B1285" t="str">
            <v>SRV-TELEVISION ADVERTISING</v>
          </cell>
          <cell r="C1285">
            <v>1473432.37</v>
          </cell>
          <cell r="D1285">
            <v>79439.56</v>
          </cell>
        </row>
        <row r="1286">
          <cell r="A1286">
            <v>6220130</v>
          </cell>
          <cell r="B1286" t="str">
            <v>SRV-RADIO ADVERTISING</v>
          </cell>
          <cell r="C1286">
            <v>953419.89</v>
          </cell>
          <cell r="D1286">
            <v>793443.19</v>
          </cell>
        </row>
        <row r="1287">
          <cell r="A1287">
            <v>6220190</v>
          </cell>
          <cell r="B1287" t="str">
            <v>SRV-SECURITY</v>
          </cell>
          <cell r="C1287">
            <v>136865.18</v>
          </cell>
          <cell r="D1287">
            <v>171710.2</v>
          </cell>
        </row>
        <row r="1288">
          <cell r="A1288">
            <v>6220200</v>
          </cell>
          <cell r="B1288" t="str">
            <v>SRV-LEGAL</v>
          </cell>
          <cell r="C1288">
            <v>2820.5</v>
          </cell>
          <cell r="D1288">
            <v>23820</v>
          </cell>
        </row>
        <row r="1289">
          <cell r="A1289">
            <v>6220201</v>
          </cell>
          <cell r="B1289" t="str">
            <v>SRV-LEGAL-HEARING TRANSCRIPTS</v>
          </cell>
          <cell r="C1289">
            <v>0</v>
          </cell>
          <cell r="D1289">
            <v>170</v>
          </cell>
        </row>
        <row r="1290">
          <cell r="A1290">
            <v>6220215</v>
          </cell>
          <cell r="B1290" t="str">
            <v>SRV-ANNUAL REPORT PREPARATION</v>
          </cell>
          <cell r="C1290">
            <v>0</v>
          </cell>
          <cell r="D1290">
            <v>1187.5999999999999</v>
          </cell>
        </row>
        <row r="1291">
          <cell r="A1291">
            <v>6220245</v>
          </cell>
          <cell r="B1291" t="str">
            <v>SRV-BILL INSERTS-REGULATORY COMPLIANCE</v>
          </cell>
          <cell r="C1291">
            <v>104849.54</v>
          </cell>
          <cell r="D1291">
            <v>17341.75</v>
          </cell>
        </row>
        <row r="1292">
          <cell r="A1292">
            <v>6220250</v>
          </cell>
          <cell r="B1292" t="str">
            <v>SRV-COMPUTER SOFTWARE MAINT &amp; LEASES</v>
          </cell>
          <cell r="C1292">
            <v>5075931.9000000004</v>
          </cell>
          <cell r="D1292">
            <v>3469937.12</v>
          </cell>
        </row>
        <row r="1293">
          <cell r="A1293">
            <v>6220251</v>
          </cell>
          <cell r="B1293" t="str">
            <v>SRV-DISTRIBUTED SOFTWARE</v>
          </cell>
          <cell r="C1293">
            <v>4709153.8099999996</v>
          </cell>
          <cell r="D1293">
            <v>5560566.5</v>
          </cell>
        </row>
        <row r="1294">
          <cell r="A1294">
            <v>6220252</v>
          </cell>
          <cell r="B1294" t="str">
            <v>SRV-MAINFRAME SOFTWARE</v>
          </cell>
          <cell r="C1294">
            <v>4625699.58</v>
          </cell>
          <cell r="D1294">
            <v>6748374.6699999999</v>
          </cell>
        </row>
        <row r="1295">
          <cell r="A1295">
            <v>6220270</v>
          </cell>
          <cell r="B1295" t="str">
            <v>SRV-INFO TECH (IT)-CONSULTING</v>
          </cell>
          <cell r="C1295">
            <v>993567.08</v>
          </cell>
          <cell r="D1295">
            <v>1424409.43</v>
          </cell>
        </row>
        <row r="1296">
          <cell r="A1296">
            <v>6220280</v>
          </cell>
          <cell r="B1296" t="str">
            <v>SRV-INFO TECH (IT)-OTHER</v>
          </cell>
          <cell r="C1296">
            <v>725099.72</v>
          </cell>
          <cell r="D1296">
            <v>397395.06</v>
          </cell>
        </row>
        <row r="1297">
          <cell r="A1297">
            <v>6220290</v>
          </cell>
          <cell r="B1297" t="str">
            <v>SRV-COMPUTER HELP DESK (IT USE ONLY)</v>
          </cell>
          <cell r="C1297">
            <v>150</v>
          </cell>
          <cell r="D1297">
            <v>330.04</v>
          </cell>
        </row>
        <row r="1298">
          <cell r="A1298">
            <v>6220300</v>
          </cell>
          <cell r="B1298" t="str">
            <v>SRV-COMPUTER LAN/NOS (IT USE ONLY)</v>
          </cell>
          <cell r="C1298">
            <v>14</v>
          </cell>
          <cell r="D1298">
            <v>698.45</v>
          </cell>
        </row>
        <row r="1299">
          <cell r="A1299">
            <v>6220360</v>
          </cell>
          <cell r="B1299" t="str">
            <v>SRV-COMPUTER ORDER FULFILLMENT</v>
          </cell>
          <cell r="C1299">
            <v>12712244.84</v>
          </cell>
          <cell r="D1299">
            <v>14465340.529999999</v>
          </cell>
        </row>
        <row r="1300">
          <cell r="A1300">
            <v>6220370</v>
          </cell>
          <cell r="B1300" t="str">
            <v>SRV-COMPUTER DESKTOP/LAN MAINT (IT ONLY</v>
          </cell>
          <cell r="C1300">
            <v>10247.16</v>
          </cell>
          <cell r="D1300">
            <v>0</v>
          </cell>
        </row>
        <row r="1301">
          <cell r="A1301">
            <v>6220380</v>
          </cell>
          <cell r="B1301" t="str">
            <v>SRV-TEMPORARY AGENCY LABOR</v>
          </cell>
          <cell r="C1301">
            <v>11534984.92</v>
          </cell>
          <cell r="D1301">
            <v>15383697.939999999</v>
          </cell>
        </row>
        <row r="1302">
          <cell r="A1302">
            <v>6220390</v>
          </cell>
          <cell r="B1302" t="str">
            <v>SRV-PRINTING &amp; GRAPHICS</v>
          </cell>
          <cell r="C1302">
            <v>1182611.3799999999</v>
          </cell>
          <cell r="D1302">
            <v>832074.59</v>
          </cell>
        </row>
        <row r="1303">
          <cell r="A1303">
            <v>6220391</v>
          </cell>
          <cell r="B1303" t="str">
            <v>SRV-GRAPHICS SERV-CONSULT/PROD (VENDOR)</v>
          </cell>
          <cell r="C1303">
            <v>37517.360000000001</v>
          </cell>
          <cell r="D1303">
            <v>76367.98</v>
          </cell>
        </row>
        <row r="1304">
          <cell r="A1304">
            <v>6220393</v>
          </cell>
          <cell r="B1304" t="str">
            <v>SRV-PRINTING BUSINESS FORMS (SPEC ORDER</v>
          </cell>
          <cell r="C1304">
            <v>6599.3</v>
          </cell>
          <cell r="D1304">
            <v>5513.47</v>
          </cell>
        </row>
        <row r="1305">
          <cell r="A1305">
            <v>6220400</v>
          </cell>
          <cell r="B1305" t="str">
            <v>SRV-PRINTING BUSINESS FORMS (STOCK)</v>
          </cell>
          <cell r="C1305">
            <v>189880.01</v>
          </cell>
          <cell r="D1305">
            <v>121135.92</v>
          </cell>
        </row>
        <row r="1306">
          <cell r="A1306">
            <v>6220401</v>
          </cell>
          <cell r="B1306" t="str">
            <v>SRV-PRINTING BUSINESS CARDS</v>
          </cell>
          <cell r="C1306">
            <v>12585.02</v>
          </cell>
          <cell r="D1306">
            <v>20155.599999999999</v>
          </cell>
        </row>
        <row r="1307">
          <cell r="A1307">
            <v>6220402</v>
          </cell>
          <cell r="B1307" t="str">
            <v>SRV-PRINTING STATIONERY</v>
          </cell>
          <cell r="C1307">
            <v>13072.06</v>
          </cell>
          <cell r="D1307">
            <v>20937.45</v>
          </cell>
        </row>
        <row r="1308">
          <cell r="A1308">
            <v>6220403</v>
          </cell>
          <cell r="B1308" t="str">
            <v>SRV-PRINTING ENVELOPES</v>
          </cell>
          <cell r="C1308">
            <v>23824.16</v>
          </cell>
          <cell r="D1308">
            <v>46748.66</v>
          </cell>
        </row>
        <row r="1309">
          <cell r="A1309">
            <v>6220404</v>
          </cell>
          <cell r="B1309" t="str">
            <v>SRV-MAINFRAME PRINTING</v>
          </cell>
          <cell r="C1309">
            <v>116112</v>
          </cell>
          <cell r="D1309">
            <v>155952</v>
          </cell>
        </row>
        <row r="1310">
          <cell r="A1310">
            <v>6220410</v>
          </cell>
          <cell r="B1310" t="str">
            <v>SRV-COPY-PUBLICATIONS &amp; SUBSCRIPTIONS</v>
          </cell>
          <cell r="C1310">
            <v>23137.17</v>
          </cell>
          <cell r="D1310">
            <v>38087.82</v>
          </cell>
        </row>
        <row r="1311">
          <cell r="A1311">
            <v>6220411</v>
          </cell>
          <cell r="B1311" t="str">
            <v>SRV-COPY-CONVENIENCE-PAPER-CBS USE</v>
          </cell>
          <cell r="C1311">
            <v>0</v>
          </cell>
          <cell r="D1311">
            <v>23.66</v>
          </cell>
        </row>
        <row r="1312">
          <cell r="A1312">
            <v>6220412</v>
          </cell>
          <cell r="B1312" t="str">
            <v>SRV-COPY-CONVENIENCE</v>
          </cell>
          <cell r="C1312">
            <v>538524.68999999994</v>
          </cell>
          <cell r="D1312">
            <v>1069984.67</v>
          </cell>
        </row>
        <row r="1313">
          <cell r="A1313">
            <v>6220420</v>
          </cell>
          <cell r="B1313" t="str">
            <v>SRV-COPIER &amp; QUICK COPY CENTER</v>
          </cell>
          <cell r="C1313">
            <v>19085.97</v>
          </cell>
          <cell r="D1313">
            <v>11044.38</v>
          </cell>
        </row>
        <row r="1314">
          <cell r="A1314">
            <v>6220421</v>
          </cell>
          <cell r="B1314" t="str">
            <v>SRV-COPY-ENGINEERING</v>
          </cell>
          <cell r="C1314">
            <v>149143.54</v>
          </cell>
          <cell r="D1314">
            <v>286170.46999999997</v>
          </cell>
        </row>
        <row r="1315">
          <cell r="A1315">
            <v>6220422</v>
          </cell>
          <cell r="B1315" t="str">
            <v>SRV-COPY-SERVICE CENTER</v>
          </cell>
          <cell r="C1315">
            <v>445914.88</v>
          </cell>
          <cell r="D1315">
            <v>1230451.08</v>
          </cell>
        </row>
        <row r="1316">
          <cell r="A1316">
            <v>6220430</v>
          </cell>
          <cell r="B1316" t="str">
            <v>SRV-MAIL/MESSENGER-GENERAL</v>
          </cell>
          <cell r="C1316">
            <v>586423.06999999995</v>
          </cell>
          <cell r="D1316">
            <v>1840980.96</v>
          </cell>
        </row>
        <row r="1317">
          <cell r="A1317">
            <v>6220431</v>
          </cell>
          <cell r="B1317" t="str">
            <v>SRV-MAIL/MESSENGER-SPECIAL PROJECTS</v>
          </cell>
          <cell r="C1317">
            <v>102465.55</v>
          </cell>
          <cell r="D1317">
            <v>78435.48</v>
          </cell>
        </row>
        <row r="1318">
          <cell r="A1318">
            <v>6220432</v>
          </cell>
          <cell r="B1318" t="str">
            <v>SRV-MAIL/MESSENGER-OVERNIGHT EXPRESS</v>
          </cell>
          <cell r="C1318">
            <v>228838.02</v>
          </cell>
          <cell r="D1318">
            <v>212776.16</v>
          </cell>
        </row>
        <row r="1319">
          <cell r="A1319">
            <v>6220433</v>
          </cell>
          <cell r="B1319" t="str">
            <v>SRV-MAIL/MESSENGER-COURIER</v>
          </cell>
          <cell r="C1319">
            <v>512.27</v>
          </cell>
          <cell r="D1319">
            <v>299.58999999999997</v>
          </cell>
        </row>
        <row r="1320">
          <cell r="A1320">
            <v>6220450</v>
          </cell>
          <cell r="B1320" t="str">
            <v>SRV-MAIL/MESSENGER-POSTAGE</v>
          </cell>
          <cell r="C1320">
            <v>6098787.9500000002</v>
          </cell>
          <cell r="D1320">
            <v>5873311.5300000003</v>
          </cell>
        </row>
        <row r="1321">
          <cell r="A1321">
            <v>6220470</v>
          </cell>
          <cell r="B1321" t="str">
            <v>SRV-MAIL OTHER</v>
          </cell>
          <cell r="C1321">
            <v>33998.89</v>
          </cell>
          <cell r="D1321">
            <v>18458.41</v>
          </cell>
        </row>
        <row r="1322">
          <cell r="A1322">
            <v>6220480</v>
          </cell>
          <cell r="B1322" t="str">
            <v>SRV-ENGINEERING</v>
          </cell>
          <cell r="C1322">
            <v>4221920.1900000004</v>
          </cell>
          <cell r="D1322">
            <v>6401492.4199999999</v>
          </cell>
        </row>
        <row r="1323">
          <cell r="A1323">
            <v>6220490</v>
          </cell>
          <cell r="B1323" t="str">
            <v>SRV-GOVERNMENT TURNKEY-DESIGN</v>
          </cell>
          <cell r="C1323">
            <v>638976.69999999995</v>
          </cell>
          <cell r="D1323">
            <v>606034.27</v>
          </cell>
        </row>
        <row r="1324">
          <cell r="A1324">
            <v>6220500</v>
          </cell>
          <cell r="B1324" t="str">
            <v>SRV-GOVERNMENT TURNKEY-DESIGN/BUILD</v>
          </cell>
          <cell r="C1324">
            <v>10301716.220000001</v>
          </cell>
          <cell r="D1324">
            <v>10678643.07</v>
          </cell>
        </row>
        <row r="1325">
          <cell r="A1325">
            <v>6220510</v>
          </cell>
          <cell r="B1325" t="str">
            <v>SRV-GOVERNMENT TURNKEY-OUTSIDE CONSULTI</v>
          </cell>
          <cell r="C1325">
            <v>198501.89</v>
          </cell>
          <cell r="D1325">
            <v>17967.47</v>
          </cell>
        </row>
        <row r="1326">
          <cell r="A1326">
            <v>6220520</v>
          </cell>
          <cell r="B1326" t="str">
            <v>SRV-GOVERNMENT TURNKEY-AUDITS</v>
          </cell>
          <cell r="C1326">
            <v>25000</v>
          </cell>
          <cell r="D1326">
            <v>28391</v>
          </cell>
        </row>
        <row r="1327">
          <cell r="A1327">
            <v>6220525</v>
          </cell>
          <cell r="B1327" t="str">
            <v>SRV-GOVERNMENT TURNKEY-PROJECT MANAGEMN</v>
          </cell>
          <cell r="C1327">
            <v>43575.09</v>
          </cell>
          <cell r="D1327">
            <v>24742.77</v>
          </cell>
        </row>
        <row r="1328">
          <cell r="A1328">
            <v>6220530</v>
          </cell>
          <cell r="B1328" t="str">
            <v>SRV-CONSTRUCTION-OTHER</v>
          </cell>
          <cell r="C1328">
            <v>7290145.71</v>
          </cell>
          <cell r="D1328">
            <v>9642569.1600000001</v>
          </cell>
        </row>
        <row r="1329">
          <cell r="A1329">
            <v>6220535</v>
          </cell>
          <cell r="B1329" t="str">
            <v>SRV-GOVERNMENT PAYMENTS-PERMITS</v>
          </cell>
          <cell r="C1329">
            <v>15945.5</v>
          </cell>
          <cell r="D1329">
            <v>21013.99</v>
          </cell>
        </row>
        <row r="1330">
          <cell r="A1330">
            <v>6220560</v>
          </cell>
          <cell r="B1330" t="str">
            <v>SRV-CONSTRUCTION PAVING</v>
          </cell>
          <cell r="C1330">
            <v>31713.86</v>
          </cell>
          <cell r="D1330">
            <v>301235.48</v>
          </cell>
        </row>
        <row r="1331">
          <cell r="A1331">
            <v>6220570</v>
          </cell>
          <cell r="B1331" t="str">
            <v>SRV-DESIGN</v>
          </cell>
          <cell r="C1331">
            <v>46627.62</v>
          </cell>
          <cell r="D1331">
            <v>239527.03</v>
          </cell>
        </row>
        <row r="1332">
          <cell r="A1332">
            <v>6220580</v>
          </cell>
          <cell r="B1332" t="str">
            <v>SRV-ON-LINE SERVICES/MISCELLANEOUS</v>
          </cell>
          <cell r="C1332">
            <v>436544.22</v>
          </cell>
          <cell r="D1332">
            <v>1092186.79</v>
          </cell>
        </row>
        <row r="1333">
          <cell r="A1333">
            <v>6220590</v>
          </cell>
          <cell r="B1333" t="str">
            <v>SRV-MISCELLANEOUS OTHER SERVICES</v>
          </cell>
          <cell r="C1333">
            <v>1828547.43</v>
          </cell>
          <cell r="D1333">
            <v>3486727.4</v>
          </cell>
        </row>
        <row r="1334">
          <cell r="A1334">
            <v>6220600</v>
          </cell>
          <cell r="B1334" t="str">
            <v>SRV-CONSULTING-OTHER</v>
          </cell>
          <cell r="C1334">
            <v>36695143.380000003</v>
          </cell>
          <cell r="D1334">
            <v>24033719.800000001</v>
          </cell>
        </row>
        <row r="1335">
          <cell r="A1335">
            <v>6220601</v>
          </cell>
          <cell r="B1335" t="str">
            <v>SRV-COMMISSION PMTS LEASE/SALE OF REAL</v>
          </cell>
          <cell r="C1335">
            <v>204937.34</v>
          </cell>
          <cell r="D1335">
            <v>5674.97</v>
          </cell>
        </row>
        <row r="1336">
          <cell r="A1336">
            <v>6220640</v>
          </cell>
          <cell r="B1336" t="str">
            <v>SRV-TRAINING &amp; SEMINARS IN-HOUSE</v>
          </cell>
          <cell r="C1336">
            <v>1826127.44</v>
          </cell>
          <cell r="D1336">
            <v>1659517.91</v>
          </cell>
        </row>
        <row r="1337">
          <cell r="A1337">
            <v>6220670</v>
          </cell>
          <cell r="B1337" t="str">
            <v>SRV-RESEARCH AND DEVELOPMENT</v>
          </cell>
          <cell r="C1337">
            <v>688818.84</v>
          </cell>
          <cell r="D1337">
            <v>193613.07</v>
          </cell>
        </row>
        <row r="1338">
          <cell r="A1338">
            <v>6220790</v>
          </cell>
          <cell r="B1338" t="str">
            <v>SRV-MEDICAL</v>
          </cell>
          <cell r="C1338">
            <v>26835</v>
          </cell>
          <cell r="D1338">
            <v>51935.95</v>
          </cell>
        </row>
        <row r="1339">
          <cell r="A1339">
            <v>6220800</v>
          </cell>
          <cell r="B1339" t="str">
            <v>SRV-CONSERVATION</v>
          </cell>
          <cell r="C1339">
            <v>43775818.149999999</v>
          </cell>
          <cell r="D1339">
            <v>14404724.51</v>
          </cell>
        </row>
        <row r="1340">
          <cell r="A1340">
            <v>6220810</v>
          </cell>
          <cell r="B1340" t="str">
            <v>SRV-CUSTOMER SERVICES</v>
          </cell>
          <cell r="C1340">
            <v>0</v>
          </cell>
          <cell r="D1340">
            <v>1000</v>
          </cell>
        </row>
        <row r="1341">
          <cell r="A1341">
            <v>6220811</v>
          </cell>
          <cell r="B1341" t="str">
            <v>SRV-CUSTOMER EVENT</v>
          </cell>
          <cell r="C1341">
            <v>285966.09999999998</v>
          </cell>
          <cell r="D1341">
            <v>187442.98</v>
          </cell>
        </row>
        <row r="1342">
          <cell r="A1342">
            <v>6220813</v>
          </cell>
          <cell r="B1342" t="str">
            <v>SRV-SPONSOR BUS &amp; CIVIC MEETINGS &amp; EVEN</v>
          </cell>
          <cell r="C1342">
            <v>72165</v>
          </cell>
          <cell r="D1342">
            <v>31357.31</v>
          </cell>
        </row>
        <row r="1343">
          <cell r="A1343">
            <v>6220830</v>
          </cell>
          <cell r="B1343" t="str">
            <v>SRV-SOCAL BILLINGS</v>
          </cell>
          <cell r="C1343">
            <v>331978.61</v>
          </cell>
          <cell r="D1343">
            <v>78571.929999999993</v>
          </cell>
        </row>
        <row r="1344">
          <cell r="A1344">
            <v>6220840</v>
          </cell>
          <cell r="B1344" t="str">
            <v>SRV-VEHICLE &amp; EQUIPMENT RENTAL</v>
          </cell>
          <cell r="C1344">
            <v>1147341.1200000001</v>
          </cell>
          <cell r="D1344">
            <v>1532634.92</v>
          </cell>
        </row>
        <row r="1345">
          <cell r="A1345">
            <v>6220842</v>
          </cell>
          <cell r="B1345" t="str">
            <v>SRV-VEHICLE REPAIR &amp; MAINTENANCE</v>
          </cell>
          <cell r="C1345">
            <v>1811427.86</v>
          </cell>
          <cell r="D1345">
            <v>1410224.09</v>
          </cell>
        </row>
        <row r="1346">
          <cell r="A1346">
            <v>6220843</v>
          </cell>
          <cell r="B1346" t="str">
            <v>SRV-VEHICLE WASHING &amp; DETAIL</v>
          </cell>
          <cell r="C1346">
            <v>82181.23</v>
          </cell>
          <cell r="D1346">
            <v>178654.67</v>
          </cell>
        </row>
        <row r="1347">
          <cell r="A1347">
            <v>6220844</v>
          </cell>
          <cell r="B1347" t="str">
            <v>SRV-VEHICLE PAINTING &amp; BODY REPAIR</v>
          </cell>
          <cell r="C1347">
            <v>0</v>
          </cell>
          <cell r="D1347">
            <v>2033.66</v>
          </cell>
        </row>
        <row r="1348">
          <cell r="A1348">
            <v>6220846</v>
          </cell>
          <cell r="B1348" t="str">
            <v>SRV-VEHICLE TOWING</v>
          </cell>
          <cell r="C1348">
            <v>16994.25</v>
          </cell>
          <cell r="D1348">
            <v>243950</v>
          </cell>
        </row>
        <row r="1349">
          <cell r="A1349">
            <v>6220848</v>
          </cell>
          <cell r="B1349" t="str">
            <v>SRV-VEHICLE TOOL &amp; EQUIP REPAIR &amp; MAINT</v>
          </cell>
          <cell r="C1349">
            <v>7275.37</v>
          </cell>
          <cell r="D1349">
            <v>7717.94</v>
          </cell>
        </row>
        <row r="1350">
          <cell r="A1350">
            <v>6220850</v>
          </cell>
          <cell r="B1350" t="str">
            <v>SRV-VEHICLE &amp; EQUIP RENTAL W/OPERATOR</v>
          </cell>
          <cell r="C1350">
            <v>4709865.28</v>
          </cell>
          <cell r="D1350">
            <v>5624306.3700000001</v>
          </cell>
        </row>
        <row r="1351">
          <cell r="A1351">
            <v>6220855</v>
          </cell>
          <cell r="B1351" t="str">
            <v>SRV-LAUNDRY/RENTAL OF UNIFORMS</v>
          </cell>
          <cell r="C1351">
            <v>733290.93</v>
          </cell>
          <cell r="D1351">
            <v>673592.52</v>
          </cell>
        </row>
        <row r="1352">
          <cell r="A1352">
            <v>6220860</v>
          </cell>
          <cell r="B1352" t="str">
            <v>SRV-MAINTENANCE AND REPAIRS</v>
          </cell>
          <cell r="C1352">
            <v>4012052.46</v>
          </cell>
          <cell r="D1352">
            <v>3441700.36</v>
          </cell>
        </row>
        <row r="1353">
          <cell r="A1353">
            <v>6220861</v>
          </cell>
          <cell r="B1353" t="str">
            <v>SRV-DISTRIBUTED COMPUTER HARDWARE</v>
          </cell>
          <cell r="C1353">
            <v>2160876.6</v>
          </cell>
          <cell r="D1353">
            <v>445836.12</v>
          </cell>
        </row>
        <row r="1354">
          <cell r="A1354">
            <v>6220862</v>
          </cell>
          <cell r="B1354" t="str">
            <v>SRV-MAINFRAME HARDWARE</v>
          </cell>
          <cell r="C1354">
            <v>476267.76</v>
          </cell>
          <cell r="D1354">
            <v>1143130.2</v>
          </cell>
        </row>
        <row r="1355">
          <cell r="A1355">
            <v>6220870</v>
          </cell>
          <cell r="B1355" t="str">
            <v>SRV-TELEPHONE &amp; COMMUNICATION SYSTEMS</v>
          </cell>
          <cell r="C1355">
            <v>549446.26</v>
          </cell>
          <cell r="D1355">
            <v>642539.93999999994</v>
          </cell>
        </row>
        <row r="1356">
          <cell r="A1356">
            <v>6220875</v>
          </cell>
          <cell r="B1356" t="str">
            <v>SRV-PBX SERVICES</v>
          </cell>
          <cell r="C1356">
            <v>139332</v>
          </cell>
          <cell r="D1356">
            <v>0</v>
          </cell>
        </row>
        <row r="1357">
          <cell r="A1357">
            <v>6220880</v>
          </cell>
          <cell r="B1357" t="str">
            <v>SRV-CONSTRUCTION-GAS PIPELINE</v>
          </cell>
          <cell r="C1357">
            <v>1257758.6200000001</v>
          </cell>
          <cell r="D1357">
            <v>343590.63</v>
          </cell>
        </row>
        <row r="1358">
          <cell r="A1358">
            <v>6220890</v>
          </cell>
          <cell r="B1358" t="str">
            <v>SRV-LANDSCAPING</v>
          </cell>
          <cell r="C1358">
            <v>1007592.19</v>
          </cell>
          <cell r="D1358">
            <v>1170354.93</v>
          </cell>
        </row>
        <row r="1359">
          <cell r="A1359">
            <v>6220900</v>
          </cell>
          <cell r="B1359" t="str">
            <v>SRV-TRASH COLLECTION</v>
          </cell>
          <cell r="C1359">
            <v>199274.85</v>
          </cell>
          <cell r="D1359">
            <v>293423.61</v>
          </cell>
        </row>
        <row r="1360">
          <cell r="A1360">
            <v>6220910</v>
          </cell>
          <cell r="B1360" t="str">
            <v>SRV-HAZARDOUS WASTE DISPOSAL</v>
          </cell>
          <cell r="C1360">
            <v>2588466.42</v>
          </cell>
          <cell r="D1360">
            <v>3044872.88</v>
          </cell>
        </row>
        <row r="1361">
          <cell r="A1361">
            <v>6220920</v>
          </cell>
          <cell r="B1361" t="str">
            <v>SRV-SAFETY RELATED</v>
          </cell>
          <cell r="C1361">
            <v>109838.04</v>
          </cell>
          <cell r="D1361">
            <v>28542.880000000001</v>
          </cell>
        </row>
        <row r="1362">
          <cell r="A1362">
            <v>6220930</v>
          </cell>
          <cell r="B1362" t="str">
            <v>SRV-ENERGY EFFICIENCY</v>
          </cell>
          <cell r="C1362">
            <v>9781.5</v>
          </cell>
          <cell r="D1362">
            <v>116.54</v>
          </cell>
        </row>
        <row r="1363">
          <cell r="A1363">
            <v>6220940</v>
          </cell>
          <cell r="B1363" t="str">
            <v>SRV-WELL DRILLING</v>
          </cell>
          <cell r="C1363">
            <v>95848</v>
          </cell>
          <cell r="D1363">
            <v>157672</v>
          </cell>
        </row>
        <row r="1364">
          <cell r="A1364">
            <v>6220950</v>
          </cell>
          <cell r="B1364" t="str">
            <v>SRV-AUCTIONING</v>
          </cell>
          <cell r="C1364">
            <v>0</v>
          </cell>
          <cell r="D1364">
            <v>2626.34</v>
          </cell>
        </row>
        <row r="1365">
          <cell r="A1365">
            <v>6220960</v>
          </cell>
          <cell r="B1365" t="str">
            <v>SRV-MOVING</v>
          </cell>
          <cell r="C1365">
            <v>636827.28</v>
          </cell>
          <cell r="D1365">
            <v>725989.66</v>
          </cell>
        </row>
        <row r="1366">
          <cell r="A1366">
            <v>6220970</v>
          </cell>
          <cell r="B1366" t="str">
            <v>SRV-INSURANCE</v>
          </cell>
          <cell r="C1366">
            <v>0</v>
          </cell>
          <cell r="D1366">
            <v>-240288.44</v>
          </cell>
        </row>
        <row r="1367">
          <cell r="A1367">
            <v>6220980</v>
          </cell>
          <cell r="B1367" t="str">
            <v>SRV-JANITORIAL</v>
          </cell>
          <cell r="C1367">
            <v>934494.78</v>
          </cell>
          <cell r="D1367">
            <v>1102934.6100000001</v>
          </cell>
        </row>
        <row r="1368">
          <cell r="A1368">
            <v>6220990</v>
          </cell>
          <cell r="B1368" t="str">
            <v>SRV-COMPUTER HARDWARE MAINT &amp; LEASES</v>
          </cell>
          <cell r="C1368">
            <v>281452.39</v>
          </cell>
          <cell r="D1368">
            <v>258122</v>
          </cell>
        </row>
        <row r="1369">
          <cell r="A1369">
            <v>6221000</v>
          </cell>
          <cell r="B1369" t="str">
            <v>SRV-CONSTRUCTION-ELECTRIC</v>
          </cell>
          <cell r="C1369">
            <v>16481191.640000001</v>
          </cell>
          <cell r="D1369">
            <v>14340535.67</v>
          </cell>
        </row>
        <row r="1370">
          <cell r="A1370">
            <v>6221010</v>
          </cell>
          <cell r="B1370" t="str">
            <v>SRV-STORAGE</v>
          </cell>
          <cell r="C1370">
            <v>676887.73</v>
          </cell>
          <cell r="D1370">
            <v>760763.85</v>
          </cell>
        </row>
        <row r="1371">
          <cell r="A1371">
            <v>6221015</v>
          </cell>
          <cell r="B1371" t="str">
            <v>SRV-CORP RECORDS-ARCHIVES</v>
          </cell>
          <cell r="C1371">
            <v>284348.76</v>
          </cell>
          <cell r="D1371">
            <v>267706.39</v>
          </cell>
        </row>
        <row r="1372">
          <cell r="A1372">
            <v>6221016</v>
          </cell>
          <cell r="B1372" t="str">
            <v>SRV-CORP RECORDS-IMAGING</v>
          </cell>
          <cell r="C1372">
            <v>22148.89</v>
          </cell>
          <cell r="D1372">
            <v>27844.3</v>
          </cell>
        </row>
        <row r="1373">
          <cell r="A1373">
            <v>6221020</v>
          </cell>
          <cell r="B1373" t="str">
            <v>SRV-COLLECTION SERVICES</v>
          </cell>
          <cell r="C1373">
            <v>576994.34</v>
          </cell>
          <cell r="D1373">
            <v>359600.62</v>
          </cell>
        </row>
        <row r="1374">
          <cell r="A1374">
            <v>6221034</v>
          </cell>
          <cell r="B1374" t="str">
            <v>SRV-TRAVEL-AGENCY EXPENSE</v>
          </cell>
          <cell r="C1374">
            <v>4197.63</v>
          </cell>
          <cell r="D1374">
            <v>61930.51</v>
          </cell>
        </row>
        <row r="1375">
          <cell r="A1375">
            <v>6221037</v>
          </cell>
          <cell r="B1375" t="str">
            <v>SRV-RECRUITING EXP ARRANGEMENTS</v>
          </cell>
          <cell r="C1375">
            <v>1799.85</v>
          </cell>
          <cell r="D1375">
            <v>2382.48</v>
          </cell>
        </row>
        <row r="1376">
          <cell r="A1376">
            <v>6221040</v>
          </cell>
          <cell r="B1376" t="str">
            <v>SRV-FREIGHT AUDITING/PAYMENTS</v>
          </cell>
          <cell r="C1376">
            <v>0</v>
          </cell>
          <cell r="D1376">
            <v>679.54</v>
          </cell>
        </row>
        <row r="1377">
          <cell r="A1377">
            <v>6221050</v>
          </cell>
          <cell r="B1377" t="str">
            <v>SRV-LABORATORY</v>
          </cell>
          <cell r="C1377">
            <v>54091.53</v>
          </cell>
          <cell r="D1377">
            <v>39921.910000000003</v>
          </cell>
        </row>
        <row r="1378">
          <cell r="A1378">
            <v>6221060</v>
          </cell>
          <cell r="B1378" t="str">
            <v>SRV-GOVERNMENT &amp; REGULATORY</v>
          </cell>
          <cell r="C1378">
            <v>9480</v>
          </cell>
          <cell r="D1378">
            <v>0</v>
          </cell>
        </row>
        <row r="1379">
          <cell r="A1379">
            <v>6221070</v>
          </cell>
          <cell r="B1379" t="str">
            <v>SRV-CORPORATE EVENTS SRVS (VENDOR)</v>
          </cell>
          <cell r="C1379">
            <v>6517.42</v>
          </cell>
          <cell r="D1379">
            <v>0</v>
          </cell>
        </row>
        <row r="1380">
          <cell r="A1380">
            <v>6221080</v>
          </cell>
          <cell r="B1380" t="str">
            <v>SRV-CORPORATE LANGUAGE SERVICES</v>
          </cell>
          <cell r="C1380">
            <v>500</v>
          </cell>
          <cell r="D1380">
            <v>0</v>
          </cell>
        </row>
        <row r="1381">
          <cell r="A1381">
            <v>6230000</v>
          </cell>
          <cell r="B1381" t="str">
            <v>#SRV-CONTRACTORS-USE 6220008</v>
          </cell>
          <cell r="C1381">
            <v>0</v>
          </cell>
          <cell r="D1381">
            <v>-223.13</v>
          </cell>
        </row>
        <row r="1382">
          <cell r="A1382">
            <v>6230002</v>
          </cell>
          <cell r="B1382" t="str">
            <v>#SRV-CONTRACTORS-CONSULTING-USE 6220002</v>
          </cell>
          <cell r="C1382">
            <v>0</v>
          </cell>
          <cell r="D1382">
            <v>-351690.29</v>
          </cell>
        </row>
        <row r="1383">
          <cell r="A1383">
            <v>6230004</v>
          </cell>
          <cell r="B1383" t="str">
            <v>#SRV-CONTRACTORS-CONTR LABOR-USE 622000</v>
          </cell>
          <cell r="C1383">
            <v>459207.67</v>
          </cell>
          <cell r="D1383">
            <v>2330.19</v>
          </cell>
        </row>
        <row r="1384">
          <cell r="A1384">
            <v>6230005</v>
          </cell>
          <cell r="B1384" t="str">
            <v>#SRV-CONTRACTORS-MAJOR PROJ-USE 6220005</v>
          </cell>
          <cell r="C1384">
            <v>0</v>
          </cell>
          <cell r="D1384">
            <v>1496874.3</v>
          </cell>
        </row>
        <row r="1385">
          <cell r="A1385">
            <v>6230008</v>
          </cell>
          <cell r="B1385" t="str">
            <v>SRV-RECLAIM TRADING CREDITS-AIR EMISSIN</v>
          </cell>
          <cell r="C1385">
            <v>0</v>
          </cell>
          <cell r="D1385">
            <v>60228.639999999999</v>
          </cell>
        </row>
        <row r="1386">
          <cell r="A1386">
            <v>6230030</v>
          </cell>
          <cell r="B1386" t="str">
            <v>SRV-ADVERTISING LITERATURE</v>
          </cell>
          <cell r="C1386">
            <v>0</v>
          </cell>
          <cell r="D1386">
            <v>802.91</v>
          </cell>
        </row>
        <row r="1387">
          <cell r="A1387">
            <v>6230040</v>
          </cell>
          <cell r="B1387" t="str">
            <v>SRV-ADVERTISING IMAGE &amp; BRANDING</v>
          </cell>
          <cell r="C1387">
            <v>1069.6400000000001</v>
          </cell>
          <cell r="D1387">
            <v>6700.9</v>
          </cell>
        </row>
        <row r="1388">
          <cell r="A1388">
            <v>6230050</v>
          </cell>
          <cell r="B1388" t="str">
            <v>#SRV-ADVERTISING MARKETING-USE 6220050</v>
          </cell>
          <cell r="C1388">
            <v>0</v>
          </cell>
          <cell r="D1388">
            <v>-36765.800000000003</v>
          </cell>
        </row>
        <row r="1389">
          <cell r="A1389">
            <v>6230060</v>
          </cell>
          <cell r="B1389" t="str">
            <v>#SRV-FOOD SERVICE-CATERING-USE 6220060</v>
          </cell>
          <cell r="C1389">
            <v>0</v>
          </cell>
          <cell r="D1389">
            <v>1526.43</v>
          </cell>
        </row>
        <row r="1390">
          <cell r="A1390">
            <v>6230140</v>
          </cell>
          <cell r="B1390" t="str">
            <v>SRV-MEDIA RELATIONS</v>
          </cell>
          <cell r="C1390">
            <v>9850.77</v>
          </cell>
          <cell r="D1390">
            <v>5813.51</v>
          </cell>
        </row>
        <row r="1391">
          <cell r="A1391">
            <v>6230150</v>
          </cell>
          <cell r="B1391" t="str">
            <v>SRV-AUDIO VISUAL REPORTS</v>
          </cell>
          <cell r="C1391">
            <v>0</v>
          </cell>
          <cell r="D1391">
            <v>380.81</v>
          </cell>
        </row>
        <row r="1392">
          <cell r="A1392">
            <v>6230160</v>
          </cell>
          <cell r="B1392" t="str">
            <v>SRV-NEWS PHOTO SERVICES</v>
          </cell>
          <cell r="C1392">
            <v>1103.48</v>
          </cell>
          <cell r="D1392">
            <v>0</v>
          </cell>
        </row>
        <row r="1393">
          <cell r="A1393">
            <v>6230170</v>
          </cell>
          <cell r="B1393" t="str">
            <v>SRV-LEGAL IN-HOUSE COPY SERVICES</v>
          </cell>
          <cell r="C1393">
            <v>72</v>
          </cell>
          <cell r="D1393">
            <v>0</v>
          </cell>
        </row>
        <row r="1394">
          <cell r="A1394">
            <v>6230200</v>
          </cell>
          <cell r="B1394" t="str">
            <v>SRV-OUTSIDE LEGAL FEES</v>
          </cell>
          <cell r="C1394">
            <v>117197</v>
          </cell>
          <cell r="D1394">
            <v>-153869.72</v>
          </cell>
        </row>
        <row r="1395">
          <cell r="A1395">
            <v>6230210</v>
          </cell>
          <cell r="B1395" t="str">
            <v>SRV-LEGAL-SETTLEMENTS</v>
          </cell>
          <cell r="C1395">
            <v>107000</v>
          </cell>
          <cell r="D1395">
            <v>1676.4</v>
          </cell>
        </row>
        <row r="1396">
          <cell r="A1396">
            <v>6230212</v>
          </cell>
          <cell r="B1396" t="str">
            <v>SRV-LEGAL-COURT/AGENCY FILING FEES</v>
          </cell>
          <cell r="C1396">
            <v>13436.26</v>
          </cell>
          <cell r="D1396">
            <v>8549.26</v>
          </cell>
        </row>
        <row r="1397">
          <cell r="A1397">
            <v>6230220</v>
          </cell>
          <cell r="B1397" t="str">
            <v>SRV-REGULATORY LEGISLATION</v>
          </cell>
          <cell r="C1397">
            <v>1088187.8600000001</v>
          </cell>
          <cell r="D1397">
            <v>888304.46</v>
          </cell>
        </row>
        <row r="1398">
          <cell r="A1398">
            <v>6230230</v>
          </cell>
          <cell r="B1398" t="str">
            <v>SRV-REGULATORY CASE TRACKING</v>
          </cell>
          <cell r="C1398">
            <v>142554.79999999999</v>
          </cell>
          <cell r="D1398">
            <v>915986.25</v>
          </cell>
        </row>
        <row r="1399">
          <cell r="A1399">
            <v>6230250</v>
          </cell>
          <cell r="B1399" t="str">
            <v>SRV-SOFTWARE MAINTENANCE &amp; LEASING</v>
          </cell>
          <cell r="C1399">
            <v>1715400.3</v>
          </cell>
          <cell r="D1399">
            <v>1760066.94</v>
          </cell>
        </row>
        <row r="1400">
          <cell r="A1400">
            <v>6230252</v>
          </cell>
          <cell r="B1400" t="str">
            <v>#SRV-MAINFRAME  SOFTWARE-USE 6220252</v>
          </cell>
          <cell r="C1400">
            <v>0</v>
          </cell>
          <cell r="D1400">
            <v>-101697.69</v>
          </cell>
        </row>
        <row r="1401">
          <cell r="A1401">
            <v>6230270</v>
          </cell>
          <cell r="B1401" t="str">
            <v>SRV-DATA PROCESSING</v>
          </cell>
          <cell r="C1401">
            <v>46995</v>
          </cell>
          <cell r="D1401">
            <v>46115.64</v>
          </cell>
        </row>
        <row r="1402">
          <cell r="A1402">
            <v>6230380</v>
          </cell>
          <cell r="B1402" t="str">
            <v>SRV-CONTRACT LABOR</v>
          </cell>
          <cell r="C1402">
            <v>1823528.87</v>
          </cell>
          <cell r="D1402">
            <v>1539405.66</v>
          </cell>
        </row>
        <row r="1403">
          <cell r="A1403">
            <v>6230390</v>
          </cell>
          <cell r="B1403" t="str">
            <v>SRV-PRINTING/GRAPHICS VIDEO</v>
          </cell>
          <cell r="C1403">
            <v>255554.25</v>
          </cell>
          <cell r="D1403">
            <v>259726.4</v>
          </cell>
        </row>
        <row r="1404">
          <cell r="A1404">
            <v>6230393</v>
          </cell>
          <cell r="B1404" t="str">
            <v>#SRV-PRINT BUS FORMS (SPEC)-USE 6220393</v>
          </cell>
          <cell r="C1404">
            <v>0</v>
          </cell>
          <cell r="D1404">
            <v>2745.34</v>
          </cell>
        </row>
        <row r="1405">
          <cell r="A1405">
            <v>6230400</v>
          </cell>
          <cell r="B1405" t="str">
            <v>#SRV-PRINT BUS FORMS (STOCK)-USE 622040</v>
          </cell>
          <cell r="C1405">
            <v>0</v>
          </cell>
          <cell r="D1405">
            <v>593.63</v>
          </cell>
        </row>
        <row r="1406">
          <cell r="A1406">
            <v>6230401</v>
          </cell>
          <cell r="B1406" t="str">
            <v>#SRV-PRINTING BUSINESS CARDS-USE 622040</v>
          </cell>
          <cell r="C1406">
            <v>0</v>
          </cell>
          <cell r="D1406">
            <v>599.09</v>
          </cell>
        </row>
        <row r="1407">
          <cell r="A1407">
            <v>6230402</v>
          </cell>
          <cell r="B1407" t="str">
            <v>#SRV-PRINTING STATIONERY-USE 6220402</v>
          </cell>
          <cell r="C1407">
            <v>0</v>
          </cell>
          <cell r="D1407">
            <v>444.19</v>
          </cell>
        </row>
        <row r="1408">
          <cell r="A1408">
            <v>6230434</v>
          </cell>
          <cell r="B1408" t="str">
            <v>SRV-COURIER / MESSENGER</v>
          </cell>
          <cell r="C1408">
            <v>12.94</v>
          </cell>
          <cell r="D1408">
            <v>0</v>
          </cell>
        </row>
        <row r="1409">
          <cell r="A1409">
            <v>6230440</v>
          </cell>
          <cell r="B1409" t="str">
            <v>SRV-MAIL CENTER EXPRESS POSTAGE</v>
          </cell>
          <cell r="C1409">
            <v>-9.4499999999999993</v>
          </cell>
          <cell r="D1409">
            <v>0</v>
          </cell>
        </row>
        <row r="1410">
          <cell r="A1410">
            <v>6230450</v>
          </cell>
          <cell r="B1410" t="str">
            <v>#SRV-MAIL MESSENGER-POSTAGE-USE 6220450</v>
          </cell>
          <cell r="C1410">
            <v>0</v>
          </cell>
          <cell r="D1410">
            <v>85824</v>
          </cell>
        </row>
        <row r="1411">
          <cell r="A1411">
            <v>6230460</v>
          </cell>
          <cell r="B1411" t="str">
            <v>SRV-MAIL CENTER BILLING POSTAGE</v>
          </cell>
          <cell r="C1411">
            <v>86.72</v>
          </cell>
          <cell r="D1411">
            <v>40630</v>
          </cell>
        </row>
        <row r="1412">
          <cell r="A1412">
            <v>6230540</v>
          </cell>
          <cell r="B1412" t="str">
            <v>SRV-HOLIDAY EVENTS</v>
          </cell>
          <cell r="C1412">
            <v>151613.75</v>
          </cell>
          <cell r="D1412">
            <v>148321</v>
          </cell>
        </row>
        <row r="1413">
          <cell r="A1413">
            <v>6230550</v>
          </cell>
          <cell r="B1413" t="str">
            <v>SRV-RECRUITING</v>
          </cell>
          <cell r="C1413">
            <v>52924.83</v>
          </cell>
          <cell r="D1413">
            <v>30085.95</v>
          </cell>
        </row>
        <row r="1414">
          <cell r="A1414">
            <v>6230551</v>
          </cell>
          <cell r="B1414" t="str">
            <v>SRV-RECRUITING COLLEGE</v>
          </cell>
          <cell r="C1414">
            <v>11381.7</v>
          </cell>
          <cell r="D1414">
            <v>1499.69</v>
          </cell>
        </row>
        <row r="1415">
          <cell r="A1415">
            <v>6230552</v>
          </cell>
          <cell r="B1415" t="str">
            <v>SRV-RECRUITING MATERIALS</v>
          </cell>
          <cell r="C1415">
            <v>4001.93</v>
          </cell>
          <cell r="D1415">
            <v>436.11</v>
          </cell>
        </row>
        <row r="1416">
          <cell r="A1416">
            <v>6230553</v>
          </cell>
          <cell r="B1416" t="str">
            <v>SRV-RECRUITING JOB FAIRS</v>
          </cell>
          <cell r="C1416">
            <v>4962</v>
          </cell>
          <cell r="D1416">
            <v>675</v>
          </cell>
        </row>
        <row r="1417">
          <cell r="A1417">
            <v>6230554</v>
          </cell>
          <cell r="B1417" t="str">
            <v>SRV-RECRUITING INTERNET</v>
          </cell>
          <cell r="C1417">
            <v>6154</v>
          </cell>
          <cell r="D1417">
            <v>22593.52</v>
          </cell>
        </row>
        <row r="1418">
          <cell r="A1418">
            <v>6230555</v>
          </cell>
          <cell r="B1418" t="str">
            <v>SRV-RECRUITING ADVERTISING</v>
          </cell>
          <cell r="C1418">
            <v>27148.6</v>
          </cell>
          <cell r="D1418">
            <v>18367.580000000002</v>
          </cell>
        </row>
        <row r="1419">
          <cell r="A1419">
            <v>6230556</v>
          </cell>
          <cell r="B1419" t="str">
            <v>SRV-RECRUITING PRE-EMPL TESTING</v>
          </cell>
          <cell r="C1419">
            <v>29106.43</v>
          </cell>
          <cell r="D1419">
            <v>21665.56</v>
          </cell>
        </row>
        <row r="1420">
          <cell r="A1420">
            <v>6230557</v>
          </cell>
          <cell r="B1420" t="str">
            <v>SRV-RECRUITING MISC</v>
          </cell>
          <cell r="C1420">
            <v>3008.6</v>
          </cell>
          <cell r="D1420">
            <v>12425.92</v>
          </cell>
        </row>
        <row r="1421">
          <cell r="A1421">
            <v>6230558</v>
          </cell>
          <cell r="B1421" t="str">
            <v>SRV-RECRUITING-SEARCH FIRM</v>
          </cell>
          <cell r="C1421">
            <v>223644.85</v>
          </cell>
          <cell r="D1421">
            <v>226801.27</v>
          </cell>
        </row>
        <row r="1422">
          <cell r="A1422">
            <v>6230580</v>
          </cell>
          <cell r="B1422" t="str">
            <v>#SRV-ON-LINE SERVICES-USE 6220580</v>
          </cell>
          <cell r="C1422">
            <v>0</v>
          </cell>
          <cell r="D1422">
            <v>-6890</v>
          </cell>
        </row>
        <row r="1423">
          <cell r="A1423">
            <v>6230600</v>
          </cell>
          <cell r="B1423" t="str">
            <v>SRV-PROF/NOT LEGAL</v>
          </cell>
          <cell r="C1423">
            <v>-843964.69</v>
          </cell>
          <cell r="D1423">
            <v>1387663.5</v>
          </cell>
        </row>
        <row r="1424">
          <cell r="A1424">
            <v>6230610</v>
          </cell>
          <cell r="B1424" t="str">
            <v>SRV-WATER</v>
          </cell>
          <cell r="C1424">
            <v>391947.59</v>
          </cell>
          <cell r="D1424">
            <v>422056.6</v>
          </cell>
        </row>
        <row r="1425">
          <cell r="A1425">
            <v>6230630</v>
          </cell>
          <cell r="B1425" t="str">
            <v>SRV-UTILITIES</v>
          </cell>
          <cell r="C1425">
            <v>2795036.43</v>
          </cell>
          <cell r="D1425">
            <v>2824733.35</v>
          </cell>
        </row>
        <row r="1426">
          <cell r="A1426">
            <v>6230640</v>
          </cell>
          <cell r="B1426" t="str">
            <v>#SRV-TRAINING &amp; SEMINARS-USE 6220640</v>
          </cell>
          <cell r="C1426">
            <v>0</v>
          </cell>
          <cell r="D1426">
            <v>-13345.63</v>
          </cell>
        </row>
        <row r="1427">
          <cell r="A1427">
            <v>6230641</v>
          </cell>
          <cell r="B1427" t="str">
            <v>SRV-TRAINING &amp; SEMINARS EXTERNAL</v>
          </cell>
          <cell r="C1427">
            <v>598257.65</v>
          </cell>
          <cell r="D1427">
            <v>328688.27</v>
          </cell>
        </row>
        <row r="1428">
          <cell r="A1428">
            <v>6230650</v>
          </cell>
          <cell r="B1428" t="str">
            <v>SRV-MANAGEMENT SEARCH  FEES</v>
          </cell>
          <cell r="C1428">
            <v>1087</v>
          </cell>
          <cell r="D1428">
            <v>154.84</v>
          </cell>
        </row>
        <row r="1429">
          <cell r="A1429">
            <v>6230680</v>
          </cell>
          <cell r="B1429" t="str">
            <v>SRV-EVENT &amp; TICKETS</v>
          </cell>
          <cell r="C1429">
            <v>167652.65</v>
          </cell>
          <cell r="D1429">
            <v>149907.88</v>
          </cell>
        </row>
        <row r="1430">
          <cell r="A1430">
            <v>6230681</v>
          </cell>
          <cell r="B1430" t="str">
            <v>SRV-EVENT &amp; TICKET COSTS-DIRECT CHARGEB</v>
          </cell>
          <cell r="C1430">
            <v>-903</v>
          </cell>
          <cell r="D1430">
            <v>-9084.64</v>
          </cell>
        </row>
        <row r="1431">
          <cell r="A1431">
            <v>6230700</v>
          </cell>
          <cell r="B1431" t="str">
            <v>SRV-MEETING FOR EXTERNAL SERVICES</v>
          </cell>
          <cell r="C1431">
            <v>11331.46</v>
          </cell>
          <cell r="D1431">
            <v>3661.82</v>
          </cell>
        </row>
        <row r="1432">
          <cell r="A1432">
            <v>6230720</v>
          </cell>
          <cell r="B1432" t="str">
            <v>SRV-LISTING SERVICES</v>
          </cell>
          <cell r="C1432">
            <v>243.56</v>
          </cell>
          <cell r="D1432">
            <v>0</v>
          </cell>
        </row>
        <row r="1433">
          <cell r="A1433">
            <v>6230780</v>
          </cell>
          <cell r="B1433" t="str">
            <v>SRV-ANNUAL MEETING COSTS SERVICES</v>
          </cell>
          <cell r="C1433">
            <v>0</v>
          </cell>
          <cell r="D1433">
            <v>4127.17</v>
          </cell>
        </row>
        <row r="1434">
          <cell r="A1434">
            <v>6230800</v>
          </cell>
          <cell r="B1434" t="str">
            <v>SRV-CONSERVATION INCENTIVE</v>
          </cell>
          <cell r="C1434">
            <v>31380629.469999999</v>
          </cell>
          <cell r="D1434">
            <v>11601792.619999999</v>
          </cell>
        </row>
        <row r="1435">
          <cell r="A1435">
            <v>6230810</v>
          </cell>
          <cell r="B1435" t="str">
            <v>SRV-CONSUMER EDUCATION</v>
          </cell>
          <cell r="C1435">
            <v>7800</v>
          </cell>
          <cell r="D1435">
            <v>1700</v>
          </cell>
        </row>
        <row r="1436">
          <cell r="A1436">
            <v>6230820</v>
          </cell>
          <cell r="B1436" t="str">
            <v>SRV-REGULATORY REQUIRED PAYMENTS</v>
          </cell>
          <cell r="C1436">
            <v>15143546.48</v>
          </cell>
          <cell r="D1436">
            <v>23398895.149999999</v>
          </cell>
        </row>
        <row r="1437">
          <cell r="A1437">
            <v>6230830</v>
          </cell>
          <cell r="B1437" t="str">
            <v>SRV-LANGUAGE SERVICES</v>
          </cell>
          <cell r="C1437">
            <v>375</v>
          </cell>
          <cell r="D1437">
            <v>0</v>
          </cell>
        </row>
        <row r="1438">
          <cell r="A1438">
            <v>6230857</v>
          </cell>
          <cell r="B1438" t="str">
            <v>#SRV-MISC OTHER SRVS-USE 6220590</v>
          </cell>
          <cell r="C1438">
            <v>0</v>
          </cell>
          <cell r="D1438">
            <v>138.74</v>
          </cell>
        </row>
        <row r="1439">
          <cell r="A1439">
            <v>6233001</v>
          </cell>
          <cell r="B1439" t="str">
            <v>UNCOLLECTIBLE ACCTS-W/O &amp; RECOVERIES-GA</v>
          </cell>
          <cell r="C1439">
            <v>515274.44</v>
          </cell>
          <cell r="D1439">
            <v>517465.44</v>
          </cell>
        </row>
        <row r="1440">
          <cell r="A1440">
            <v>6233002</v>
          </cell>
          <cell r="B1440" t="str">
            <v>UNCOLLECTIBLE ACCTS-W/O &amp; RECOVERIES-EL</v>
          </cell>
          <cell r="C1440">
            <v>2483503.81</v>
          </cell>
          <cell r="D1440">
            <v>2630317.7999999998</v>
          </cell>
        </row>
        <row r="1441">
          <cell r="A1441">
            <v>6233005</v>
          </cell>
          <cell r="B1441" t="str">
            <v>UNCOLLECTIBLE EXP-NON GAS &amp; ELECTRIC RE</v>
          </cell>
          <cell r="C1441">
            <v>228972.51</v>
          </cell>
          <cell r="D1441">
            <v>-54119</v>
          </cell>
        </row>
        <row r="1442">
          <cell r="A1442">
            <v>6233008</v>
          </cell>
          <cell r="B1442" t="str">
            <v>BAD DEBT PROVISION-ELECTRIC</v>
          </cell>
          <cell r="C1442">
            <v>200360</v>
          </cell>
          <cell r="D1442">
            <v>0</v>
          </cell>
        </row>
        <row r="1443">
          <cell r="A1443">
            <v>6233009</v>
          </cell>
          <cell r="B1443" t="str">
            <v>BAD DEBT PROVISION-GAS</v>
          </cell>
          <cell r="C1443">
            <v>-121648</v>
          </cell>
          <cell r="D1443">
            <v>0</v>
          </cell>
        </row>
        <row r="1444">
          <cell r="A1444">
            <v>6240001</v>
          </cell>
          <cell r="B1444" t="str">
            <v>FINANCE CHARGES-FINANCING FEES</v>
          </cell>
          <cell r="C1444">
            <v>0</v>
          </cell>
          <cell r="D1444">
            <v>1367</v>
          </cell>
        </row>
        <row r="1445">
          <cell r="A1445">
            <v>6240003</v>
          </cell>
          <cell r="B1445" t="str">
            <v>FINANCE CHARGES-BANK SERVICE CHARGES</v>
          </cell>
          <cell r="C1445">
            <v>-407.04</v>
          </cell>
          <cell r="D1445">
            <v>-11237.74</v>
          </cell>
        </row>
        <row r="1446">
          <cell r="A1446">
            <v>6240004</v>
          </cell>
          <cell r="B1446" t="str">
            <v>FINANCE CHARGES-BANK LINE OF CREDIT FEE</v>
          </cell>
          <cell r="C1446">
            <v>193560</v>
          </cell>
          <cell r="D1446">
            <v>151776</v>
          </cell>
        </row>
        <row r="1447">
          <cell r="A1447">
            <v>6240007</v>
          </cell>
          <cell r="B1447" t="str">
            <v>FINANCE CHARGES-ANALYST &amp; BROKER MEETIN</v>
          </cell>
          <cell r="C1447">
            <v>0</v>
          </cell>
          <cell r="D1447">
            <v>169.5</v>
          </cell>
        </row>
        <row r="1448">
          <cell r="A1448">
            <v>6240013</v>
          </cell>
          <cell r="B1448" t="str">
            <v>FINANCE CHARGES-CONSULTING SERVICE</v>
          </cell>
          <cell r="C1448">
            <v>5505</v>
          </cell>
          <cell r="D1448">
            <v>0</v>
          </cell>
        </row>
        <row r="1449">
          <cell r="A1449">
            <v>6240016</v>
          </cell>
          <cell r="B1449" t="str">
            <v>FINANCE CHARGES-INVESTMENT MANAGER</v>
          </cell>
          <cell r="C1449">
            <v>1172666.28</v>
          </cell>
          <cell r="D1449">
            <v>340581.42</v>
          </cell>
        </row>
        <row r="1450">
          <cell r="A1450">
            <v>6240017</v>
          </cell>
          <cell r="B1450" t="str">
            <v>FINANCE CHARGES-SUBSCRIPTIONS</v>
          </cell>
          <cell r="C1450">
            <v>1339.97</v>
          </cell>
          <cell r="D1450">
            <v>408.37</v>
          </cell>
        </row>
        <row r="1451">
          <cell r="A1451">
            <v>6240018</v>
          </cell>
          <cell r="B1451" t="str">
            <v>FINANCE CHARGES-LLC RATE REDUCTION BOND</v>
          </cell>
          <cell r="C1451">
            <v>1127625.49</v>
          </cell>
          <cell r="D1451">
            <v>1127049.8899999999</v>
          </cell>
        </row>
        <row r="1452">
          <cell r="A1452">
            <v>6250000</v>
          </cell>
          <cell r="B1452" t="str">
            <v>DUES</v>
          </cell>
          <cell r="C1452">
            <v>6000</v>
          </cell>
          <cell r="D1452">
            <v>75182.740000000005</v>
          </cell>
        </row>
        <row r="1453">
          <cell r="A1453">
            <v>6250001</v>
          </cell>
          <cell r="B1453" t="str">
            <v>DUES-BUSINESS/PROFESSIONAL</v>
          </cell>
          <cell r="C1453">
            <v>459727.71</v>
          </cell>
          <cell r="D1453">
            <v>423507</v>
          </cell>
        </row>
        <row r="1454">
          <cell r="A1454">
            <v>6250002</v>
          </cell>
          <cell r="B1454" t="str">
            <v>DUES-SOCIAL</v>
          </cell>
          <cell r="C1454">
            <v>12492.74</v>
          </cell>
          <cell r="D1454">
            <v>12903.04</v>
          </cell>
        </row>
        <row r="1455">
          <cell r="A1455">
            <v>6260000</v>
          </cell>
          <cell r="B1455" t="str">
            <v>AUTOMOBILE</v>
          </cell>
          <cell r="C1455">
            <v>-19215.849999999999</v>
          </cell>
          <cell r="D1455">
            <v>-18614.02</v>
          </cell>
        </row>
        <row r="1456">
          <cell r="A1456">
            <v>6260001</v>
          </cell>
          <cell r="B1456" t="str">
            <v>VEHICLE-EXPIRED AMORT-EXTENDED RENTS</v>
          </cell>
          <cell r="C1456">
            <v>242024.29</v>
          </cell>
          <cell r="D1456">
            <v>354442.37</v>
          </cell>
        </row>
        <row r="1457">
          <cell r="A1457">
            <v>6260004</v>
          </cell>
          <cell r="B1457" t="str">
            <v>VEHICLE-UTILIZATION CHARGES</v>
          </cell>
          <cell r="C1457">
            <v>0</v>
          </cell>
          <cell r="D1457">
            <v>16345146.98</v>
          </cell>
        </row>
        <row r="1458">
          <cell r="A1458">
            <v>6260005</v>
          </cell>
          <cell r="B1458" t="str">
            <v>VEHICLE-AMORTIZATION CHARGES</v>
          </cell>
          <cell r="C1458">
            <v>9045292.3800000008</v>
          </cell>
          <cell r="D1458">
            <v>14324109.67</v>
          </cell>
        </row>
        <row r="1459">
          <cell r="A1459">
            <v>6260006</v>
          </cell>
          <cell r="B1459" t="str">
            <v>VEHICLE-INTEREST CHARGES</v>
          </cell>
          <cell r="C1459">
            <v>1845795.75</v>
          </cell>
          <cell r="D1459">
            <v>1099375.23</v>
          </cell>
        </row>
        <row r="1460">
          <cell r="A1460">
            <v>6260007</v>
          </cell>
          <cell r="B1460" t="str">
            <v>VEHICLE-LICENSE FEES</v>
          </cell>
          <cell r="C1460">
            <v>1038234.64</v>
          </cell>
          <cell r="D1460">
            <v>2241374.7400000002</v>
          </cell>
        </row>
        <row r="1461">
          <cell r="A1461">
            <v>6260008</v>
          </cell>
          <cell r="B1461" t="str">
            <v>VEHICLE-CREDITS FOR USE</v>
          </cell>
          <cell r="C1461">
            <v>0</v>
          </cell>
          <cell r="D1461">
            <v>-31643426.27</v>
          </cell>
        </row>
        <row r="1462">
          <cell r="A1462">
            <v>6260009</v>
          </cell>
          <cell r="B1462" t="str">
            <v>VEHICLE-SALE AMORTIZATION BA</v>
          </cell>
          <cell r="C1462">
            <v>1285492.31</v>
          </cell>
          <cell r="D1462">
            <v>55765.56</v>
          </cell>
        </row>
        <row r="1463">
          <cell r="A1463">
            <v>6260010</v>
          </cell>
          <cell r="B1463" t="str">
            <v>VEHICLE-NON-UTILIZATION CHARGES</v>
          </cell>
          <cell r="C1463">
            <v>0</v>
          </cell>
          <cell r="D1463">
            <v>2202578.9300000002</v>
          </cell>
        </row>
        <row r="1464">
          <cell r="A1464">
            <v>6260011</v>
          </cell>
          <cell r="B1464" t="str">
            <v>VEHICLE-DEFAULT UTILIZATION</v>
          </cell>
          <cell r="C1464">
            <v>0</v>
          </cell>
          <cell r="D1464">
            <v>6319169.7300000004</v>
          </cell>
        </row>
        <row r="1465">
          <cell r="A1465">
            <v>6260012</v>
          </cell>
          <cell r="B1465" t="str">
            <v>VEHICLE-SALES PROCEEDS</v>
          </cell>
          <cell r="C1465">
            <v>-1294022.78</v>
          </cell>
          <cell r="D1465">
            <v>-2318949.36</v>
          </cell>
        </row>
        <row r="1466">
          <cell r="A1466">
            <v>6260013</v>
          </cell>
          <cell r="B1466" t="str">
            <v>VEHICLE-SALES REMITTANCE</v>
          </cell>
          <cell r="C1466">
            <v>0</v>
          </cell>
          <cell r="D1466">
            <v>2146271.1800000002</v>
          </cell>
        </row>
        <row r="1467">
          <cell r="A1467">
            <v>6260014</v>
          </cell>
          <cell r="B1467" t="str">
            <v>VEHICLE-SALES CREDITS</v>
          </cell>
          <cell r="C1467">
            <v>0</v>
          </cell>
          <cell r="D1467">
            <v>-1208839.52</v>
          </cell>
        </row>
        <row r="1468">
          <cell r="A1468">
            <v>6260020</v>
          </cell>
          <cell r="B1468" t="str">
            <v>TRAC LEASE-AMORT EXP</v>
          </cell>
          <cell r="C1468">
            <v>85490.559999999998</v>
          </cell>
          <cell r="D1468">
            <v>0</v>
          </cell>
        </row>
        <row r="1469">
          <cell r="A1469">
            <v>6260021</v>
          </cell>
          <cell r="B1469" t="str">
            <v>TRAC LEASE-INTEREST EXP</v>
          </cell>
          <cell r="C1469">
            <v>8796.14</v>
          </cell>
          <cell r="D1469">
            <v>0</v>
          </cell>
        </row>
        <row r="1470">
          <cell r="A1470">
            <v>6260022</v>
          </cell>
          <cell r="B1470" t="str">
            <v>TRAC LEASE - BALANCE PAYOFF</v>
          </cell>
          <cell r="C1470">
            <v>1083.53</v>
          </cell>
          <cell r="D1470">
            <v>0</v>
          </cell>
        </row>
        <row r="1471">
          <cell r="A1471">
            <v>6260023</v>
          </cell>
          <cell r="B1471" t="str">
            <v>TRAC LEASE - SALVAGE PROCEEDS</v>
          </cell>
          <cell r="C1471">
            <v>-7925</v>
          </cell>
          <cell r="D1471">
            <v>0</v>
          </cell>
        </row>
        <row r="1472">
          <cell r="A1472">
            <v>6261050</v>
          </cell>
          <cell r="B1472" t="str">
            <v>VEHICLE UTILIZATION-LABOR</v>
          </cell>
          <cell r="C1472">
            <v>3754979.37</v>
          </cell>
          <cell r="D1472">
            <v>0</v>
          </cell>
        </row>
        <row r="1473">
          <cell r="A1473">
            <v>6261060</v>
          </cell>
          <cell r="B1473" t="str">
            <v>VEHICLE OVER/UNDER-LABOR</v>
          </cell>
          <cell r="C1473">
            <v>271558.73</v>
          </cell>
          <cell r="D1473">
            <v>0</v>
          </cell>
        </row>
        <row r="1474">
          <cell r="A1474">
            <v>6261070</v>
          </cell>
          <cell r="B1474" t="str">
            <v>VEHICLE DEFAULT-LABOR</v>
          </cell>
          <cell r="C1474">
            <v>1699176.42</v>
          </cell>
          <cell r="D1474">
            <v>0</v>
          </cell>
        </row>
        <row r="1475">
          <cell r="A1475">
            <v>6261099</v>
          </cell>
          <cell r="B1475" t="str">
            <v>CREDITS FOR VEHICLE UTILIZATION-LABOR</v>
          </cell>
          <cell r="C1475">
            <v>-5728718.5199999996</v>
          </cell>
          <cell r="D1475">
            <v>0</v>
          </cell>
        </row>
        <row r="1476">
          <cell r="A1476">
            <v>6262050</v>
          </cell>
          <cell r="B1476" t="str">
            <v>VEHICLE UTILIZATION-NONLABOR</v>
          </cell>
          <cell r="C1476">
            <v>14473990.57</v>
          </cell>
          <cell r="D1476">
            <v>0</v>
          </cell>
        </row>
        <row r="1477">
          <cell r="A1477">
            <v>6262060</v>
          </cell>
          <cell r="B1477" t="str">
            <v>VEHICLE OVER/UNDER-NONLABOR</v>
          </cell>
          <cell r="C1477">
            <v>800948.52</v>
          </cell>
          <cell r="D1477">
            <v>0</v>
          </cell>
        </row>
        <row r="1478">
          <cell r="A1478">
            <v>6262070</v>
          </cell>
          <cell r="B1478" t="str">
            <v>VEHICLE DEFAULT-NONLABOR</v>
          </cell>
          <cell r="C1478">
            <v>5537843.75</v>
          </cell>
          <cell r="D1478">
            <v>0</v>
          </cell>
        </row>
        <row r="1479">
          <cell r="A1479">
            <v>6262099</v>
          </cell>
          <cell r="B1479" t="str">
            <v>CREDITS FOR VEHICLE UTILIZATION-NONLABO</v>
          </cell>
          <cell r="C1479">
            <v>-20818302.030000001</v>
          </cell>
          <cell r="D1479">
            <v>0</v>
          </cell>
        </row>
        <row r="1480">
          <cell r="A1480">
            <v>6280001</v>
          </cell>
          <cell r="B1480" t="str">
            <v>GOVERNMENT PAYMENTS-PERMITS</v>
          </cell>
          <cell r="C1480">
            <v>649020.65</v>
          </cell>
          <cell r="D1480">
            <v>607311.9</v>
          </cell>
        </row>
        <row r="1481">
          <cell r="A1481">
            <v>6280010</v>
          </cell>
          <cell r="B1481" t="str">
            <v>GOVERNMENT PAYMENTS-FRANCHISE FEES-GAS</v>
          </cell>
          <cell r="C1481">
            <v>13904732.41</v>
          </cell>
          <cell r="D1481">
            <v>8935331.1300000008</v>
          </cell>
        </row>
        <row r="1482">
          <cell r="A1482">
            <v>6280020</v>
          </cell>
          <cell r="B1482" t="str">
            <v>GOVERNMENT PAYMENTS-FRANCHISE FEES-ELEC</v>
          </cell>
          <cell r="C1482">
            <v>58536234.25</v>
          </cell>
          <cell r="D1482">
            <v>57418159.939999998</v>
          </cell>
        </row>
        <row r="1483">
          <cell r="A1483">
            <v>6290000</v>
          </cell>
          <cell r="B1483" t="str">
            <v>CUSTOMER REFUNDS/SETTLEMENTS-REFUNDS</v>
          </cell>
          <cell r="C1483">
            <v>419.07</v>
          </cell>
          <cell r="D1483">
            <v>0</v>
          </cell>
        </row>
        <row r="1484">
          <cell r="A1484">
            <v>6290004</v>
          </cell>
          <cell r="B1484" t="str">
            <v>CUST REFUNDS/SETTLMNTS-CUST PAY OTHER T</v>
          </cell>
          <cell r="C1484">
            <v>-10600</v>
          </cell>
          <cell r="D1484">
            <v>-41600.699999999997</v>
          </cell>
        </row>
        <row r="1485">
          <cell r="A1485">
            <v>6290008</v>
          </cell>
          <cell r="B1485" t="str">
            <v>REVENUE ENHANCEMENT PROJECT PAYMENT</v>
          </cell>
          <cell r="C1485">
            <v>-26678097.800000001</v>
          </cell>
          <cell r="D1485">
            <v>-14503083.720000001</v>
          </cell>
        </row>
        <row r="1486">
          <cell r="A1486">
            <v>6290009</v>
          </cell>
          <cell r="B1486" t="str">
            <v>INSPECTION FEE</v>
          </cell>
          <cell r="C1486">
            <v>-180823.59</v>
          </cell>
          <cell r="D1486">
            <v>-501492</v>
          </cell>
        </row>
        <row r="1487">
          <cell r="A1487">
            <v>6290010</v>
          </cell>
          <cell r="B1487" t="str">
            <v>JOINT TRENCH PAYMENTS</v>
          </cell>
          <cell r="C1487">
            <v>-1773960.02</v>
          </cell>
          <cell r="D1487">
            <v>-1701869.78</v>
          </cell>
        </row>
        <row r="1488">
          <cell r="A1488">
            <v>6290020</v>
          </cell>
          <cell r="B1488" t="str">
            <v>CUSTOMER REFUNDS/SETTLEMENTS-CAC FORFIE</v>
          </cell>
          <cell r="C1488">
            <v>1172.58</v>
          </cell>
          <cell r="D1488">
            <v>-907.58</v>
          </cell>
        </row>
        <row r="1489">
          <cell r="A1489">
            <v>6290030</v>
          </cell>
          <cell r="B1489" t="str">
            <v>CUSTOMER REFUNDS/SETTLEMENTS-CIAC TAXAB</v>
          </cell>
          <cell r="C1489">
            <v>-26784826.18</v>
          </cell>
          <cell r="D1489">
            <v>-37050660.329999998</v>
          </cell>
        </row>
        <row r="1490">
          <cell r="A1490">
            <v>6290031</v>
          </cell>
          <cell r="B1490" t="str">
            <v>CUSTOMER REFUNDS/SETTLEMENTS-CIAC REPOS</v>
          </cell>
          <cell r="C1490">
            <v>-46851136.590000004</v>
          </cell>
          <cell r="D1490">
            <v>43895319.170000002</v>
          </cell>
        </row>
        <row r="1491">
          <cell r="A1491">
            <v>6290032</v>
          </cell>
          <cell r="B1491" t="str">
            <v>TAXABLE CAPITALIZATION OFFSET</v>
          </cell>
          <cell r="C1491">
            <v>-19521610.48</v>
          </cell>
          <cell r="D1491">
            <v>5064236.4800000004</v>
          </cell>
        </row>
        <row r="1492">
          <cell r="A1492">
            <v>6290040</v>
          </cell>
          <cell r="B1492" t="str">
            <v>CUSTOMER REFUNDS/SETTLEMENTS-CIAC NON T</v>
          </cell>
          <cell r="C1492">
            <v>-58065432.990000002</v>
          </cell>
          <cell r="D1492">
            <v>-45943074.439999998</v>
          </cell>
        </row>
        <row r="1493">
          <cell r="A1493">
            <v>6290041</v>
          </cell>
          <cell r="B1493" t="str">
            <v>CUSTOMER REFUNDS/SETTLEMENTS-CIAC REPOS</v>
          </cell>
          <cell r="C1493">
            <v>-1622709.34</v>
          </cell>
          <cell r="D1493">
            <v>3591273.62</v>
          </cell>
        </row>
        <row r="1494">
          <cell r="A1494">
            <v>6290042</v>
          </cell>
          <cell r="B1494" t="str">
            <v>NON-TAXABLE CAPITALIZATION OFFSET</v>
          </cell>
          <cell r="C1494">
            <v>-1232527</v>
          </cell>
          <cell r="D1494">
            <v>0</v>
          </cell>
        </row>
        <row r="1495">
          <cell r="A1495">
            <v>6290043</v>
          </cell>
          <cell r="B1495" t="str">
            <v>PARTICIPANT CONTRIBUTIONS</v>
          </cell>
          <cell r="C1495">
            <v>-98452.49</v>
          </cell>
          <cell r="D1495">
            <v>-100711.44</v>
          </cell>
        </row>
        <row r="1496">
          <cell r="A1496">
            <v>6290050</v>
          </cell>
          <cell r="B1496" t="str">
            <v>CIAC TAX EXPENSE</v>
          </cell>
          <cell r="C1496">
            <v>-11267158.789999999</v>
          </cell>
          <cell r="D1496">
            <v>-11166021.08</v>
          </cell>
        </row>
        <row r="1497">
          <cell r="A1497">
            <v>6290200</v>
          </cell>
          <cell r="B1497" t="str">
            <v>SCRAP/SALVAGE PROCEEDS</v>
          </cell>
          <cell r="C1497">
            <v>-460155.34</v>
          </cell>
          <cell r="D1497">
            <v>-798464.46</v>
          </cell>
        </row>
        <row r="1498">
          <cell r="A1498">
            <v>6290400</v>
          </cell>
          <cell r="B1498" t="str">
            <v>MISC REIMBURSEMENTS</v>
          </cell>
          <cell r="C1498">
            <v>-4905465.34</v>
          </cell>
          <cell r="D1498">
            <v>-3802624.54</v>
          </cell>
        </row>
        <row r="1499">
          <cell r="A1499">
            <v>6300010</v>
          </cell>
          <cell r="B1499" t="str">
            <v>TOOLS OVERHEADS</v>
          </cell>
          <cell r="C1499">
            <v>0</v>
          </cell>
          <cell r="D1499">
            <v>13.23</v>
          </cell>
        </row>
        <row r="1500">
          <cell r="A1500">
            <v>6300020</v>
          </cell>
          <cell r="B1500" t="str">
            <v>V&amp;S  CIP OVERHEADS</v>
          </cell>
          <cell r="C1500">
            <v>0</v>
          </cell>
          <cell r="D1500">
            <v>1789.65</v>
          </cell>
        </row>
        <row r="1501">
          <cell r="A1501">
            <v>6300021</v>
          </cell>
          <cell r="B1501" t="str">
            <v>V&amp;S   OVERHEAD</v>
          </cell>
          <cell r="C1501">
            <v>0</v>
          </cell>
          <cell r="D1501">
            <v>1048.57</v>
          </cell>
        </row>
        <row r="1502">
          <cell r="A1502">
            <v>6300025</v>
          </cell>
          <cell r="B1502" t="str">
            <v>EMP BENEFITS OVERHEADS</v>
          </cell>
          <cell r="C1502">
            <v>0</v>
          </cell>
          <cell r="D1502">
            <v>1799.65</v>
          </cell>
        </row>
        <row r="1503">
          <cell r="A1503">
            <v>6300030</v>
          </cell>
          <cell r="B1503" t="str">
            <v>DEPT OVERHEADS</v>
          </cell>
          <cell r="C1503">
            <v>0</v>
          </cell>
          <cell r="D1503">
            <v>102.08</v>
          </cell>
        </row>
        <row r="1504">
          <cell r="A1504">
            <v>6300040</v>
          </cell>
          <cell r="B1504" t="str">
            <v>LOCAL ENG OVERHEADS</v>
          </cell>
          <cell r="C1504">
            <v>0</v>
          </cell>
          <cell r="D1504">
            <v>17631.16</v>
          </cell>
        </row>
        <row r="1505">
          <cell r="A1505">
            <v>6300050</v>
          </cell>
          <cell r="B1505" t="str">
            <v>PAYROLL TAX OVERHEADS</v>
          </cell>
          <cell r="C1505">
            <v>0</v>
          </cell>
          <cell r="D1505">
            <v>445.35</v>
          </cell>
        </row>
        <row r="1506">
          <cell r="A1506">
            <v>6300060</v>
          </cell>
          <cell r="B1506" t="str">
            <v>WORKERS COMP OVERHEADS</v>
          </cell>
          <cell r="C1506">
            <v>0</v>
          </cell>
          <cell r="D1506">
            <v>271.97000000000003</v>
          </cell>
        </row>
        <row r="1507">
          <cell r="A1507">
            <v>6300080</v>
          </cell>
          <cell r="B1507" t="str">
            <v>FLEET OVERHEADS</v>
          </cell>
          <cell r="C1507">
            <v>0</v>
          </cell>
          <cell r="D1507">
            <v>-4081211.22</v>
          </cell>
        </row>
        <row r="1508">
          <cell r="A1508">
            <v>6300090</v>
          </cell>
          <cell r="B1508" t="str">
            <v>MISC SERVICES OVERHEADS</v>
          </cell>
          <cell r="C1508">
            <v>0</v>
          </cell>
          <cell r="D1508">
            <v>995.85</v>
          </cell>
        </row>
        <row r="1509">
          <cell r="A1509">
            <v>6300095</v>
          </cell>
          <cell r="B1509" t="str">
            <v>WORKORDER BILLING INTERNAL ORDER CREDIT</v>
          </cell>
          <cell r="C1509">
            <v>-4122168.84</v>
          </cell>
          <cell r="D1509">
            <v>-3731438.27</v>
          </cell>
        </row>
        <row r="1510">
          <cell r="A1510">
            <v>6300100</v>
          </cell>
          <cell r="B1510" t="str">
            <v>AFUDC OVERHEADS</v>
          </cell>
          <cell r="C1510">
            <v>0</v>
          </cell>
          <cell r="D1510">
            <v>-127.43</v>
          </cell>
        </row>
        <row r="1511">
          <cell r="A1511">
            <v>6310010</v>
          </cell>
          <cell r="B1511" t="str">
            <v>PAYMENT FOR FEE-OWNED PROPERTY / RIGHT</v>
          </cell>
          <cell r="C1511">
            <v>7045121.0800000001</v>
          </cell>
          <cell r="D1511">
            <v>8580073.4299999997</v>
          </cell>
        </row>
        <row r="1512">
          <cell r="A1512">
            <v>6310011</v>
          </cell>
          <cell r="B1512" t="str">
            <v>LAND SALE PROCEEDS</v>
          </cell>
          <cell r="C1512">
            <v>-867967</v>
          </cell>
          <cell r="D1512">
            <v>-100</v>
          </cell>
        </row>
        <row r="1513">
          <cell r="A1513">
            <v>6310020</v>
          </cell>
          <cell r="B1513" t="str">
            <v>PAYMENT FOR EASEMENT / RIGHT OF WAY</v>
          </cell>
          <cell r="C1513">
            <v>6616554.9100000001</v>
          </cell>
          <cell r="D1513">
            <v>7168859.6200000001</v>
          </cell>
        </row>
        <row r="1514">
          <cell r="A1514">
            <v>6320000</v>
          </cell>
          <cell r="B1514" t="str">
            <v>TELEPHONE/COMMUNICATIONS</v>
          </cell>
          <cell r="C1514">
            <v>842972.26</v>
          </cell>
          <cell r="D1514">
            <v>695985.82</v>
          </cell>
        </row>
        <row r="1515">
          <cell r="A1515">
            <v>6320001</v>
          </cell>
          <cell r="B1515" t="str">
            <v>TELEPHONE-PHONE &amp; COMM SYSTEM COSTS</v>
          </cell>
          <cell r="C1515">
            <v>614475.03</v>
          </cell>
          <cell r="D1515">
            <v>1170252.45</v>
          </cell>
        </row>
        <row r="1516">
          <cell r="A1516">
            <v>6320002</v>
          </cell>
          <cell r="B1516" t="str">
            <v>TELEPHONE-CELLULAR PHONES</v>
          </cell>
          <cell r="C1516">
            <v>2213354.29</v>
          </cell>
          <cell r="D1516">
            <v>2395369.61</v>
          </cell>
        </row>
        <row r="1517">
          <cell r="A1517">
            <v>6320003</v>
          </cell>
          <cell r="B1517" t="str">
            <v>TELEPHONE-CALLING CARDS</v>
          </cell>
          <cell r="C1517">
            <v>238961.73</v>
          </cell>
          <cell r="D1517">
            <v>377804.9</v>
          </cell>
        </row>
        <row r="1518">
          <cell r="A1518">
            <v>6320004</v>
          </cell>
          <cell r="B1518" t="str">
            <v>TELEPHONE-PAGERS</v>
          </cell>
          <cell r="C1518">
            <v>200268.52</v>
          </cell>
          <cell r="D1518">
            <v>266315.99</v>
          </cell>
        </row>
        <row r="1519">
          <cell r="A1519">
            <v>6320005</v>
          </cell>
          <cell r="B1519" t="str">
            <v>TELEPHONE-PBX SERVICES</v>
          </cell>
          <cell r="C1519">
            <v>413612.58</v>
          </cell>
          <cell r="D1519">
            <v>529609.35</v>
          </cell>
        </row>
        <row r="1520">
          <cell r="A1520">
            <v>6320007</v>
          </cell>
          <cell r="B1520" t="str">
            <v>TELEPHONE-DATA LINES (SOUTH)</v>
          </cell>
          <cell r="C1520">
            <v>1824151.01</v>
          </cell>
          <cell r="D1520">
            <v>692512.94</v>
          </cell>
        </row>
        <row r="1521">
          <cell r="A1521">
            <v>6320008</v>
          </cell>
          <cell r="B1521" t="str">
            <v>TELEPHONE-DATA LINES (NORTH)</v>
          </cell>
          <cell r="C1521">
            <v>19024.73</v>
          </cell>
          <cell r="D1521">
            <v>1368540.46</v>
          </cell>
        </row>
        <row r="1522">
          <cell r="A1522">
            <v>6320010</v>
          </cell>
          <cell r="B1522" t="str">
            <v>MEASURED BUSINESS LINES</v>
          </cell>
          <cell r="C1522">
            <v>758981.34</v>
          </cell>
          <cell r="D1522">
            <v>825740.03</v>
          </cell>
        </row>
        <row r="1523">
          <cell r="A1523">
            <v>6330012</v>
          </cell>
          <cell r="B1523" t="str">
            <v>AVOIDED COSTS</v>
          </cell>
          <cell r="C1523">
            <v>0</v>
          </cell>
          <cell r="D1523">
            <v>203481</v>
          </cell>
        </row>
        <row r="1524">
          <cell r="A1524">
            <v>6330013</v>
          </cell>
          <cell r="B1524" t="str">
            <v>DEBITS FOR CAPITALIZATION</v>
          </cell>
          <cell r="C1524">
            <v>12554378.310000001</v>
          </cell>
          <cell r="D1524">
            <v>19417979.719999999</v>
          </cell>
        </row>
        <row r="1525">
          <cell r="A1525">
            <v>6330014</v>
          </cell>
          <cell r="B1525" t="str">
            <v>APPLICANT DESIGN</v>
          </cell>
          <cell r="C1525">
            <v>319887</v>
          </cell>
          <cell r="D1525">
            <v>477739</v>
          </cell>
        </row>
        <row r="1526">
          <cell r="A1526">
            <v>6340000</v>
          </cell>
          <cell r="B1526" t="str">
            <v>CASH DISCOUNTS ON PURCHASES</v>
          </cell>
          <cell r="C1526">
            <v>-132164.54999999999</v>
          </cell>
          <cell r="D1526">
            <v>-146517.67000000001</v>
          </cell>
        </row>
        <row r="1527">
          <cell r="A1527">
            <v>6350742</v>
          </cell>
          <cell r="B1527" t="str">
            <v>MISC CHARGES</v>
          </cell>
          <cell r="C1527">
            <v>1238216.53</v>
          </cell>
          <cell r="D1527">
            <v>300565.34000000003</v>
          </cell>
        </row>
        <row r="1528">
          <cell r="A1528">
            <v>6400010</v>
          </cell>
          <cell r="B1528" t="str">
            <v>A&amp;G-PROGRAM DOLLARS</v>
          </cell>
          <cell r="C1528">
            <v>36880.42</v>
          </cell>
          <cell r="D1528">
            <v>46815.03</v>
          </cell>
        </row>
        <row r="1529">
          <cell r="A1529">
            <v>6400240</v>
          </cell>
          <cell r="B1529" t="str">
            <v>A&amp;G-CONTRIBUTIONS-POLITICAL</v>
          </cell>
          <cell r="C1529">
            <v>1500</v>
          </cell>
          <cell r="D1529">
            <v>0</v>
          </cell>
        </row>
        <row r="1530">
          <cell r="A1530">
            <v>6400310</v>
          </cell>
          <cell r="B1530" t="str">
            <v>A&amp;G-CONTRIBUTIONS-NON-CHARITABLE</v>
          </cell>
          <cell r="C1530">
            <v>0</v>
          </cell>
          <cell r="D1530">
            <v>155679</v>
          </cell>
        </row>
        <row r="1531">
          <cell r="A1531">
            <v>6400350</v>
          </cell>
          <cell r="B1531" t="str">
            <v>A&amp;G-CONTRIBUTIONS-CORPORATE MEMBERSHIPS</v>
          </cell>
          <cell r="C1531">
            <v>456133.93</v>
          </cell>
          <cell r="D1531">
            <v>355946.45</v>
          </cell>
        </row>
        <row r="1532">
          <cell r="A1532">
            <v>6400360</v>
          </cell>
          <cell r="B1532" t="str">
            <v>A&amp;G-STORAGE RENTAL</v>
          </cell>
          <cell r="C1532">
            <v>1596</v>
          </cell>
          <cell r="D1532">
            <v>0</v>
          </cell>
        </row>
        <row r="1533">
          <cell r="A1533">
            <v>6400361</v>
          </cell>
          <cell r="B1533" t="str">
            <v>A&amp;G-RENTS GENERAL-GAS</v>
          </cell>
          <cell r="C1533">
            <v>18642</v>
          </cell>
          <cell r="D1533">
            <v>1500</v>
          </cell>
        </row>
        <row r="1534">
          <cell r="A1534">
            <v>6400363</v>
          </cell>
          <cell r="B1534" t="str">
            <v>A&amp;G-RENTS GENERAL-ELECTRIC</v>
          </cell>
          <cell r="C1534">
            <v>7351.76</v>
          </cell>
          <cell r="D1534">
            <v>18379.400000000001</v>
          </cell>
        </row>
        <row r="1535">
          <cell r="A1535">
            <v>6400370</v>
          </cell>
          <cell r="B1535" t="str">
            <v>A&amp;G-LEASED RENTAL</v>
          </cell>
          <cell r="C1535">
            <v>2303418.7799999998</v>
          </cell>
          <cell r="D1535">
            <v>1110335.32</v>
          </cell>
        </row>
        <row r="1536">
          <cell r="A1536">
            <v>6400375</v>
          </cell>
          <cell r="B1536" t="str">
            <v>A&amp;G-REAL PROPERTY LEASE &amp; RENTAL</v>
          </cell>
          <cell r="C1536">
            <v>13289238.369999999</v>
          </cell>
          <cell r="D1536">
            <v>11572962.369999999</v>
          </cell>
        </row>
        <row r="1537">
          <cell r="A1537">
            <v>6400376</v>
          </cell>
          <cell r="B1537" t="str">
            <v>A&amp;G-RIGHT-OF-WAY AND RENTAL PAYMENTS</v>
          </cell>
          <cell r="C1537">
            <v>0</v>
          </cell>
          <cell r="D1537">
            <v>131741.65</v>
          </cell>
        </row>
        <row r="1538">
          <cell r="A1538">
            <v>6400390</v>
          </cell>
          <cell r="B1538" t="str">
            <v>A&amp;G-MAINTENANCE &amp; REPAIRS</v>
          </cell>
          <cell r="C1538">
            <v>124428.69</v>
          </cell>
          <cell r="D1538">
            <v>172420.96</v>
          </cell>
        </row>
        <row r="1539">
          <cell r="A1539">
            <v>6400394</v>
          </cell>
          <cell r="B1539" t="str">
            <v>A&amp;G-DISTRIBUTED  HARDWARE</v>
          </cell>
          <cell r="C1539">
            <v>0</v>
          </cell>
          <cell r="D1539">
            <v>713388.57</v>
          </cell>
        </row>
        <row r="1540">
          <cell r="A1540">
            <v>6400395</v>
          </cell>
          <cell r="B1540" t="str">
            <v>A&amp;G-MAINFRAME  HARDWARE</v>
          </cell>
          <cell r="C1540">
            <v>0</v>
          </cell>
          <cell r="D1540">
            <v>190593.32</v>
          </cell>
        </row>
        <row r="1541">
          <cell r="A1541">
            <v>6400400</v>
          </cell>
          <cell r="B1541" t="str">
            <v>A&amp;G-LEASED EQUIPMENT-OFFICE AND MISC</v>
          </cell>
          <cell r="C1541">
            <v>1933.88</v>
          </cell>
          <cell r="D1541">
            <v>2863.2</v>
          </cell>
        </row>
        <row r="1542">
          <cell r="A1542">
            <v>6400410</v>
          </cell>
          <cell r="B1542" t="str">
            <v>A&amp;G-MONTHLY PARKING &amp; VALIDATIONS</v>
          </cell>
          <cell r="C1542">
            <v>13446.6</v>
          </cell>
          <cell r="D1542">
            <v>18904.900000000001</v>
          </cell>
        </row>
        <row r="1543">
          <cell r="A1543">
            <v>6400421</v>
          </cell>
          <cell r="B1543" t="str">
            <v>A&amp;G-CORPORATE INSURANCE-LIABILITY PREMI</v>
          </cell>
          <cell r="C1543">
            <v>0</v>
          </cell>
          <cell r="D1543">
            <v>5200</v>
          </cell>
        </row>
        <row r="1544">
          <cell r="A1544">
            <v>6400424</v>
          </cell>
          <cell r="B1544" t="str">
            <v>A&amp;G-INSURANCE CLAIMS SETTLEMENT</v>
          </cell>
          <cell r="C1544">
            <v>396.24</v>
          </cell>
          <cell r="D1544">
            <v>0</v>
          </cell>
        </row>
        <row r="1545">
          <cell r="A1545">
            <v>6400428</v>
          </cell>
          <cell r="B1545" t="str">
            <v>A&amp;G-INJURIES &amp; DAMAGES</v>
          </cell>
          <cell r="C1545">
            <v>6336455.7000000002</v>
          </cell>
          <cell r="D1545">
            <v>4268926.16</v>
          </cell>
        </row>
        <row r="1546">
          <cell r="A1546">
            <v>6400450</v>
          </cell>
          <cell r="B1546" t="str">
            <v>A&amp;G-OTHER MISCELLANEOUS</v>
          </cell>
          <cell r="C1546">
            <v>1840870.61</v>
          </cell>
          <cell r="D1546">
            <v>-3866867.43</v>
          </cell>
        </row>
        <row r="1547">
          <cell r="A1547">
            <v>6400470</v>
          </cell>
          <cell r="B1547" t="str">
            <v>A&amp;G-WRITE-OFF EXPENSE/BANK RECONCILIATI</v>
          </cell>
          <cell r="C1547">
            <v>-208.25</v>
          </cell>
          <cell r="D1547">
            <v>-3068.35</v>
          </cell>
        </row>
        <row r="1548">
          <cell r="A1548">
            <v>6400500</v>
          </cell>
          <cell r="B1548" t="str">
            <v>A&amp;G-QR REVERSAL-OCCUPANCY RELATED</v>
          </cell>
          <cell r="C1548">
            <v>-36150.080000000002</v>
          </cell>
          <cell r="D1548">
            <v>0</v>
          </cell>
        </row>
        <row r="1549">
          <cell r="A1549">
            <v>6400630</v>
          </cell>
          <cell r="B1549" t="str">
            <v>A&amp;G-CORPORATE RECORDS-ARCHIVES</v>
          </cell>
          <cell r="C1549">
            <v>35591.050000000003</v>
          </cell>
          <cell r="D1549">
            <v>104156.98</v>
          </cell>
        </row>
        <row r="1550">
          <cell r="A1550">
            <v>6400696</v>
          </cell>
          <cell r="B1550" t="str">
            <v>A&amp;G-DIRECT CHARGE TO BU'S-NONLABOR</v>
          </cell>
          <cell r="C1550">
            <v>-127282</v>
          </cell>
          <cell r="D1550">
            <v>-233220</v>
          </cell>
        </row>
        <row r="1551">
          <cell r="A1551">
            <v>6400750</v>
          </cell>
          <cell r="B1551" t="str">
            <v>A&amp;G-SALVAGE ADJ WORKORDER BILLING</v>
          </cell>
          <cell r="C1551">
            <v>-731.65</v>
          </cell>
          <cell r="D1551">
            <v>731.65</v>
          </cell>
        </row>
        <row r="1552">
          <cell r="A1552">
            <v>6400751</v>
          </cell>
          <cell r="B1552" t="str">
            <v>A&amp;G-DEP ADJ WORKORDER BILLING</v>
          </cell>
          <cell r="C1552">
            <v>21801483.52</v>
          </cell>
          <cell r="D1552">
            <v>21028137.489999998</v>
          </cell>
        </row>
        <row r="1553">
          <cell r="A1553">
            <v>6400900</v>
          </cell>
          <cell r="B1553" t="str">
            <v>A&amp;G-DSM FINANCING PROGRAM REPAY</v>
          </cell>
          <cell r="C1553">
            <v>0</v>
          </cell>
          <cell r="D1553">
            <v>-257</v>
          </cell>
        </row>
        <row r="1554">
          <cell r="A1554">
            <v>6400910</v>
          </cell>
          <cell r="B1554" t="str">
            <v>A&amp;G-GAS PUC FEES</v>
          </cell>
          <cell r="C1554">
            <v>190153.13</v>
          </cell>
          <cell r="D1554">
            <v>1164639.06</v>
          </cell>
        </row>
        <row r="1555">
          <cell r="A1555">
            <v>6400920</v>
          </cell>
          <cell r="B1555" t="str">
            <v>A&amp;G-GAS PUC INSPECTION FEES</v>
          </cell>
          <cell r="C1555">
            <v>75163.509999999995</v>
          </cell>
          <cell r="D1555">
            <v>69198.38</v>
          </cell>
        </row>
        <row r="1556">
          <cell r="A1556">
            <v>6400930</v>
          </cell>
          <cell r="B1556" t="str">
            <v>A&amp;G-ELECTRIC PUC FEES</v>
          </cell>
          <cell r="C1556">
            <v>273684.28000000003</v>
          </cell>
          <cell r="D1556">
            <v>2679031.85</v>
          </cell>
        </row>
        <row r="1557">
          <cell r="A1557">
            <v>6400940</v>
          </cell>
          <cell r="B1557" t="str">
            <v>A&amp;G-COMPANY USE OF ELECTRICITY</v>
          </cell>
          <cell r="C1557">
            <v>-1155744.71</v>
          </cell>
          <cell r="D1557">
            <v>-1155744.6499999999</v>
          </cell>
        </row>
        <row r="1558">
          <cell r="A1558">
            <v>6402000</v>
          </cell>
          <cell r="B1558" t="str">
            <v>A&amp;G-OUTSIDE SERVICES</v>
          </cell>
          <cell r="C1558">
            <v>100000</v>
          </cell>
          <cell r="D1558">
            <v>0</v>
          </cell>
        </row>
        <row r="1559">
          <cell r="A1559">
            <v>6402001</v>
          </cell>
          <cell r="B1559" t="str">
            <v>A&amp;G-OUTSIDE SERVICES SPECIAL-GAS</v>
          </cell>
          <cell r="C1559">
            <v>6064.95</v>
          </cell>
          <cell r="D1559">
            <v>91325</v>
          </cell>
        </row>
        <row r="1560">
          <cell r="A1560">
            <v>6402007</v>
          </cell>
          <cell r="B1560" t="str">
            <v>A&amp;G-OUTSIDE SERVICES-RRB</v>
          </cell>
          <cell r="C1560">
            <v>4333.32</v>
          </cell>
          <cell r="D1560">
            <v>4333.32</v>
          </cell>
        </row>
        <row r="1561">
          <cell r="A1561">
            <v>6402008</v>
          </cell>
          <cell r="B1561" t="str">
            <v>A&amp;G-OTHER EXPENSE GAS-FEDERAL PROJECT M</v>
          </cell>
          <cell r="C1561">
            <v>972371</v>
          </cell>
          <cell r="D1561">
            <v>2393691</v>
          </cell>
        </row>
        <row r="1562">
          <cell r="A1562">
            <v>6402009</v>
          </cell>
          <cell r="B1562" t="str">
            <v>A&amp;G-OTHER EXPENSE ELEC-FEDERAL PROJECT</v>
          </cell>
          <cell r="C1562">
            <v>-972371</v>
          </cell>
          <cell r="D1562">
            <v>-2219149</v>
          </cell>
        </row>
        <row r="1563">
          <cell r="A1563">
            <v>6403001</v>
          </cell>
          <cell r="B1563" t="str">
            <v>A&amp;G-PROPERTY INSURANCE-COMMON</v>
          </cell>
          <cell r="C1563">
            <v>1970171.24</v>
          </cell>
          <cell r="D1563">
            <v>972606.78</v>
          </cell>
        </row>
        <row r="1564">
          <cell r="A1564">
            <v>6405000</v>
          </cell>
          <cell r="B1564" t="str">
            <v>A&amp;G-MISC GENERAL EXPENSE</v>
          </cell>
          <cell r="C1564">
            <v>-2114977.4300000002</v>
          </cell>
          <cell r="D1564">
            <v>847349.69</v>
          </cell>
        </row>
        <row r="1565">
          <cell r="A1565">
            <v>6405012</v>
          </cell>
          <cell r="B1565" t="str">
            <v>A&amp;G-GOVERNMENT PAYMENTS-PERMITS</v>
          </cell>
          <cell r="C1565">
            <v>1597</v>
          </cell>
          <cell r="D1565">
            <v>0</v>
          </cell>
        </row>
        <row r="1566">
          <cell r="A1566">
            <v>6405050</v>
          </cell>
          <cell r="B1566" t="str">
            <v>A&amp;G-INCENTIVES</v>
          </cell>
          <cell r="C1566">
            <v>19534033.940000001</v>
          </cell>
          <cell r="D1566">
            <v>6630882.5099999998</v>
          </cell>
        </row>
        <row r="1567">
          <cell r="A1567">
            <v>6511000</v>
          </cell>
          <cell r="B1567" t="str">
            <v>DEPN-GAS REGULATED TRADITIONAL</v>
          </cell>
          <cell r="C1567">
            <v>35261820.07</v>
          </cell>
          <cell r="D1567">
            <v>34455390.140000001</v>
          </cell>
        </row>
        <row r="1568">
          <cell r="A1568">
            <v>6511200</v>
          </cell>
          <cell r="B1568" t="str">
            <v>DEPRECIATION-ELECTRIC REGULATED TRADITI</v>
          </cell>
          <cell r="C1568">
            <v>175665676.16999999</v>
          </cell>
          <cell r="D1568">
            <v>165920018.91999999</v>
          </cell>
        </row>
        <row r="1569">
          <cell r="A1569">
            <v>6511700</v>
          </cell>
          <cell r="B1569" t="str">
            <v>DEPRECIATION-COMMON REGULATED TRADITION</v>
          </cell>
          <cell r="C1569">
            <v>27972979.73</v>
          </cell>
          <cell r="D1569">
            <v>32473418.23</v>
          </cell>
        </row>
        <row r="1570">
          <cell r="A1570">
            <v>6521002</v>
          </cell>
          <cell r="B1570" t="str">
            <v>AMORT LIMITED TERM INVESTMENTS</v>
          </cell>
          <cell r="C1570">
            <v>46187.44</v>
          </cell>
          <cell r="D1570">
            <v>46187.44</v>
          </cell>
        </row>
        <row r="1571">
          <cell r="A1571">
            <v>6521003</v>
          </cell>
          <cell r="B1571" t="str">
            <v>AMORT LIM TERM INVESTMENTS</v>
          </cell>
          <cell r="C1571">
            <v>2858278.89</v>
          </cell>
          <cell r="D1571">
            <v>3164566.42</v>
          </cell>
        </row>
        <row r="1572">
          <cell r="A1572">
            <v>6521004</v>
          </cell>
          <cell r="B1572" t="str">
            <v>AMORT OF OTHER PLANT GAS</v>
          </cell>
          <cell r="C1572">
            <v>268217.34999999998</v>
          </cell>
          <cell r="D1572">
            <v>267769.65999999997</v>
          </cell>
        </row>
        <row r="1573">
          <cell r="A1573">
            <v>6521005</v>
          </cell>
          <cell r="B1573" t="str">
            <v>AMORT OF OTHER PLANT ELECTRIC</v>
          </cell>
          <cell r="C1573">
            <v>1982217.68</v>
          </cell>
          <cell r="D1573">
            <v>1795977.07</v>
          </cell>
        </row>
        <row r="1574">
          <cell r="A1574">
            <v>6521009</v>
          </cell>
          <cell r="B1574" t="str">
            <v>AMORT EL PLT ACQ-DEPRECIATION</v>
          </cell>
          <cell r="C1574">
            <v>15744</v>
          </cell>
          <cell r="D1574">
            <v>15744</v>
          </cell>
        </row>
        <row r="1575">
          <cell r="A1575">
            <v>6521025</v>
          </cell>
          <cell r="B1575" t="str">
            <v>AMORTIZATION OF VALLEY RAINBOW</v>
          </cell>
          <cell r="C1575">
            <v>1892693.76</v>
          </cell>
          <cell r="D1575">
            <v>1892693.76</v>
          </cell>
        </row>
        <row r="1576">
          <cell r="A1576">
            <v>6523000</v>
          </cell>
          <cell r="B1576" t="str">
            <v>AMORTIZATION-REGULATED  COMMON</v>
          </cell>
          <cell r="C1576">
            <v>17649435.34</v>
          </cell>
          <cell r="D1576">
            <v>19661593.949999999</v>
          </cell>
        </row>
        <row r="1577">
          <cell r="A1577">
            <v>6610002</v>
          </cell>
          <cell r="B1577" t="str">
            <v>OTHER  TAXES-AD VAL-LOC-G</v>
          </cell>
          <cell r="C1577">
            <v>8690531.8200000003</v>
          </cell>
          <cell r="D1577">
            <v>8560456.1600000001</v>
          </cell>
        </row>
        <row r="1578">
          <cell r="A1578">
            <v>6610003</v>
          </cell>
          <cell r="B1578" t="str">
            <v>OTHER  TAXES-AD VAL-E</v>
          </cell>
          <cell r="C1578">
            <v>26541804.969999999</v>
          </cell>
          <cell r="D1578">
            <v>25065338.739999998</v>
          </cell>
        </row>
        <row r="1579">
          <cell r="A1579">
            <v>6610105</v>
          </cell>
          <cell r="B1579" t="str">
            <v>CA VENDOR USE FUEL TAX EXPENSE</v>
          </cell>
          <cell r="C1579">
            <v>7662.96</v>
          </cell>
          <cell r="D1579">
            <v>46575.67</v>
          </cell>
        </row>
        <row r="1580">
          <cell r="A1580">
            <v>6610106</v>
          </cell>
          <cell r="B1580" t="str">
            <v>FED CNG FUEL TAX</v>
          </cell>
          <cell r="C1580">
            <v>16274.41</v>
          </cell>
          <cell r="D1580">
            <v>152786.65</v>
          </cell>
        </row>
        <row r="1581">
          <cell r="A1581">
            <v>6610110</v>
          </cell>
          <cell r="B1581" t="str">
            <v>BUSINESS LICENSE TAXES</v>
          </cell>
          <cell r="C1581">
            <v>16358.79</v>
          </cell>
          <cell r="D1581">
            <v>15794.54</v>
          </cell>
        </row>
        <row r="1582">
          <cell r="A1582">
            <v>6710005</v>
          </cell>
          <cell r="B1582" t="str">
            <v>FEDERAL PAYROLL TAXES FUTA</v>
          </cell>
          <cell r="C1582">
            <v>270965.19</v>
          </cell>
          <cell r="D1582">
            <v>273638.49</v>
          </cell>
        </row>
        <row r="1583">
          <cell r="A1583">
            <v>6710006</v>
          </cell>
          <cell r="B1583" t="str">
            <v>FEDERAL PAYROLL TAXES FICA</v>
          </cell>
          <cell r="C1583">
            <v>25531920.620000001</v>
          </cell>
          <cell r="D1583">
            <v>24606251.41</v>
          </cell>
        </row>
        <row r="1584">
          <cell r="A1584">
            <v>6710007</v>
          </cell>
          <cell r="B1584" t="str">
            <v>STATE PAYROLL TAXES-SUI</v>
          </cell>
          <cell r="C1584">
            <v>846476.57</v>
          </cell>
          <cell r="D1584">
            <v>718234.31</v>
          </cell>
        </row>
        <row r="1585">
          <cell r="A1585">
            <v>6710057</v>
          </cell>
          <cell r="B1585" t="str">
            <v>PAYROLL TAXES-ICP</v>
          </cell>
          <cell r="C1585">
            <v>-706995</v>
          </cell>
          <cell r="D1585">
            <v>0</v>
          </cell>
        </row>
        <row r="1586">
          <cell r="A1586">
            <v>6900001</v>
          </cell>
          <cell r="B1586" t="str">
            <v>AFUDC SETTLEMENT CLEARING A/C</v>
          </cell>
          <cell r="C1586">
            <v>12023692.140000001</v>
          </cell>
          <cell r="D1586">
            <v>10739415.07</v>
          </cell>
        </row>
        <row r="1587">
          <cell r="A1587">
            <v>6900200</v>
          </cell>
          <cell r="B1587" t="str">
            <v>ACCOUNTING ADJ.-NO OVERHEAD APPLIED</v>
          </cell>
          <cell r="C1587">
            <v>66847809.109999999</v>
          </cell>
          <cell r="D1587">
            <v>-70268925.049999997</v>
          </cell>
        </row>
        <row r="1588">
          <cell r="A1588">
            <v>6970900</v>
          </cell>
          <cell r="B1588" t="str">
            <v>INTERCO CASH TRANSFERS MISC</v>
          </cell>
          <cell r="C1588">
            <v>-10630</v>
          </cell>
          <cell r="D1588">
            <v>-9705</v>
          </cell>
        </row>
        <row r="1589">
          <cell r="A1589">
            <v>6980010</v>
          </cell>
          <cell r="B1589" t="str">
            <v>EXT SETT-SALARIES</v>
          </cell>
          <cell r="C1589">
            <v>-448.58</v>
          </cell>
          <cell r="D1589">
            <v>0</v>
          </cell>
        </row>
        <row r="1590">
          <cell r="A1590">
            <v>6980020</v>
          </cell>
          <cell r="B1590" t="str">
            <v>EXT SETT-EMPLOYEE BENEFITS</v>
          </cell>
          <cell r="C1590">
            <v>-80.28</v>
          </cell>
          <cell r="D1590">
            <v>0</v>
          </cell>
        </row>
        <row r="1591">
          <cell r="A1591">
            <v>6980030</v>
          </cell>
          <cell r="B1591" t="str">
            <v>EXT SETT-PAYROLL TAXES</v>
          </cell>
          <cell r="C1591">
            <v>-24.35</v>
          </cell>
          <cell r="D1591">
            <v>0</v>
          </cell>
        </row>
        <row r="1592">
          <cell r="A1592">
            <v>6980090</v>
          </cell>
          <cell r="B1592" t="str">
            <v>EXT SETT-FLEET</v>
          </cell>
          <cell r="C1592">
            <v>-2.38</v>
          </cell>
          <cell r="D1592">
            <v>0</v>
          </cell>
        </row>
        <row r="1593">
          <cell r="A1593">
            <v>6980120</v>
          </cell>
          <cell r="B1593" t="str">
            <v>EXT SETT-CUSTOMER REFUNDS</v>
          </cell>
          <cell r="C1593">
            <v>-243248.98</v>
          </cell>
          <cell r="D1593">
            <v>597278.51</v>
          </cell>
        </row>
        <row r="1594">
          <cell r="A1594">
            <v>6980140</v>
          </cell>
          <cell r="B1594" t="str">
            <v>EXT SETT-MISCELLANEOUS A&amp;G</v>
          </cell>
          <cell r="C1594">
            <v>168641.2</v>
          </cell>
          <cell r="D1594">
            <v>4049.57</v>
          </cell>
        </row>
        <row r="1595">
          <cell r="A1595">
            <v>6980160</v>
          </cell>
          <cell r="B1595" t="str">
            <v>EXT SETT-MISCLLEANEOUS CORPORATE</v>
          </cell>
          <cell r="C1595">
            <v>1762.95</v>
          </cell>
          <cell r="D1595">
            <v>0</v>
          </cell>
        </row>
        <row r="1596">
          <cell r="A1596">
            <v>6980240</v>
          </cell>
          <cell r="B1596" t="str">
            <v>EXT SETT-AFUDC</v>
          </cell>
          <cell r="C1596">
            <v>-2679.66</v>
          </cell>
          <cell r="D1596">
            <v>-484.4</v>
          </cell>
        </row>
        <row r="1597">
          <cell r="A1597">
            <v>6980270</v>
          </cell>
          <cell r="B1597" t="str">
            <v>EXT SETT-LOCAL ENGINEERING</v>
          </cell>
          <cell r="C1597">
            <v>-379.31</v>
          </cell>
          <cell r="D1597">
            <v>0</v>
          </cell>
        </row>
        <row r="1598">
          <cell r="A1598">
            <v>6980300</v>
          </cell>
          <cell r="B1598" t="str">
            <v>EXT SETT-DEPARTMENT OVERHEAD</v>
          </cell>
          <cell r="C1598">
            <v>-813.6</v>
          </cell>
          <cell r="D1598">
            <v>0</v>
          </cell>
        </row>
        <row r="1599">
          <cell r="A1599">
            <v>6981000</v>
          </cell>
          <cell r="B1599" t="str">
            <v>EXT SETT-CAP-COST OF SALES</v>
          </cell>
          <cell r="C1599">
            <v>-419767.87</v>
          </cell>
          <cell r="D1599">
            <v>0</v>
          </cell>
        </row>
        <row r="1600">
          <cell r="A1600">
            <v>6981010</v>
          </cell>
          <cell r="B1600" t="str">
            <v>EXT SETT-CAP-SALARIES</v>
          </cell>
          <cell r="C1600">
            <v>-31109652.440000001</v>
          </cell>
          <cell r="D1600">
            <v>-31316263.84</v>
          </cell>
        </row>
        <row r="1601">
          <cell r="A1601">
            <v>6981020</v>
          </cell>
          <cell r="B1601" t="str">
            <v>EXT SETT-CAP-EMPLOYEE BENEFITS</v>
          </cell>
          <cell r="C1601">
            <v>-38625.58</v>
          </cell>
          <cell r="D1601">
            <v>-40456.04</v>
          </cell>
        </row>
        <row r="1602">
          <cell r="A1602">
            <v>6981022</v>
          </cell>
          <cell r="B1602" t="str">
            <v>EXT SETT-CAP-INJURIES &amp; DAMAGES</v>
          </cell>
          <cell r="C1602">
            <v>-12.44</v>
          </cell>
          <cell r="D1602">
            <v>0</v>
          </cell>
        </row>
        <row r="1603">
          <cell r="A1603">
            <v>6981024</v>
          </cell>
          <cell r="B1603" t="str">
            <v>EXT SETT-CAP-EMPLOYEE PENSIONS</v>
          </cell>
          <cell r="C1603">
            <v>-338641.49</v>
          </cell>
          <cell r="D1603">
            <v>-477.86</v>
          </cell>
        </row>
        <row r="1604">
          <cell r="A1604">
            <v>6981032</v>
          </cell>
          <cell r="B1604" t="str">
            <v>EXT SETT-CAP-TAXES OTHER THAN INCOME (F</v>
          </cell>
          <cell r="C1604">
            <v>0</v>
          </cell>
          <cell r="D1604">
            <v>-182.49</v>
          </cell>
        </row>
        <row r="1605">
          <cell r="A1605">
            <v>6981040</v>
          </cell>
          <cell r="B1605" t="str">
            <v>EXT SETT-CAP-EMPLOYEE TRAVEL EXPENSES</v>
          </cell>
          <cell r="C1605">
            <v>-351294.36</v>
          </cell>
          <cell r="D1605">
            <v>-363738.4</v>
          </cell>
        </row>
        <row r="1606">
          <cell r="A1606">
            <v>6981050</v>
          </cell>
          <cell r="B1606" t="str">
            <v>EXT SETT-CAP-PURCHASED MATERIALS</v>
          </cell>
          <cell r="C1606">
            <v>-102554445.62</v>
          </cell>
          <cell r="D1606">
            <v>-98545543.159999996</v>
          </cell>
        </row>
        <row r="1607">
          <cell r="A1607">
            <v>6981060</v>
          </cell>
          <cell r="B1607" t="str">
            <v>EXT SETT-CAP-PURCHASED SERVICES</v>
          </cell>
          <cell r="C1607">
            <v>-22577826.890000001</v>
          </cell>
          <cell r="D1607">
            <v>-15556334.25</v>
          </cell>
        </row>
        <row r="1608">
          <cell r="A1608">
            <v>6981064</v>
          </cell>
          <cell r="B1608" t="str">
            <v>EXT SETT-CAP-PURCHASED LABOR</v>
          </cell>
          <cell r="C1608">
            <v>-188249638.74000001</v>
          </cell>
          <cell r="D1608">
            <v>-155209157.22</v>
          </cell>
        </row>
        <row r="1609">
          <cell r="A1609">
            <v>6981070</v>
          </cell>
          <cell r="B1609" t="str">
            <v>EXT SETT-CAP-FINANCIAL CHARGES</v>
          </cell>
          <cell r="C1609">
            <v>0</v>
          </cell>
          <cell r="D1609">
            <v>-1367</v>
          </cell>
        </row>
        <row r="1610">
          <cell r="A1610">
            <v>6981080</v>
          </cell>
          <cell r="B1610" t="str">
            <v>EXT SETT-CAP-DUES</v>
          </cell>
          <cell r="C1610">
            <v>80.849999999999994</v>
          </cell>
          <cell r="D1610">
            <v>-747.65</v>
          </cell>
        </row>
        <row r="1611">
          <cell r="A1611">
            <v>6981090</v>
          </cell>
          <cell r="B1611" t="str">
            <v>EXT SETT-CAP-FLEET</v>
          </cell>
          <cell r="C1611">
            <v>1306.79</v>
          </cell>
          <cell r="D1611">
            <v>-6839325.79</v>
          </cell>
        </row>
        <row r="1612">
          <cell r="A1612">
            <v>6981092</v>
          </cell>
          <cell r="B1612" t="str">
            <v>EXT SETT-CAP-DEMAND SIDE INCENTIVES</v>
          </cell>
          <cell r="C1612">
            <v>-21289.95</v>
          </cell>
          <cell r="D1612">
            <v>0</v>
          </cell>
        </row>
        <row r="1613">
          <cell r="A1613">
            <v>6981112</v>
          </cell>
          <cell r="B1613" t="str">
            <v>EXT SETT-CAP-FRANCHISE REQUIREMENTS</v>
          </cell>
          <cell r="C1613">
            <v>-41235.980000000003</v>
          </cell>
          <cell r="D1613">
            <v>-32161.86</v>
          </cell>
        </row>
        <row r="1614">
          <cell r="A1614">
            <v>6981120</v>
          </cell>
          <cell r="B1614" t="str">
            <v>EXT SETT-CAP-CUSTOMER REFUNDS</v>
          </cell>
          <cell r="C1614">
            <v>169276561.81999999</v>
          </cell>
          <cell r="D1614">
            <v>15822052.07</v>
          </cell>
        </row>
        <row r="1615">
          <cell r="A1615">
            <v>6981130</v>
          </cell>
          <cell r="B1615" t="str">
            <v>EXT SETT-CAP-TELEPHONE CHARGES</v>
          </cell>
          <cell r="C1615">
            <v>-4147135.23</v>
          </cell>
          <cell r="D1615">
            <v>-2183991.16</v>
          </cell>
        </row>
        <row r="1616">
          <cell r="A1616">
            <v>6981140</v>
          </cell>
          <cell r="B1616" t="str">
            <v>EXT SETT-CAP-MISCELLANEOUS A&amp;G</v>
          </cell>
          <cell r="C1616">
            <v>-83922962.099999994</v>
          </cell>
          <cell r="D1616">
            <v>50080982.850000001</v>
          </cell>
        </row>
        <row r="1617">
          <cell r="A1617">
            <v>6981160</v>
          </cell>
          <cell r="B1617" t="str">
            <v>EXT SETT-CAP-MISCLLEANEOUS CORPORATE</v>
          </cell>
          <cell r="C1617">
            <v>-7250.01</v>
          </cell>
          <cell r="D1617">
            <v>-116045.59</v>
          </cell>
        </row>
        <row r="1618">
          <cell r="A1618">
            <v>6981240</v>
          </cell>
          <cell r="B1618" t="str">
            <v>EXT SETT-CAP-AFUDC</v>
          </cell>
          <cell r="C1618">
            <v>15499.18</v>
          </cell>
          <cell r="D1618">
            <v>-15500.07</v>
          </cell>
        </row>
        <row r="1619">
          <cell r="A1619">
            <v>6981242</v>
          </cell>
          <cell r="B1619" t="str">
            <v>EXT SETT-CAP-AFUDC (F41910G)</v>
          </cell>
          <cell r="C1619">
            <v>-10574210.279999999</v>
          </cell>
          <cell r="D1619">
            <v>-10995577.619999999</v>
          </cell>
        </row>
        <row r="1620">
          <cell r="A1620">
            <v>6981260</v>
          </cell>
          <cell r="B1620" t="str">
            <v>EXT SETT-CAP-CASH DISCOUNTS</v>
          </cell>
          <cell r="C1620">
            <v>10897.53</v>
          </cell>
          <cell r="D1620">
            <v>6095.42</v>
          </cell>
        </row>
        <row r="1621">
          <cell r="A1621">
            <v>6981270</v>
          </cell>
          <cell r="B1621" t="str">
            <v>EXT SETT-CAP-LOCAL ENGINEERING</v>
          </cell>
          <cell r="C1621">
            <v>0</v>
          </cell>
          <cell r="D1621">
            <v>-54720240.020000003</v>
          </cell>
        </row>
        <row r="1622">
          <cell r="A1622">
            <v>6981290</v>
          </cell>
          <cell r="B1622" t="str">
            <v>EXT SETT-CAP-MATERIAL OVERHEADS</v>
          </cell>
          <cell r="C1622">
            <v>0</v>
          </cell>
          <cell r="D1622">
            <v>-3601402.17</v>
          </cell>
        </row>
        <row r="1623">
          <cell r="A1623">
            <v>6981300</v>
          </cell>
          <cell r="B1623" t="str">
            <v>EXT SETT-CAP-DEPTMENT OVERHEADS</v>
          </cell>
          <cell r="C1623">
            <v>0</v>
          </cell>
          <cell r="D1623">
            <v>-9505025.4299999997</v>
          </cell>
        </row>
        <row r="1624">
          <cell r="A1624">
            <v>6981310</v>
          </cell>
          <cell r="B1624" t="str">
            <v>EXT SETT-CAP-ITS OVERHEADS</v>
          </cell>
          <cell r="C1624">
            <v>0</v>
          </cell>
          <cell r="D1624">
            <v>-4804951.51</v>
          </cell>
        </row>
        <row r="1625">
          <cell r="A1625">
            <v>6981320</v>
          </cell>
          <cell r="B1625" t="str">
            <v>EXT SETT-CAP-BUILDING SERVICES</v>
          </cell>
          <cell r="C1625">
            <v>0</v>
          </cell>
          <cell r="D1625">
            <v>-4403417.45</v>
          </cell>
        </row>
        <row r="1626">
          <cell r="A1626">
            <v>6981462</v>
          </cell>
          <cell r="B1626" t="str">
            <v>EXT SETT-CAP-OTHER COSTS</v>
          </cell>
          <cell r="C1626">
            <v>-12574689.59</v>
          </cell>
          <cell r="D1626">
            <v>-21268025.190000001</v>
          </cell>
        </row>
        <row r="1627">
          <cell r="A1627">
            <v>6981510</v>
          </cell>
          <cell r="B1627" t="str">
            <v>EXT SETT-CAP-SETT FROM OTHER COMPANIES</v>
          </cell>
          <cell r="C1627">
            <v>-503674.37</v>
          </cell>
          <cell r="D1627">
            <v>-672543.26</v>
          </cell>
        </row>
        <row r="1628">
          <cell r="A1628">
            <v>6981580</v>
          </cell>
          <cell r="B1628" t="str">
            <v>EXT SETT-CAP-PAYROLL TAX O/H</v>
          </cell>
          <cell r="C1628">
            <v>0</v>
          </cell>
          <cell r="D1628">
            <v>-2397250.83</v>
          </cell>
        </row>
        <row r="1629">
          <cell r="A1629">
            <v>6981582</v>
          </cell>
          <cell r="B1629" t="str">
            <v>EXT SETT-CAP-PENSION &amp; BENEFITS O/H</v>
          </cell>
          <cell r="C1629">
            <v>0</v>
          </cell>
          <cell r="D1629">
            <v>-5107350.45</v>
          </cell>
        </row>
        <row r="1630">
          <cell r="A1630">
            <v>6981584</v>
          </cell>
          <cell r="B1630" t="str">
            <v>EXT SETT-CAP-WORKERS COMP O/H</v>
          </cell>
          <cell r="C1630">
            <v>0</v>
          </cell>
          <cell r="D1630">
            <v>-743704.19</v>
          </cell>
        </row>
        <row r="1631">
          <cell r="A1631">
            <v>6981586</v>
          </cell>
          <cell r="B1631" t="str">
            <v>EXT SETT-CAP-ICP O/H</v>
          </cell>
          <cell r="C1631">
            <v>0</v>
          </cell>
          <cell r="D1631">
            <v>-3945801.66</v>
          </cell>
        </row>
        <row r="1632">
          <cell r="A1632">
            <v>6981588</v>
          </cell>
          <cell r="B1632" t="str">
            <v>EXT SETT-CAP-V&amp;S O/H</v>
          </cell>
          <cell r="C1632">
            <v>0</v>
          </cell>
          <cell r="D1632">
            <v>-4441777.34</v>
          </cell>
        </row>
        <row r="1633">
          <cell r="A1633">
            <v>6981590</v>
          </cell>
          <cell r="B1633" t="str">
            <v>EXT SETT-CAP-GCC O/H</v>
          </cell>
          <cell r="C1633">
            <v>0</v>
          </cell>
          <cell r="D1633">
            <v>-8848103.5700000003</v>
          </cell>
        </row>
        <row r="1634">
          <cell r="A1634">
            <v>6981592</v>
          </cell>
          <cell r="B1634" t="str">
            <v>EXT SETT-CAP-PLPD O/H</v>
          </cell>
          <cell r="C1634">
            <v>0</v>
          </cell>
          <cell r="D1634">
            <v>-738009.5</v>
          </cell>
        </row>
        <row r="1635">
          <cell r="A1635">
            <v>6981594</v>
          </cell>
          <cell r="B1635" t="str">
            <v>EXT SETT-CAP-OTHER O/H</v>
          </cell>
          <cell r="C1635">
            <v>0</v>
          </cell>
          <cell r="D1635">
            <v>-12543911.16</v>
          </cell>
        </row>
        <row r="1636">
          <cell r="A1636">
            <v>6981638</v>
          </cell>
          <cell r="B1636" t="str">
            <v>EXT SETT-CAP-V&amp;S O/H-LABOR</v>
          </cell>
          <cell r="C1636">
            <v>-12532203.33</v>
          </cell>
          <cell r="D1636">
            <v>0</v>
          </cell>
        </row>
        <row r="1637">
          <cell r="A1637">
            <v>6981642</v>
          </cell>
          <cell r="B1637" t="str">
            <v>EXT SETT-CAP-ICP O/H-LABOR</v>
          </cell>
          <cell r="C1637">
            <v>-13765588.65</v>
          </cell>
          <cell r="D1637">
            <v>0</v>
          </cell>
        </row>
        <row r="1638">
          <cell r="A1638">
            <v>6981648</v>
          </cell>
          <cell r="B1638" t="str">
            <v>EXT SETT-CAP-PT O/H-NONLABOR</v>
          </cell>
          <cell r="C1638">
            <v>-7362547.0800000001</v>
          </cell>
          <cell r="D1638">
            <v>0</v>
          </cell>
        </row>
        <row r="1639">
          <cell r="A1639">
            <v>6981650</v>
          </cell>
          <cell r="B1639" t="str">
            <v>EXT SETT-CAP-PLPD O/H-LABOR</v>
          </cell>
          <cell r="C1639">
            <v>-87681.34</v>
          </cell>
          <cell r="D1639">
            <v>0</v>
          </cell>
        </row>
        <row r="1640">
          <cell r="A1640">
            <v>6981652</v>
          </cell>
          <cell r="B1640" t="str">
            <v>EXT SETT-CAP-PLPD O/H-NONLABOR</v>
          </cell>
          <cell r="C1640">
            <v>-1883683.17</v>
          </cell>
          <cell r="D1640">
            <v>0</v>
          </cell>
        </row>
        <row r="1641">
          <cell r="A1641">
            <v>6981654</v>
          </cell>
          <cell r="B1641" t="str">
            <v>EXT SETT-CAP-WC O/H-LABOR</v>
          </cell>
          <cell r="C1641">
            <v>-115051.09</v>
          </cell>
          <cell r="D1641">
            <v>0</v>
          </cell>
        </row>
        <row r="1642">
          <cell r="A1642">
            <v>6981656</v>
          </cell>
          <cell r="B1642" t="str">
            <v>EXT SETT-CAP-WC O/H-NONLABOR</v>
          </cell>
          <cell r="C1642">
            <v>-1322115.77</v>
          </cell>
          <cell r="D1642">
            <v>0</v>
          </cell>
        </row>
        <row r="1643">
          <cell r="A1643">
            <v>6981658</v>
          </cell>
          <cell r="B1643" t="str">
            <v>EXT SETT-CAP-P&amp;B O/H-LABOR</v>
          </cell>
          <cell r="C1643">
            <v>-140291.88</v>
          </cell>
          <cell r="D1643">
            <v>0</v>
          </cell>
        </row>
        <row r="1644">
          <cell r="A1644">
            <v>6981660</v>
          </cell>
          <cell r="B1644" t="str">
            <v>EXT SETT-CAP-P&amp;B O/H-NONLABOR</v>
          </cell>
          <cell r="C1644">
            <v>-8570033.2300000004</v>
          </cell>
          <cell r="D1644">
            <v>0</v>
          </cell>
        </row>
        <row r="1645">
          <cell r="A1645">
            <v>6981670</v>
          </cell>
          <cell r="B1645" t="str">
            <v>EXT SETT-CAP-PRE-PMT LABOR LOADERS</v>
          </cell>
          <cell r="C1645">
            <v>17209.54</v>
          </cell>
          <cell r="D1645">
            <v>0</v>
          </cell>
        </row>
        <row r="1646">
          <cell r="A1646">
            <v>6981672</v>
          </cell>
          <cell r="B1646" t="str">
            <v>EXT SETT-CAP-FLEET O/H-LABOR</v>
          </cell>
          <cell r="C1646">
            <v>-2143772.2999999998</v>
          </cell>
          <cell r="D1646">
            <v>0</v>
          </cell>
        </row>
        <row r="1647">
          <cell r="A1647">
            <v>6981674</v>
          </cell>
          <cell r="B1647" t="str">
            <v>EXT SETT-CAP-FLEET O/H-NONLABOR</v>
          </cell>
          <cell r="C1647">
            <v>-7323661.5700000003</v>
          </cell>
          <cell r="D1647">
            <v>0</v>
          </cell>
        </row>
        <row r="1648">
          <cell r="A1648">
            <v>6981676</v>
          </cell>
          <cell r="B1648" t="str">
            <v>EXT SETT-CAP-PURCHASING O/H-LABOR</v>
          </cell>
          <cell r="C1648">
            <v>-1105774.96</v>
          </cell>
          <cell r="D1648">
            <v>0</v>
          </cell>
        </row>
        <row r="1649">
          <cell r="A1649">
            <v>6981678</v>
          </cell>
          <cell r="B1649" t="str">
            <v>EXT SETT-CAP-PURCHASING O/H-NONLABOR</v>
          </cell>
          <cell r="C1649">
            <v>-620086.81999999995</v>
          </cell>
          <cell r="D1649">
            <v>0</v>
          </cell>
        </row>
        <row r="1650">
          <cell r="A1650">
            <v>6981680</v>
          </cell>
          <cell r="B1650" t="str">
            <v>EXT SETT-CAP-STORES O/H-LABOR</v>
          </cell>
          <cell r="C1650">
            <v>-2933761.6</v>
          </cell>
          <cell r="D1650">
            <v>0</v>
          </cell>
        </row>
        <row r="1651">
          <cell r="A1651">
            <v>6981682</v>
          </cell>
          <cell r="B1651" t="str">
            <v>EXT SETT-CAP-STORES O/H-NONLABOR</v>
          </cell>
          <cell r="C1651">
            <v>-1229880.23</v>
          </cell>
          <cell r="D1651">
            <v>0</v>
          </cell>
        </row>
        <row r="1652">
          <cell r="A1652">
            <v>6981686</v>
          </cell>
          <cell r="B1652" t="str">
            <v>EXT SETT-CAP-EXEMPT MAT. O/H-NONLABOR</v>
          </cell>
          <cell r="C1652">
            <v>-4877296.97</v>
          </cell>
          <cell r="D1652">
            <v>0</v>
          </cell>
        </row>
        <row r="1653">
          <cell r="A1653">
            <v>6981688</v>
          </cell>
          <cell r="B1653" t="str">
            <v>EXT SETT-CAP-CONTRACT ADMIN. O/H-LABOR</v>
          </cell>
          <cell r="C1653">
            <v>-3136376.99</v>
          </cell>
          <cell r="D1653">
            <v>0</v>
          </cell>
        </row>
        <row r="1654">
          <cell r="A1654">
            <v>6981690</v>
          </cell>
          <cell r="B1654" t="str">
            <v>EXT SETT-CAP-CONTRACT ADMIN. O/H-NONLAB</v>
          </cell>
          <cell r="C1654">
            <v>-1677574.08</v>
          </cell>
          <cell r="D1654">
            <v>0</v>
          </cell>
        </row>
        <row r="1655">
          <cell r="A1655">
            <v>6981692</v>
          </cell>
          <cell r="B1655" t="str">
            <v>EXT SETT-CAP-DOH O/H-LABOR</v>
          </cell>
          <cell r="C1655">
            <v>-4098856.51</v>
          </cell>
          <cell r="D1655">
            <v>0</v>
          </cell>
        </row>
        <row r="1656">
          <cell r="A1656">
            <v>6981694</v>
          </cell>
          <cell r="B1656" t="str">
            <v>EXT SETT-CAP-DOH O/H-NONLABOR</v>
          </cell>
          <cell r="C1656">
            <v>-809531.14</v>
          </cell>
          <cell r="D1656">
            <v>0</v>
          </cell>
        </row>
        <row r="1657">
          <cell r="A1657">
            <v>6981696</v>
          </cell>
          <cell r="B1657" t="str">
            <v>EXT SETT-CAP-ENGINEERING O/H-LABOR</v>
          </cell>
          <cell r="C1657">
            <v>-33409522.940000001</v>
          </cell>
          <cell r="D1657">
            <v>0</v>
          </cell>
        </row>
        <row r="1658">
          <cell r="A1658">
            <v>6981698</v>
          </cell>
          <cell r="B1658" t="str">
            <v>EXT SETT-CAP-ENGINEERING O/H-NONLABOR</v>
          </cell>
          <cell r="C1658">
            <v>-8141235.04</v>
          </cell>
          <cell r="D1658">
            <v>0</v>
          </cell>
        </row>
        <row r="1659">
          <cell r="A1659">
            <v>6981700</v>
          </cell>
          <cell r="B1659" t="str">
            <v>EXT SETT-CAP-SHOP ORDER O/H-LABOR</v>
          </cell>
          <cell r="C1659">
            <v>-41807.949999999997</v>
          </cell>
          <cell r="D1659">
            <v>0</v>
          </cell>
        </row>
        <row r="1660">
          <cell r="A1660">
            <v>6981702</v>
          </cell>
          <cell r="B1660" t="str">
            <v>EXT SETT-CAP-SHOP ORDER O/H-NONLABOR</v>
          </cell>
          <cell r="C1660">
            <v>-289018.96999999997</v>
          </cell>
          <cell r="D1660">
            <v>0</v>
          </cell>
        </row>
        <row r="1661">
          <cell r="A1661">
            <v>6981704</v>
          </cell>
          <cell r="B1661" t="str">
            <v>EXT SETT-CAP-SMALL TOOLS O/H-LABOR</v>
          </cell>
          <cell r="C1661">
            <v>-149855.12</v>
          </cell>
          <cell r="D1661">
            <v>0</v>
          </cell>
        </row>
        <row r="1662">
          <cell r="A1662">
            <v>6981706</v>
          </cell>
          <cell r="B1662" t="str">
            <v>EXT SETT-CAP-SMALL TOOLS O/H-NONLABOR</v>
          </cell>
          <cell r="C1662">
            <v>-974936.61</v>
          </cell>
          <cell r="D1662">
            <v>0</v>
          </cell>
        </row>
        <row r="1663">
          <cell r="A1663">
            <v>6981708</v>
          </cell>
          <cell r="B1663" t="str">
            <v>EXT SETT-CAP-CAPITAL A&amp;G O/H-LABOR</v>
          </cell>
          <cell r="C1663">
            <v>-3131217.53</v>
          </cell>
          <cell r="D1663">
            <v>0</v>
          </cell>
        </row>
        <row r="1664">
          <cell r="A1664">
            <v>6981710</v>
          </cell>
          <cell r="B1664" t="str">
            <v>EXT SETT-CAP-CAPITAL A&amp;G O/H-NONLABOR</v>
          </cell>
          <cell r="C1664">
            <v>-8580650.6600000001</v>
          </cell>
          <cell r="D1664">
            <v>0</v>
          </cell>
        </row>
        <row r="1665">
          <cell r="A1665">
            <v>6981732</v>
          </cell>
          <cell r="B1665" t="str">
            <v>EXT SETT-CAP-ITS O/H-LABOR</v>
          </cell>
          <cell r="C1665">
            <v>-76692.42</v>
          </cell>
          <cell r="D1665">
            <v>0</v>
          </cell>
        </row>
        <row r="1666">
          <cell r="A1666">
            <v>6981734</v>
          </cell>
          <cell r="B1666" t="str">
            <v>EXT SETT-CAP-ITS O/H-NONLABOR</v>
          </cell>
          <cell r="C1666">
            <v>-95865.08</v>
          </cell>
          <cell r="D1666">
            <v>0</v>
          </cell>
        </row>
        <row r="1667">
          <cell r="A1667">
            <v>6981736</v>
          </cell>
          <cell r="B1667" t="str">
            <v>EXT SETT-CAP-BUILDING SERVICES O/H-LABO</v>
          </cell>
          <cell r="C1667">
            <v>-19173.11</v>
          </cell>
          <cell r="D1667">
            <v>0</v>
          </cell>
        </row>
        <row r="1668">
          <cell r="A1668">
            <v>6981738</v>
          </cell>
          <cell r="B1668" t="str">
            <v>EXT SETT-CAP-BUILDING SERVICES O/H-NONL</v>
          </cell>
          <cell r="C1668">
            <v>-230075.97</v>
          </cell>
          <cell r="D1668">
            <v>0</v>
          </cell>
        </row>
        <row r="1669">
          <cell r="A1669">
            <v>6981744</v>
          </cell>
          <cell r="B1669" t="str">
            <v>EXT SETT-CAP-PRE-PMT NONLABOR LOADERS</v>
          </cell>
          <cell r="C1669">
            <v>10711.4</v>
          </cell>
          <cell r="D1669">
            <v>0</v>
          </cell>
        </row>
        <row r="1670">
          <cell r="A1670">
            <v>6981750</v>
          </cell>
          <cell r="B1670" t="str">
            <v>EXT SETT-CAP-P&amp;B O/H REF-NONLABOR</v>
          </cell>
          <cell r="C1670">
            <v>-6287712.6399999997</v>
          </cell>
          <cell r="D1670">
            <v>0</v>
          </cell>
        </row>
        <row r="1671">
          <cell r="A1671">
            <v>6982005</v>
          </cell>
          <cell r="B1671" t="str">
            <v>EXT SETT-NON CAP-REVENUE</v>
          </cell>
          <cell r="C1671">
            <v>0</v>
          </cell>
          <cell r="D1671">
            <v>-943.82</v>
          </cell>
        </row>
        <row r="1672">
          <cell r="A1672">
            <v>6982010</v>
          </cell>
          <cell r="B1672" t="str">
            <v>EXT SETT-NON CAP-SALARIES</v>
          </cell>
          <cell r="C1672">
            <v>-150146656.25</v>
          </cell>
          <cell r="D1672">
            <v>-141018895.28</v>
          </cell>
        </row>
        <row r="1673">
          <cell r="A1673">
            <v>6982020</v>
          </cell>
          <cell r="B1673" t="str">
            <v>EXT SETT-NON CAP-EMPLOYEE BENEFITS</v>
          </cell>
          <cell r="C1673">
            <v>-204274.93</v>
          </cell>
          <cell r="D1673">
            <v>13512587.060000001</v>
          </cell>
        </row>
        <row r="1674">
          <cell r="A1674">
            <v>6982022</v>
          </cell>
          <cell r="B1674" t="str">
            <v>EXT SETT-NON CAP-INJURIES &amp; DAMAGES</v>
          </cell>
          <cell r="C1674">
            <v>-9486060.7899999991</v>
          </cell>
          <cell r="D1674">
            <v>-5890077.7999999998</v>
          </cell>
        </row>
        <row r="1675">
          <cell r="A1675">
            <v>6982024</v>
          </cell>
          <cell r="B1675" t="str">
            <v>EXT SETT-NON CAP-EMPLOYEE PENSIONS</v>
          </cell>
          <cell r="C1675">
            <v>-56126794.130000003</v>
          </cell>
          <cell r="D1675">
            <v>-162217.44</v>
          </cell>
        </row>
        <row r="1676">
          <cell r="A1676">
            <v>6982030</v>
          </cell>
          <cell r="B1676" t="str">
            <v>EXT SETT-NON CAP-PAYROLL TAXES</v>
          </cell>
          <cell r="C1676">
            <v>0</v>
          </cell>
          <cell r="D1676">
            <v>-22109040.649999999</v>
          </cell>
        </row>
        <row r="1677">
          <cell r="A1677">
            <v>6982032</v>
          </cell>
          <cell r="B1677" t="str">
            <v>EXT SETT-NON CAP-TAXES OTH THAN INC (F4</v>
          </cell>
          <cell r="C1677">
            <v>-25942367.379999999</v>
          </cell>
          <cell r="D1677">
            <v>-259.26</v>
          </cell>
        </row>
        <row r="1678">
          <cell r="A1678">
            <v>6982040</v>
          </cell>
          <cell r="B1678" t="str">
            <v>EXT SETT-NON CAP-EMPLOYEE TRAVEL EXPENS</v>
          </cell>
          <cell r="C1678">
            <v>-873542.36</v>
          </cell>
          <cell r="D1678">
            <v>-1136290.1000000001</v>
          </cell>
        </row>
        <row r="1679">
          <cell r="A1679">
            <v>6982050</v>
          </cell>
          <cell r="B1679" t="str">
            <v>EXT SETT-NON CAP-PURCHASED MATERIALS</v>
          </cell>
          <cell r="C1679">
            <v>-15244516.92</v>
          </cell>
          <cell r="D1679">
            <v>-24365674.07</v>
          </cell>
        </row>
        <row r="1680">
          <cell r="A1680">
            <v>6982060</v>
          </cell>
          <cell r="B1680" t="str">
            <v>EXT SETT-NON CAP-PURCHASED SERVICES</v>
          </cell>
          <cell r="C1680">
            <v>-28644080.760000002</v>
          </cell>
          <cell r="D1680">
            <v>2479106.64</v>
          </cell>
        </row>
        <row r="1681">
          <cell r="A1681">
            <v>6982064</v>
          </cell>
          <cell r="B1681" t="str">
            <v>EXT SETT-NON CAP-PURCHASED LABOR</v>
          </cell>
          <cell r="C1681">
            <v>-19120524.629999999</v>
          </cell>
          <cell r="D1681">
            <v>-17805466.98</v>
          </cell>
        </row>
        <row r="1682">
          <cell r="A1682">
            <v>6982080</v>
          </cell>
          <cell r="B1682" t="str">
            <v>EXT SETT-NON CAP-DUES</v>
          </cell>
          <cell r="C1682">
            <v>-41434.910000000003</v>
          </cell>
          <cell r="D1682">
            <v>-41880.03</v>
          </cell>
        </row>
        <row r="1683">
          <cell r="A1683">
            <v>6982090</v>
          </cell>
          <cell r="B1683" t="str">
            <v>EXT SETT-NON CAP-FLEET</v>
          </cell>
          <cell r="C1683">
            <v>-250.73</v>
          </cell>
          <cell r="D1683">
            <v>-2686019.38</v>
          </cell>
        </row>
        <row r="1684">
          <cell r="A1684">
            <v>6982112</v>
          </cell>
          <cell r="B1684" t="str">
            <v>EXT SETT-NON CAP-FRANCHISE REQUIREMENTS</v>
          </cell>
          <cell r="C1684">
            <v>-175290.51</v>
          </cell>
          <cell r="D1684">
            <v>-239806.37</v>
          </cell>
        </row>
        <row r="1685">
          <cell r="A1685">
            <v>6982120</v>
          </cell>
          <cell r="B1685" t="str">
            <v>EXT SETT-NON CAP-CUSTOMER REFUNDS</v>
          </cell>
          <cell r="C1685">
            <v>25380574.66</v>
          </cell>
          <cell r="D1685">
            <v>43991927.520000003</v>
          </cell>
        </row>
        <row r="1686">
          <cell r="A1686">
            <v>6982130</v>
          </cell>
          <cell r="B1686" t="str">
            <v>EXT SETT-NON CAP-TELEPHONE CHARGES</v>
          </cell>
          <cell r="C1686">
            <v>-772614.02</v>
          </cell>
          <cell r="D1686">
            <v>-644819.84</v>
          </cell>
        </row>
        <row r="1687">
          <cell r="A1687">
            <v>6982140</v>
          </cell>
          <cell r="B1687" t="str">
            <v>EXT SETT-NON CAP-MISCELLANEOUS A&amp;G</v>
          </cell>
          <cell r="C1687">
            <v>1723765.67</v>
          </cell>
          <cell r="D1687">
            <v>-1585209.26</v>
          </cell>
        </row>
        <row r="1688">
          <cell r="A1688">
            <v>6982150</v>
          </cell>
          <cell r="B1688" t="str">
            <v>EXT SETT-NON CAP-CONTRIBUTIONS</v>
          </cell>
          <cell r="C1688">
            <v>0</v>
          </cell>
          <cell r="D1688">
            <v>-38884.400000000001</v>
          </cell>
        </row>
        <row r="1689">
          <cell r="A1689">
            <v>6982160</v>
          </cell>
          <cell r="B1689" t="str">
            <v>EXT SETT-NON CAP-MISCLLEANEOUS CORPORAT</v>
          </cell>
          <cell r="C1689">
            <v>1678025.57</v>
          </cell>
          <cell r="D1689">
            <v>-11300658.890000001</v>
          </cell>
        </row>
        <row r="1690">
          <cell r="A1690">
            <v>6982220</v>
          </cell>
          <cell r="B1690" t="str">
            <v>EXT SETT-NON CAP-SECONDARY COSTS</v>
          </cell>
          <cell r="C1690">
            <v>0</v>
          </cell>
          <cell r="D1690">
            <v>-13520252.550000001</v>
          </cell>
        </row>
        <row r="1691">
          <cell r="A1691">
            <v>6982240</v>
          </cell>
          <cell r="B1691" t="str">
            <v>EXT SETT-NON CAP-AFUDC</v>
          </cell>
          <cell r="C1691">
            <v>0</v>
          </cell>
          <cell r="D1691">
            <v>128.32</v>
          </cell>
        </row>
        <row r="1692">
          <cell r="A1692">
            <v>6982242</v>
          </cell>
          <cell r="B1692" t="str">
            <v>EXT SETT-NON CAP-AFUDC (F41910G)</v>
          </cell>
          <cell r="C1692">
            <v>-1426411.23</v>
          </cell>
          <cell r="D1692">
            <v>248000.67</v>
          </cell>
        </row>
        <row r="1693">
          <cell r="A1693">
            <v>6982260</v>
          </cell>
          <cell r="B1693" t="str">
            <v>EXT SETT-NON CAP-CASH DISCOUNTS</v>
          </cell>
          <cell r="C1693">
            <v>31002.35</v>
          </cell>
          <cell r="D1693">
            <v>32833.32</v>
          </cell>
        </row>
        <row r="1694">
          <cell r="A1694">
            <v>6982270</v>
          </cell>
          <cell r="B1694" t="str">
            <v>EXT SETT-NON CAP-LOCAL ENGINEERING</v>
          </cell>
          <cell r="C1694">
            <v>0</v>
          </cell>
          <cell r="D1694">
            <v>54704218.740000002</v>
          </cell>
        </row>
        <row r="1695">
          <cell r="A1695">
            <v>6982280</v>
          </cell>
          <cell r="B1695" t="str">
            <v>EXT SETT-NON CAP-PURCHASING OVERHEADS</v>
          </cell>
          <cell r="C1695">
            <v>0</v>
          </cell>
          <cell r="D1695">
            <v>375416.8</v>
          </cell>
        </row>
        <row r="1696">
          <cell r="A1696">
            <v>6982290</v>
          </cell>
          <cell r="B1696" t="str">
            <v>EXT SETT-NON CAP-MATERIALS OVERHEADS</v>
          </cell>
          <cell r="C1696">
            <v>0</v>
          </cell>
          <cell r="D1696">
            <v>3988403.44</v>
          </cell>
        </row>
        <row r="1697">
          <cell r="A1697">
            <v>6982300</v>
          </cell>
          <cell r="B1697" t="str">
            <v>EXT SETT-NON CAP-DEPARTMENT OVERHEADS</v>
          </cell>
          <cell r="C1697">
            <v>0</v>
          </cell>
          <cell r="D1697">
            <v>9496365.6699999999</v>
          </cell>
        </row>
        <row r="1698">
          <cell r="A1698">
            <v>6982310</v>
          </cell>
          <cell r="B1698" t="str">
            <v>EXT SETT-NON CAP-ITS OVERHEADS</v>
          </cell>
          <cell r="C1698">
            <v>0</v>
          </cell>
          <cell r="D1698">
            <v>4605183.7300000004</v>
          </cell>
        </row>
        <row r="1699">
          <cell r="A1699">
            <v>6982320</v>
          </cell>
          <cell r="B1699" t="str">
            <v>EXT SETT-NON CAP-BUILDING SERVICES</v>
          </cell>
          <cell r="C1699">
            <v>0</v>
          </cell>
          <cell r="D1699">
            <v>4188337.08</v>
          </cell>
        </row>
        <row r="1700">
          <cell r="A1700">
            <v>6982430</v>
          </cell>
          <cell r="B1700" t="str">
            <v>EXT SETT-NON CAP-CORP CENTER ALLOCATION</v>
          </cell>
          <cell r="C1700">
            <v>-13676774.17</v>
          </cell>
          <cell r="D1700">
            <v>-12451133.52</v>
          </cell>
        </row>
        <row r="1701">
          <cell r="A1701">
            <v>6982462</v>
          </cell>
          <cell r="B1701" t="str">
            <v>EXT SETT-NON CAP-OTHER COSTS</v>
          </cell>
          <cell r="C1701">
            <v>-580945.51</v>
          </cell>
          <cell r="D1701">
            <v>3372787.89</v>
          </cell>
        </row>
        <row r="1702">
          <cell r="A1702">
            <v>6982510</v>
          </cell>
          <cell r="B1702" t="str">
            <v>EXT SETT-NON CAP-SETT FROM OTHER COMPAN</v>
          </cell>
          <cell r="C1702">
            <v>-3161561.51</v>
          </cell>
          <cell r="D1702">
            <v>-5099945.0599999996</v>
          </cell>
        </row>
        <row r="1703">
          <cell r="A1703">
            <v>6982530</v>
          </cell>
          <cell r="B1703" t="str">
            <v>EXT SETT-NON CAP-INVALID COST ELEMENTS</v>
          </cell>
          <cell r="C1703">
            <v>0</v>
          </cell>
          <cell r="D1703">
            <v>284339.34000000003</v>
          </cell>
        </row>
        <row r="1704">
          <cell r="A1704">
            <v>6982540</v>
          </cell>
          <cell r="B1704" t="str">
            <v>EXT SETT-NON CAP-EBIT TRANSFER &amp; FERC R</v>
          </cell>
          <cell r="C1704">
            <v>4335786.8499999996</v>
          </cell>
          <cell r="D1704">
            <v>3861556.52</v>
          </cell>
        </row>
        <row r="1705">
          <cell r="A1705">
            <v>6982580</v>
          </cell>
          <cell r="B1705" t="str">
            <v>EXT SETT-NON CAP-PAYROLL TAX O/H</v>
          </cell>
          <cell r="C1705">
            <v>0</v>
          </cell>
          <cell r="D1705">
            <v>15553162.23</v>
          </cell>
        </row>
        <row r="1706">
          <cell r="A1706">
            <v>6982582</v>
          </cell>
          <cell r="B1706" t="str">
            <v>EXT SETT-NON CAP-PENSION &amp; BENEFITS O/H</v>
          </cell>
          <cell r="C1706">
            <v>0</v>
          </cell>
          <cell r="D1706">
            <v>38073606.420000002</v>
          </cell>
        </row>
        <row r="1707">
          <cell r="A1707">
            <v>6982584</v>
          </cell>
          <cell r="B1707" t="str">
            <v>EXT SETT-NON CAP-WORKERS COMP O/H</v>
          </cell>
          <cell r="C1707">
            <v>0</v>
          </cell>
          <cell r="D1707">
            <v>4814389.32</v>
          </cell>
        </row>
        <row r="1708">
          <cell r="A1708">
            <v>6982586</v>
          </cell>
          <cell r="B1708" t="str">
            <v>EXT SETT-NON CAP-ICP O/H</v>
          </cell>
          <cell r="C1708">
            <v>0</v>
          </cell>
          <cell r="D1708">
            <v>38284548.079999998</v>
          </cell>
        </row>
        <row r="1709">
          <cell r="A1709">
            <v>6982588</v>
          </cell>
          <cell r="B1709" t="str">
            <v>EXT SETT-NON CAP-V&amp;S O/H</v>
          </cell>
          <cell r="C1709">
            <v>0</v>
          </cell>
          <cell r="D1709">
            <v>31803900.579999998</v>
          </cell>
        </row>
        <row r="1710">
          <cell r="A1710">
            <v>6982590</v>
          </cell>
          <cell r="B1710" t="str">
            <v>EXT SETT-NON CAP-GCC O/H</v>
          </cell>
          <cell r="C1710">
            <v>0</v>
          </cell>
          <cell r="D1710">
            <v>7514276.8700000001</v>
          </cell>
        </row>
        <row r="1711">
          <cell r="A1711">
            <v>6982592</v>
          </cell>
          <cell r="B1711" t="str">
            <v>EXT SETT-NON CAP-PLPD O/H</v>
          </cell>
          <cell r="C1711">
            <v>0</v>
          </cell>
          <cell r="D1711">
            <v>4708364.9000000004</v>
          </cell>
        </row>
        <row r="1712">
          <cell r="A1712">
            <v>6982594</v>
          </cell>
          <cell r="B1712" t="str">
            <v>EXT SETT-NON CAP-OTHER O/H</v>
          </cell>
          <cell r="C1712">
            <v>0</v>
          </cell>
          <cell r="D1712">
            <v>33459004.5</v>
          </cell>
        </row>
        <row r="1713">
          <cell r="A1713">
            <v>6982596</v>
          </cell>
          <cell r="B1713" t="str">
            <v>EXT SETT-NON CAP-CAP A&amp;G ASSESSMENT-LAB</v>
          </cell>
          <cell r="C1713">
            <v>-2559900.4900000002</v>
          </cell>
          <cell r="D1713">
            <v>0</v>
          </cell>
        </row>
        <row r="1714">
          <cell r="A1714">
            <v>6982598</v>
          </cell>
          <cell r="B1714" t="str">
            <v>EXT SETT-NON CAP-CAP A&amp;G ASSESSMENT-NON</v>
          </cell>
          <cell r="C1714">
            <v>-1952400.54</v>
          </cell>
          <cell r="D1714">
            <v>0</v>
          </cell>
        </row>
        <row r="1715">
          <cell r="A1715">
            <v>6982600</v>
          </cell>
          <cell r="B1715" t="str">
            <v>EXT SETT-NON CAP-BILLING A&amp;G ASSESSMENT</v>
          </cell>
          <cell r="C1715">
            <v>-2415609.1800000002</v>
          </cell>
          <cell r="D1715">
            <v>0</v>
          </cell>
        </row>
        <row r="1716">
          <cell r="A1716">
            <v>6982602</v>
          </cell>
          <cell r="B1716" t="str">
            <v>EXT SETT-NON CAP-BILLING A&amp;G ASSESSMENT</v>
          </cell>
          <cell r="C1716">
            <v>-3616932.28</v>
          </cell>
          <cell r="D1716">
            <v>0</v>
          </cell>
        </row>
        <row r="1717">
          <cell r="A1717">
            <v>6982604</v>
          </cell>
          <cell r="B1717" t="str">
            <v>EXT SETT-NON CAP-DAMAGE CLAIMS A&amp;G ASSE</v>
          </cell>
          <cell r="C1717">
            <v>-225552.85</v>
          </cell>
          <cell r="D1717">
            <v>0</v>
          </cell>
        </row>
        <row r="1718">
          <cell r="A1718">
            <v>6982606</v>
          </cell>
          <cell r="B1718" t="str">
            <v>EXT SETT-NON CAP-DAMAGE CLAIMS A&amp;G ASSE</v>
          </cell>
          <cell r="C1718">
            <v>-40750.9</v>
          </cell>
          <cell r="D1718">
            <v>0</v>
          </cell>
        </row>
        <row r="1719">
          <cell r="A1719">
            <v>6982608</v>
          </cell>
          <cell r="B1719" t="str">
            <v>EXT SETT-NON CAP-PLPD ASSESSMENT-LABOR</v>
          </cell>
          <cell r="C1719">
            <v>-343026.55</v>
          </cell>
          <cell r="D1719">
            <v>0</v>
          </cell>
        </row>
        <row r="1720">
          <cell r="A1720">
            <v>6982610</v>
          </cell>
          <cell r="B1720" t="str">
            <v>EXT SETT-NON CAP-PLPD ASSESSMENT-NONLAB</v>
          </cell>
          <cell r="C1720">
            <v>-88302.03</v>
          </cell>
          <cell r="D1720">
            <v>0</v>
          </cell>
        </row>
        <row r="1721">
          <cell r="A1721">
            <v>6982612</v>
          </cell>
          <cell r="B1721" t="str">
            <v>EXT SETT-NON CAP-WC ASSESSMENT-LABOR</v>
          </cell>
          <cell r="C1721">
            <v>-392228.69</v>
          </cell>
          <cell r="D1721">
            <v>0</v>
          </cell>
        </row>
        <row r="1722">
          <cell r="A1722">
            <v>6982614</v>
          </cell>
          <cell r="B1722" t="str">
            <v>EXT SETT-NON CAP-WC ASSESSMENT-NONLABOR</v>
          </cell>
          <cell r="C1722">
            <v>-139648.95999999999</v>
          </cell>
          <cell r="D1722">
            <v>0</v>
          </cell>
        </row>
        <row r="1723">
          <cell r="A1723">
            <v>6982620</v>
          </cell>
          <cell r="B1723" t="str">
            <v>EXT SETT-NON CAP-P&amp;B ASSESSMENT-LABOR</v>
          </cell>
          <cell r="C1723">
            <v>118.33</v>
          </cell>
          <cell r="D1723">
            <v>0</v>
          </cell>
        </row>
        <row r="1724">
          <cell r="A1724">
            <v>6982622</v>
          </cell>
          <cell r="B1724" t="str">
            <v>EXT SETT-NON CAP-P&amp;B ASSESSMENT-NONLABO</v>
          </cell>
          <cell r="C1724">
            <v>-16951412.640000001</v>
          </cell>
          <cell r="D1724">
            <v>0</v>
          </cell>
        </row>
        <row r="1725">
          <cell r="A1725">
            <v>6982624</v>
          </cell>
          <cell r="B1725" t="str">
            <v>EXT SETT-NON CAP-FLEET ASSESSMENT-LABOR</v>
          </cell>
          <cell r="C1725">
            <v>-1891008.69</v>
          </cell>
          <cell r="D1725">
            <v>0</v>
          </cell>
        </row>
        <row r="1726">
          <cell r="A1726">
            <v>6982626</v>
          </cell>
          <cell r="B1726" t="str">
            <v>EXT SETT-NON CAP-FLEET ASSESSMENT-NONLA</v>
          </cell>
          <cell r="C1726">
            <v>-1770230.89</v>
          </cell>
          <cell r="D1726">
            <v>0</v>
          </cell>
        </row>
        <row r="1727">
          <cell r="A1727">
            <v>6982628</v>
          </cell>
          <cell r="B1727" t="str">
            <v>EXT SETT-NON CAP-C&amp;J A&amp;G ASSESSMENT-LAB</v>
          </cell>
          <cell r="C1727">
            <v>-35907.33</v>
          </cell>
          <cell r="D1727">
            <v>0</v>
          </cell>
        </row>
        <row r="1728">
          <cell r="A1728">
            <v>6982630</v>
          </cell>
          <cell r="B1728" t="str">
            <v>EXT SETT-NON CAP-C&amp;J A&amp;G ASSESSMENT-NON</v>
          </cell>
          <cell r="C1728">
            <v>-55875.199999999997</v>
          </cell>
          <cell r="D1728">
            <v>0</v>
          </cell>
        </row>
        <row r="1729">
          <cell r="A1729">
            <v>6982632</v>
          </cell>
          <cell r="B1729" t="str">
            <v>EXT SETT-NON CAP-PURCHASING ASSESSMENT-</v>
          </cell>
          <cell r="C1729">
            <v>-1193277.72</v>
          </cell>
          <cell r="D1729">
            <v>0</v>
          </cell>
        </row>
        <row r="1730">
          <cell r="A1730">
            <v>6982634</v>
          </cell>
          <cell r="B1730" t="str">
            <v>EXT SETT-NON CAP-PURCHASING ASSESSMENT-</v>
          </cell>
          <cell r="C1730">
            <v>-689095.96</v>
          </cell>
          <cell r="D1730">
            <v>0</v>
          </cell>
        </row>
        <row r="1731">
          <cell r="A1731">
            <v>6982636</v>
          </cell>
          <cell r="B1731" t="str">
            <v>EXT SETT-NON CAP-PRE-PMT ASSESSMENTS</v>
          </cell>
          <cell r="C1731">
            <v>-949.73</v>
          </cell>
          <cell r="D1731">
            <v>0</v>
          </cell>
        </row>
        <row r="1732">
          <cell r="A1732">
            <v>6982638</v>
          </cell>
          <cell r="B1732" t="str">
            <v>EXT SETT-NON CAP-V&amp;S O/H-LABOR</v>
          </cell>
          <cell r="C1732">
            <v>43581023.490000002</v>
          </cell>
          <cell r="D1732">
            <v>0</v>
          </cell>
        </row>
        <row r="1733">
          <cell r="A1733">
            <v>6982642</v>
          </cell>
          <cell r="B1733" t="str">
            <v>EXT SETT-NON CAP-ICP O/H-LABOR</v>
          </cell>
          <cell r="C1733">
            <v>47465141.009999998</v>
          </cell>
          <cell r="D1733">
            <v>0</v>
          </cell>
        </row>
        <row r="1734">
          <cell r="A1734">
            <v>6982648</v>
          </cell>
          <cell r="B1734" t="str">
            <v>EXT SETT-NON CAP-PT O/H-NONLABOR</v>
          </cell>
          <cell r="C1734">
            <v>25332816.18</v>
          </cell>
          <cell r="D1734">
            <v>0</v>
          </cell>
        </row>
        <row r="1735">
          <cell r="A1735">
            <v>6982650</v>
          </cell>
          <cell r="B1735" t="str">
            <v>EXT SETT-NON CAP-PLPD O/H-LABOR</v>
          </cell>
          <cell r="C1735">
            <v>296297.55</v>
          </cell>
          <cell r="D1735">
            <v>0</v>
          </cell>
        </row>
        <row r="1736">
          <cell r="A1736">
            <v>6982652</v>
          </cell>
          <cell r="B1736" t="str">
            <v>EXT SETT-NON CAP-PLPD O/H-NONLABOR</v>
          </cell>
          <cell r="C1736">
            <v>6430576.0599999996</v>
          </cell>
          <cell r="D1736">
            <v>0</v>
          </cell>
        </row>
        <row r="1737">
          <cell r="A1737">
            <v>6982654</v>
          </cell>
          <cell r="B1737" t="str">
            <v>EXT SETT-NON CAP-WC O/H-LABOR</v>
          </cell>
          <cell r="C1737">
            <v>394397.47</v>
          </cell>
          <cell r="D1737">
            <v>0</v>
          </cell>
        </row>
        <row r="1738">
          <cell r="A1738">
            <v>6982656</v>
          </cell>
          <cell r="B1738" t="str">
            <v>EXT SETT-NON CAP-WC O/H-NONLABOR</v>
          </cell>
          <cell r="C1738">
            <v>4477578.66</v>
          </cell>
          <cell r="D1738">
            <v>0</v>
          </cell>
        </row>
        <row r="1739">
          <cell r="A1739">
            <v>6982658</v>
          </cell>
          <cell r="B1739" t="str">
            <v>EXT SETT-NON CAP-P&amp;B O/H-LABOR</v>
          </cell>
          <cell r="C1739">
            <v>474944.65</v>
          </cell>
          <cell r="D1739">
            <v>0</v>
          </cell>
        </row>
        <row r="1740">
          <cell r="A1740">
            <v>6982660</v>
          </cell>
          <cell r="B1740" t="str">
            <v>EXT SETT-NON CAP-P&amp;B O/H-NONLABOR</v>
          </cell>
          <cell r="C1740">
            <v>29690593.940000001</v>
          </cell>
          <cell r="D1740">
            <v>0</v>
          </cell>
        </row>
        <row r="1741">
          <cell r="A1741">
            <v>6982664</v>
          </cell>
          <cell r="B1741" t="str">
            <v>EXT SETT-NON CAP-SUPP. NON-ENERGY O/H-N</v>
          </cell>
          <cell r="C1741">
            <v>-20588.39</v>
          </cell>
          <cell r="D1741">
            <v>0</v>
          </cell>
        </row>
        <row r="1742">
          <cell r="A1742">
            <v>6982670</v>
          </cell>
          <cell r="B1742" t="str">
            <v>EXT SETT-NON CAP-PRE-PMT LABOR LOADERS</v>
          </cell>
          <cell r="C1742">
            <v>-277.58</v>
          </cell>
          <cell r="D1742">
            <v>0</v>
          </cell>
        </row>
        <row r="1743">
          <cell r="A1743">
            <v>6982672</v>
          </cell>
          <cell r="B1743" t="str">
            <v>EXT SETT-NON CAP-FLEET O/H-LABOR</v>
          </cell>
          <cell r="C1743">
            <v>5120563.26</v>
          </cell>
          <cell r="D1743">
            <v>0</v>
          </cell>
        </row>
        <row r="1744">
          <cell r="A1744">
            <v>6982674</v>
          </cell>
          <cell r="B1744" t="str">
            <v>EXT SETT-NON CAP-FLEET O/H-NONLABOR</v>
          </cell>
          <cell r="C1744">
            <v>18690952.02</v>
          </cell>
          <cell r="D1744">
            <v>0</v>
          </cell>
        </row>
        <row r="1745">
          <cell r="A1745">
            <v>6982676</v>
          </cell>
          <cell r="B1745" t="str">
            <v>EXT SETT-NON CAP-PURCHASING O/H-LABOR</v>
          </cell>
          <cell r="C1745">
            <v>2291398.1800000002</v>
          </cell>
          <cell r="D1745">
            <v>0</v>
          </cell>
        </row>
        <row r="1746">
          <cell r="A1746">
            <v>6982678</v>
          </cell>
          <cell r="B1746" t="str">
            <v>EXT SETT-NON CAP-PURCHASING O/H-NONLABO</v>
          </cell>
          <cell r="C1746">
            <v>1210029.07</v>
          </cell>
          <cell r="D1746">
            <v>0</v>
          </cell>
        </row>
        <row r="1747">
          <cell r="A1747">
            <v>6982680</v>
          </cell>
          <cell r="B1747" t="str">
            <v>EXT SETT-NON CAP-STORES O/H-LABOR</v>
          </cell>
          <cell r="C1747">
            <v>3206438.27</v>
          </cell>
          <cell r="D1747">
            <v>0</v>
          </cell>
        </row>
        <row r="1748">
          <cell r="A1748">
            <v>6982682</v>
          </cell>
          <cell r="B1748" t="str">
            <v>EXT SETT-NON CAP-STORES O/H-NONLABOR</v>
          </cell>
          <cell r="C1748">
            <v>1337998.4099999999</v>
          </cell>
          <cell r="D1748">
            <v>0</v>
          </cell>
        </row>
        <row r="1749">
          <cell r="A1749">
            <v>6982686</v>
          </cell>
          <cell r="B1749" t="str">
            <v>EXT SETT-NON CAP-EXEMPT MAT. O/H-NONLAB</v>
          </cell>
          <cell r="C1749">
            <v>5316277.78</v>
          </cell>
          <cell r="D1749">
            <v>0</v>
          </cell>
        </row>
        <row r="1750">
          <cell r="A1750">
            <v>6982688</v>
          </cell>
          <cell r="B1750" t="str">
            <v>EXT SETT-NON CAP-CONTRACT ADMIN. O/H-LA</v>
          </cell>
          <cell r="C1750">
            <v>3283348.94</v>
          </cell>
          <cell r="D1750">
            <v>0</v>
          </cell>
        </row>
        <row r="1751">
          <cell r="A1751">
            <v>6982690</v>
          </cell>
          <cell r="B1751" t="str">
            <v>EXT SETT-NON CAP-CONTRACT ADMIN. O/H-NO</v>
          </cell>
          <cell r="C1751">
            <v>1756242.53</v>
          </cell>
          <cell r="D1751">
            <v>0</v>
          </cell>
        </row>
        <row r="1752">
          <cell r="A1752">
            <v>6982692</v>
          </cell>
          <cell r="B1752" t="str">
            <v>EXT SETT-NON CAP-DOH O/H-LABOR</v>
          </cell>
          <cell r="C1752">
            <v>4098856.51</v>
          </cell>
          <cell r="D1752">
            <v>0</v>
          </cell>
        </row>
        <row r="1753">
          <cell r="A1753">
            <v>6982694</v>
          </cell>
          <cell r="B1753" t="str">
            <v>EXT SETT-NON CAP-DOH O/H-NONLABOR</v>
          </cell>
          <cell r="C1753">
            <v>809531.14</v>
          </cell>
          <cell r="D1753">
            <v>0</v>
          </cell>
        </row>
        <row r="1754">
          <cell r="A1754">
            <v>6982696</v>
          </cell>
          <cell r="B1754" t="str">
            <v>EXT SETT-NON CAP-ENGINEERING O/H-LABOR</v>
          </cell>
          <cell r="C1754">
            <v>33409522.940000001</v>
          </cell>
          <cell r="D1754">
            <v>0</v>
          </cell>
        </row>
        <row r="1755">
          <cell r="A1755">
            <v>6982698</v>
          </cell>
          <cell r="B1755" t="str">
            <v>EXT SETT-NON CAP-ENGINEERING O/H-NONLAB</v>
          </cell>
          <cell r="C1755">
            <v>8141235.04</v>
          </cell>
          <cell r="D1755">
            <v>0</v>
          </cell>
        </row>
        <row r="1756">
          <cell r="A1756">
            <v>6982700</v>
          </cell>
          <cell r="B1756" t="str">
            <v>EXT SETT-NON CAP-SHOP ORDER O/H-LABOR</v>
          </cell>
          <cell r="C1756">
            <v>145441.82999999999</v>
          </cell>
          <cell r="D1756">
            <v>0</v>
          </cell>
        </row>
        <row r="1757">
          <cell r="A1757">
            <v>6982702</v>
          </cell>
          <cell r="B1757" t="str">
            <v>EXT SETT-NON CAP-SHOP ORDER O/H-NONLABO</v>
          </cell>
          <cell r="C1757">
            <v>979760.65</v>
          </cell>
          <cell r="D1757">
            <v>0</v>
          </cell>
        </row>
        <row r="1758">
          <cell r="A1758">
            <v>6982704</v>
          </cell>
          <cell r="B1758" t="str">
            <v>EXT SETT-NON CAP-SMALL TOOLS O/H-LABOR</v>
          </cell>
          <cell r="C1758">
            <v>512024.28</v>
          </cell>
          <cell r="D1758">
            <v>0</v>
          </cell>
        </row>
        <row r="1759">
          <cell r="A1759">
            <v>6982706</v>
          </cell>
          <cell r="B1759" t="str">
            <v>EXT SETT-NON CAP-SMALL TOOLS O/H-NONLAB</v>
          </cell>
          <cell r="C1759">
            <v>3397812.45</v>
          </cell>
          <cell r="D1759">
            <v>0</v>
          </cell>
        </row>
        <row r="1760">
          <cell r="A1760">
            <v>6982708</v>
          </cell>
          <cell r="B1760" t="str">
            <v>EXT SETT-NON CAP-CAPITAL A&amp;G O/H-LABOR</v>
          </cell>
          <cell r="C1760">
            <v>3131217.53</v>
          </cell>
          <cell r="D1760">
            <v>0</v>
          </cell>
        </row>
        <row r="1761">
          <cell r="A1761">
            <v>6982710</v>
          </cell>
          <cell r="B1761" t="str">
            <v>EXT SETT-NON CAP-CAPITAL A&amp;G O/H-NONLAB</v>
          </cell>
          <cell r="C1761">
            <v>8580650.6600000001</v>
          </cell>
          <cell r="D1761">
            <v>0</v>
          </cell>
        </row>
        <row r="1762">
          <cell r="A1762">
            <v>6982712</v>
          </cell>
          <cell r="B1762" t="str">
            <v>EXT SETT-NON CAP-BILLING A&amp;G/ISL O/H-LA</v>
          </cell>
          <cell r="C1762">
            <v>2638363.96</v>
          </cell>
          <cell r="D1762">
            <v>0</v>
          </cell>
        </row>
        <row r="1763">
          <cell r="A1763">
            <v>6982714</v>
          </cell>
          <cell r="B1763" t="str">
            <v>EXT SETT-NON CAP-BILLING A&amp;G/ISL O/H-NO</v>
          </cell>
          <cell r="C1763">
            <v>18376627.579999998</v>
          </cell>
          <cell r="D1763">
            <v>0</v>
          </cell>
        </row>
        <row r="1764">
          <cell r="A1764">
            <v>6982720</v>
          </cell>
          <cell r="B1764" t="str">
            <v>EXT SETT-NON CAP-C&amp;J A&amp;G O/H-LABOR</v>
          </cell>
          <cell r="C1764">
            <v>22056.29</v>
          </cell>
          <cell r="D1764">
            <v>0</v>
          </cell>
        </row>
        <row r="1765">
          <cell r="A1765">
            <v>6982722</v>
          </cell>
          <cell r="B1765" t="str">
            <v>EXT SETT-NON CAP-C&amp;J A&amp;G O/H-NONLABOR</v>
          </cell>
          <cell r="C1765">
            <v>119473.94</v>
          </cell>
          <cell r="D1765">
            <v>0</v>
          </cell>
        </row>
        <row r="1766">
          <cell r="A1766">
            <v>6982726</v>
          </cell>
          <cell r="B1766" t="str">
            <v>EXT SETT-NON CAP-A&amp;G GOV'T TURNKEY O/H-</v>
          </cell>
          <cell r="C1766">
            <v>1092.72</v>
          </cell>
          <cell r="D1766">
            <v>0</v>
          </cell>
        </row>
        <row r="1767">
          <cell r="A1767">
            <v>6982730</v>
          </cell>
          <cell r="B1767" t="str">
            <v>EXT SETT-NON CAP-FCL-3RD PARTY O/H-NONL</v>
          </cell>
          <cell r="C1767">
            <v>-7695.04</v>
          </cell>
          <cell r="D1767">
            <v>0</v>
          </cell>
        </row>
        <row r="1768">
          <cell r="A1768">
            <v>6982732</v>
          </cell>
          <cell r="B1768" t="str">
            <v>EXT SETT-NON CAP-ITS O/H-LABOR</v>
          </cell>
          <cell r="C1768">
            <v>-36892.379999999997</v>
          </cell>
          <cell r="D1768">
            <v>0</v>
          </cell>
        </row>
        <row r="1769">
          <cell r="A1769">
            <v>6982734</v>
          </cell>
          <cell r="B1769" t="str">
            <v>EXT SETT-NON CAP-ITS O/H-NONLABOR</v>
          </cell>
          <cell r="C1769">
            <v>-46115.62</v>
          </cell>
          <cell r="D1769">
            <v>0</v>
          </cell>
        </row>
        <row r="1770">
          <cell r="A1770">
            <v>6982736</v>
          </cell>
          <cell r="B1770" t="str">
            <v>EXT SETT-NON CAP-BUILDING SERVICES O/H-</v>
          </cell>
          <cell r="C1770">
            <v>-9223.1</v>
          </cell>
          <cell r="D1770">
            <v>0</v>
          </cell>
        </row>
        <row r="1771">
          <cell r="A1771">
            <v>6982738</v>
          </cell>
          <cell r="B1771" t="str">
            <v>EXT SETT-NON CAP-BUILDING SERVICES O/H-</v>
          </cell>
          <cell r="C1771">
            <v>-110677.22</v>
          </cell>
          <cell r="D1771">
            <v>0</v>
          </cell>
        </row>
        <row r="1772">
          <cell r="A1772">
            <v>6982744</v>
          </cell>
          <cell r="B1772" t="str">
            <v>EXT SETT-NON CAP-PRE-PMT NONLABOR LOADE</v>
          </cell>
          <cell r="C1772">
            <v>-986.2</v>
          </cell>
          <cell r="D1772">
            <v>0</v>
          </cell>
        </row>
        <row r="1773">
          <cell r="A1773">
            <v>6982750</v>
          </cell>
          <cell r="B1773" t="str">
            <v>EXT SETT-NON CAP-P&amp;B O/H REF-NONLABOR</v>
          </cell>
          <cell r="C1773">
            <v>21390801.109999999</v>
          </cell>
          <cell r="D1773">
            <v>0</v>
          </cell>
        </row>
        <row r="1774">
          <cell r="A1774">
            <v>6996004</v>
          </cell>
          <cell r="B1774" t="str">
            <v>FICO-I/S-BLG ASMNT A&amp;G LABOR 2100-2200</v>
          </cell>
          <cell r="C1774">
            <v>6.42</v>
          </cell>
          <cell r="D1774">
            <v>0</v>
          </cell>
        </row>
        <row r="1775">
          <cell r="A1775">
            <v>6996005</v>
          </cell>
          <cell r="B1775" t="str">
            <v>FICO-I/S-BLG ASMNT A&amp;G LABOR 2200-2100</v>
          </cell>
          <cell r="C1775">
            <v>-16.55</v>
          </cell>
          <cell r="D1775">
            <v>0</v>
          </cell>
        </row>
        <row r="1776">
          <cell r="A1776">
            <v>6996006</v>
          </cell>
          <cell r="B1776" t="str">
            <v>FICO-I/S-BLG ASMT A&amp;G-NNLBR  2100-2200</v>
          </cell>
          <cell r="C1776">
            <v>359.08</v>
          </cell>
          <cell r="D1776">
            <v>0</v>
          </cell>
        </row>
        <row r="1777">
          <cell r="A1777">
            <v>6996007</v>
          </cell>
          <cell r="B1777" t="str">
            <v>FICO-I/S-BLG ASMT A&amp;G-NNLBR  2200-2100</v>
          </cell>
          <cell r="C1777">
            <v>-718.37</v>
          </cell>
          <cell r="D1777">
            <v>0</v>
          </cell>
        </row>
        <row r="1778">
          <cell r="A1778">
            <v>6996028</v>
          </cell>
          <cell r="B1778" t="str">
            <v>FICO-I/S-FLEET ASSMNT-LABOR  2100-2200</v>
          </cell>
          <cell r="C1778">
            <v>-2681.37</v>
          </cell>
          <cell r="D1778">
            <v>0</v>
          </cell>
        </row>
        <row r="1779">
          <cell r="A1779">
            <v>6996029</v>
          </cell>
          <cell r="B1779" t="str">
            <v>FICO-I/S-FLEET ASSMNT-LABOR  2200-2100</v>
          </cell>
          <cell r="C1779">
            <v>8281.6</v>
          </cell>
          <cell r="D1779">
            <v>0</v>
          </cell>
        </row>
        <row r="1780">
          <cell r="A1780">
            <v>6996030</v>
          </cell>
          <cell r="B1780" t="str">
            <v>FICO-I/S-FLEET ASMNT-NONLABR 2100-2200</v>
          </cell>
          <cell r="C1780">
            <v>-1468.07</v>
          </cell>
          <cell r="D1780">
            <v>0</v>
          </cell>
        </row>
        <row r="1781">
          <cell r="A1781">
            <v>6996031</v>
          </cell>
          <cell r="B1781" t="str">
            <v>FICO-I/S-FLEET ASMNT-NONLABR 2200-2100</v>
          </cell>
          <cell r="C1781">
            <v>3078.14</v>
          </cell>
          <cell r="D1781">
            <v>0</v>
          </cell>
        </row>
        <row r="1782">
          <cell r="A1782">
            <v>6996033</v>
          </cell>
          <cell r="B1782" t="str">
            <v>FICO-I/S-C&amp;J A&amp;G ASMNT-LABOR 2200-2100</v>
          </cell>
          <cell r="C1782">
            <v>-1.02</v>
          </cell>
          <cell r="D1782">
            <v>0</v>
          </cell>
        </row>
        <row r="1783">
          <cell r="A1783">
            <v>6996034</v>
          </cell>
          <cell r="B1783" t="str">
            <v>FICO-I/S-C&amp;J A&amp;G ASMN-NOLBR  2100-2200</v>
          </cell>
          <cell r="C1783">
            <v>905.99</v>
          </cell>
          <cell r="D1783">
            <v>0</v>
          </cell>
        </row>
        <row r="1784">
          <cell r="A1784">
            <v>6996035</v>
          </cell>
          <cell r="B1784" t="str">
            <v>FICO-I/S-C&amp;J A&amp;G ASMN-NOLBR  2200-2100</v>
          </cell>
          <cell r="C1784">
            <v>-43.73</v>
          </cell>
          <cell r="D1784">
            <v>0</v>
          </cell>
        </row>
        <row r="1785">
          <cell r="A1785">
            <v>6996042</v>
          </cell>
          <cell r="B1785" t="str">
            <v>FICO-INT SETT-V&amp;S O/H-LABOR 2100-2200</v>
          </cell>
          <cell r="C1785">
            <v>-7085581.4400000004</v>
          </cell>
          <cell r="D1785">
            <v>0</v>
          </cell>
        </row>
        <row r="1786">
          <cell r="A1786">
            <v>6996043</v>
          </cell>
          <cell r="B1786" t="str">
            <v>FICO-INT SETT-V&amp;S O/H-LABOR 2200-2100</v>
          </cell>
          <cell r="C1786">
            <v>1284760.68</v>
          </cell>
          <cell r="D1786">
            <v>0</v>
          </cell>
        </row>
        <row r="1787">
          <cell r="A1787">
            <v>6996046</v>
          </cell>
          <cell r="B1787" t="str">
            <v>FICO-INT SETT-ICP O/H-LABOR 2100-2200</v>
          </cell>
          <cell r="C1787">
            <v>-7701886.5499999998</v>
          </cell>
          <cell r="D1787">
            <v>0</v>
          </cell>
        </row>
        <row r="1788">
          <cell r="A1788">
            <v>6996047</v>
          </cell>
          <cell r="B1788" t="str">
            <v>FICO-INT SETT-ICP O/H-LABOR 2200-2100</v>
          </cell>
          <cell r="C1788">
            <v>477704.13</v>
          </cell>
          <cell r="D1788">
            <v>0</v>
          </cell>
        </row>
        <row r="1789">
          <cell r="A1789">
            <v>6996052</v>
          </cell>
          <cell r="B1789" t="str">
            <v>FICO-INT SET-PT O/H-NONLABOR 2100-2200</v>
          </cell>
          <cell r="C1789">
            <v>-4096544.93</v>
          </cell>
          <cell r="D1789">
            <v>0</v>
          </cell>
        </row>
        <row r="1790">
          <cell r="A1790">
            <v>6996053</v>
          </cell>
          <cell r="B1790" t="str">
            <v>FICO-INT SET-PT O/H-NONLABOR 2200-2100</v>
          </cell>
          <cell r="C1790">
            <v>728781.81</v>
          </cell>
          <cell r="D1790">
            <v>0</v>
          </cell>
        </row>
        <row r="1791">
          <cell r="A1791">
            <v>6996054</v>
          </cell>
          <cell r="B1791" t="str">
            <v>FICO-INT SETT-PLPD O/H-LABOR 2100-2200</v>
          </cell>
          <cell r="C1791">
            <v>-47248.81</v>
          </cell>
          <cell r="D1791">
            <v>0</v>
          </cell>
        </row>
        <row r="1792">
          <cell r="A1792">
            <v>6996055</v>
          </cell>
          <cell r="B1792" t="str">
            <v>FICO-INT SETT-PLPD O/H-LABOR 2200-2100</v>
          </cell>
          <cell r="C1792">
            <v>3844.05</v>
          </cell>
          <cell r="D1792">
            <v>0</v>
          </cell>
        </row>
        <row r="1793">
          <cell r="A1793">
            <v>6996056</v>
          </cell>
          <cell r="B1793" t="str">
            <v>FICO-INT SET-PLPD O/H-NONLBR 2100-2200</v>
          </cell>
          <cell r="C1793">
            <v>-1037418.69</v>
          </cell>
          <cell r="D1793">
            <v>0</v>
          </cell>
        </row>
        <row r="1794">
          <cell r="A1794">
            <v>6996057</v>
          </cell>
          <cell r="B1794" t="str">
            <v>FICO-INT SET-PLPD O/H-NONLBR 2200-2100</v>
          </cell>
          <cell r="C1794">
            <v>233506.27</v>
          </cell>
          <cell r="D1794">
            <v>0</v>
          </cell>
        </row>
        <row r="1795">
          <cell r="A1795">
            <v>6996058</v>
          </cell>
          <cell r="B1795" t="str">
            <v>FICO-INT SETT-WC O/H - LABOR 2100-2200</v>
          </cell>
          <cell r="C1795">
            <v>-63228.81</v>
          </cell>
          <cell r="D1795">
            <v>0</v>
          </cell>
        </row>
        <row r="1796">
          <cell r="A1796">
            <v>6996059</v>
          </cell>
          <cell r="B1796" t="str">
            <v>FICO-INT SETT-WC O/H - LABOR 2200-2100</v>
          </cell>
          <cell r="C1796">
            <v>3443.55</v>
          </cell>
          <cell r="D1796">
            <v>0</v>
          </cell>
        </row>
        <row r="1797">
          <cell r="A1797">
            <v>6996060</v>
          </cell>
          <cell r="B1797" t="str">
            <v>FICO-INT SET-WC O/H-NONLABOR 2100-2200</v>
          </cell>
          <cell r="C1797">
            <v>-728733.58</v>
          </cell>
          <cell r="D1797">
            <v>0</v>
          </cell>
        </row>
        <row r="1798">
          <cell r="A1798">
            <v>6996061</v>
          </cell>
          <cell r="B1798" t="str">
            <v>FICO-INT SET-WC O/H-NONLABOR 2200-2100</v>
          </cell>
          <cell r="C1798">
            <v>259171.54</v>
          </cell>
          <cell r="D1798">
            <v>0</v>
          </cell>
        </row>
        <row r="1799">
          <cell r="A1799">
            <v>6996062</v>
          </cell>
          <cell r="B1799" t="str">
            <v>FICO-INT SETT-P&amp;B O/H-LABOR 2100-2200</v>
          </cell>
          <cell r="C1799">
            <v>-76153.48</v>
          </cell>
          <cell r="D1799">
            <v>0</v>
          </cell>
        </row>
        <row r="1800">
          <cell r="A1800">
            <v>6996063</v>
          </cell>
          <cell r="B1800" t="str">
            <v>FICO-INT SETT-P&amp;B O/H-LABOR 2200-2100</v>
          </cell>
          <cell r="C1800">
            <v>1228.42</v>
          </cell>
          <cell r="D1800">
            <v>0</v>
          </cell>
        </row>
        <row r="1801">
          <cell r="A1801">
            <v>6996064</v>
          </cell>
          <cell r="B1801" t="str">
            <v>FICO-INT SETT-P&amp;B O/H-NONLBR 2100-2200</v>
          </cell>
          <cell r="C1801">
            <v>-4844784.3899999997</v>
          </cell>
          <cell r="D1801">
            <v>0</v>
          </cell>
        </row>
        <row r="1802">
          <cell r="A1802">
            <v>6996065</v>
          </cell>
          <cell r="B1802" t="str">
            <v>FICO-INT SETT-P&amp;B O/H-NONLBR 2200-2100</v>
          </cell>
          <cell r="C1802">
            <v>1154122.3700000001</v>
          </cell>
          <cell r="D1802">
            <v>0</v>
          </cell>
        </row>
        <row r="1803">
          <cell r="A1803">
            <v>6996068</v>
          </cell>
          <cell r="B1803" t="str">
            <v>FICO-I/S-SP NO-ENRG OH-NOLBR 2100-2200</v>
          </cell>
          <cell r="C1803">
            <v>-77701.77</v>
          </cell>
          <cell r="D1803">
            <v>0</v>
          </cell>
        </row>
        <row r="1804">
          <cell r="A1804">
            <v>6996069</v>
          </cell>
          <cell r="B1804" t="str">
            <v>FICO-I/S-SP NO-ENRG OH-NOLBR 2200-2100</v>
          </cell>
          <cell r="C1804">
            <v>2267.65</v>
          </cell>
          <cell r="D1804">
            <v>0</v>
          </cell>
        </row>
        <row r="1805">
          <cell r="A1805">
            <v>6996076</v>
          </cell>
          <cell r="B1805" t="str">
            <v>FICO-INT SET-FLEET O/H-LABOR 2100-2200</v>
          </cell>
          <cell r="C1805">
            <v>-29763.43</v>
          </cell>
          <cell r="D1805">
            <v>0</v>
          </cell>
        </row>
        <row r="1806">
          <cell r="A1806">
            <v>6996077</v>
          </cell>
          <cell r="B1806" t="str">
            <v>FICO-INT SET-FLEET O/H-LABOR 2200-2100</v>
          </cell>
          <cell r="C1806">
            <v>52222.04</v>
          </cell>
          <cell r="D1806">
            <v>0</v>
          </cell>
        </row>
        <row r="1807">
          <cell r="A1807">
            <v>6996078</v>
          </cell>
          <cell r="B1807" t="str">
            <v>FICO-I/S-FLEET O/H-NONLABOR 2100-2200</v>
          </cell>
          <cell r="C1807">
            <v>-99414.41</v>
          </cell>
          <cell r="D1807">
            <v>0</v>
          </cell>
        </row>
        <row r="1808">
          <cell r="A1808">
            <v>6996079</v>
          </cell>
          <cell r="B1808" t="str">
            <v>FICO-I/S-FLEET O/H-NONLABOR 2200-2100</v>
          </cell>
          <cell r="C1808">
            <v>200448.3</v>
          </cell>
          <cell r="D1808">
            <v>0</v>
          </cell>
        </row>
        <row r="1809">
          <cell r="A1809">
            <v>6996080</v>
          </cell>
          <cell r="B1809" t="str">
            <v>FICO-INT SET-PURCH O/H - LBR 2100-2200</v>
          </cell>
          <cell r="C1809">
            <v>-236575.04</v>
          </cell>
          <cell r="D1809">
            <v>0</v>
          </cell>
        </row>
        <row r="1810">
          <cell r="A1810">
            <v>6996081</v>
          </cell>
          <cell r="B1810" t="str">
            <v>FICO-INT SET-PURCH O/H - LBR 2200-2100</v>
          </cell>
          <cell r="C1810">
            <v>9182.57</v>
          </cell>
          <cell r="D1810">
            <v>0</v>
          </cell>
        </row>
        <row r="1811">
          <cell r="A1811">
            <v>6996082</v>
          </cell>
          <cell r="B1811" t="str">
            <v>FICO-INT SET-PURCH OH-NONLBR 2100-2200</v>
          </cell>
          <cell r="C1811">
            <v>-115969.31</v>
          </cell>
          <cell r="D1811">
            <v>0</v>
          </cell>
        </row>
        <row r="1812">
          <cell r="A1812">
            <v>6996083</v>
          </cell>
          <cell r="B1812" t="str">
            <v>FICO-INT SET-PURCH OH-NONLBR 2200-2100</v>
          </cell>
          <cell r="C1812">
            <v>26471.35</v>
          </cell>
          <cell r="D1812">
            <v>0</v>
          </cell>
        </row>
        <row r="1813">
          <cell r="A1813">
            <v>6996084</v>
          </cell>
          <cell r="B1813" t="str">
            <v>FICO-INT SET-STORES OH-LABOR 2100-2200</v>
          </cell>
          <cell r="C1813">
            <v>-468.73</v>
          </cell>
          <cell r="D1813">
            <v>0</v>
          </cell>
        </row>
        <row r="1814">
          <cell r="A1814">
            <v>6996085</v>
          </cell>
          <cell r="B1814" t="str">
            <v>FICO-INT SET-STORES OH-LABOR 2200-2100</v>
          </cell>
          <cell r="C1814">
            <v>1198.47</v>
          </cell>
          <cell r="D1814">
            <v>0</v>
          </cell>
        </row>
        <row r="1815">
          <cell r="A1815">
            <v>6996086</v>
          </cell>
          <cell r="B1815" t="str">
            <v>FICO - I/S-STORES OH-NONLBR 2100-2200</v>
          </cell>
          <cell r="C1815">
            <v>-125.84</v>
          </cell>
          <cell r="D1815">
            <v>0</v>
          </cell>
        </row>
        <row r="1816">
          <cell r="A1816">
            <v>6996087</v>
          </cell>
          <cell r="B1816" t="str">
            <v>FICO - I/S-STORES OH-NONLBR 2200-2100</v>
          </cell>
          <cell r="C1816">
            <v>280.31</v>
          </cell>
          <cell r="D1816">
            <v>0</v>
          </cell>
        </row>
        <row r="1817">
          <cell r="A1817">
            <v>6996090</v>
          </cell>
          <cell r="B1817" t="str">
            <v>FICO-I/S-EXMPT MAT OH-NONLBR 2100-2200</v>
          </cell>
          <cell r="C1817">
            <v>-17009.580000000002</v>
          </cell>
          <cell r="D1817">
            <v>0</v>
          </cell>
        </row>
        <row r="1818">
          <cell r="A1818">
            <v>6996091</v>
          </cell>
          <cell r="B1818" t="str">
            <v>FICO-I/S-EXMPT MAT OH-NONLBR 2200-2100</v>
          </cell>
          <cell r="C1818">
            <v>91.47</v>
          </cell>
          <cell r="D1818">
            <v>0</v>
          </cell>
        </row>
        <row r="1819">
          <cell r="A1819">
            <v>6996092</v>
          </cell>
          <cell r="B1819" t="str">
            <v>FICO-I/S-CONTR. ADMIN OH-LBR 2100-2200</v>
          </cell>
          <cell r="C1819">
            <v>-9.91</v>
          </cell>
          <cell r="D1819">
            <v>0</v>
          </cell>
        </row>
        <row r="1820">
          <cell r="A1820">
            <v>6996094</v>
          </cell>
          <cell r="B1820" t="str">
            <v>FICO-I/S-CONTR ADM OH-NONLBR 2100-2200</v>
          </cell>
          <cell r="C1820">
            <v>-5.69</v>
          </cell>
          <cell r="D1820">
            <v>0</v>
          </cell>
        </row>
        <row r="1821">
          <cell r="A1821">
            <v>6996104</v>
          </cell>
          <cell r="B1821" t="str">
            <v>FICO-I/S-SHOP ORDER OH-LABOR 2100-2200</v>
          </cell>
          <cell r="C1821">
            <v>-221.88</v>
          </cell>
          <cell r="D1821">
            <v>0</v>
          </cell>
        </row>
        <row r="1822">
          <cell r="A1822">
            <v>6996105</v>
          </cell>
          <cell r="B1822" t="str">
            <v>FICO-I/S-SHOP ORDER OH-LABOR 2200-2100</v>
          </cell>
          <cell r="C1822">
            <v>909.79</v>
          </cell>
          <cell r="D1822">
            <v>0</v>
          </cell>
        </row>
        <row r="1823">
          <cell r="A1823">
            <v>6996106</v>
          </cell>
          <cell r="B1823" t="str">
            <v>FICO-I/S-SHOP ORD O/H-NONLBR 2100-2200</v>
          </cell>
          <cell r="C1823">
            <v>-1697.87</v>
          </cell>
          <cell r="D1823">
            <v>0</v>
          </cell>
        </row>
        <row r="1824">
          <cell r="A1824">
            <v>6996107</v>
          </cell>
          <cell r="B1824" t="str">
            <v>FICO-I/S-SHOP ORD O/H-NONLBR 2200-2100</v>
          </cell>
          <cell r="C1824">
            <v>1027.24</v>
          </cell>
          <cell r="D1824">
            <v>0</v>
          </cell>
        </row>
        <row r="1825">
          <cell r="A1825">
            <v>6996108</v>
          </cell>
          <cell r="B1825" t="str">
            <v>FICO-I/S-SMALL TOOLS O/H-LBR 2100-2200</v>
          </cell>
          <cell r="C1825">
            <v>-798.29</v>
          </cell>
          <cell r="D1825">
            <v>0</v>
          </cell>
        </row>
        <row r="1826">
          <cell r="A1826">
            <v>6996110</v>
          </cell>
          <cell r="B1826" t="str">
            <v>FICO-I/S-SML TOOLS OH-NONLBR 2100-2200</v>
          </cell>
          <cell r="C1826">
            <v>-5655.82</v>
          </cell>
          <cell r="D1826">
            <v>0</v>
          </cell>
        </row>
        <row r="1827">
          <cell r="A1827">
            <v>6996111</v>
          </cell>
          <cell r="B1827" t="str">
            <v>FICO-I/S-SML TOOLS OH-NONLBR 2200-2100</v>
          </cell>
          <cell r="C1827">
            <v>7617.13</v>
          </cell>
          <cell r="D1827">
            <v>0</v>
          </cell>
        </row>
        <row r="1828">
          <cell r="A1828">
            <v>6996116</v>
          </cell>
          <cell r="B1828" t="str">
            <v>FICO-I/S-BLNG A&amp;G/ISL OH-LBR 2100-2200</v>
          </cell>
          <cell r="C1828">
            <v>-2371648.5699999998</v>
          </cell>
          <cell r="D1828">
            <v>0</v>
          </cell>
        </row>
        <row r="1829">
          <cell r="A1829">
            <v>6996117</v>
          </cell>
          <cell r="B1829" t="str">
            <v>FICO-I/S-BLNG A&amp;G/ISL OH-LBR 2200-2100</v>
          </cell>
          <cell r="C1829">
            <v>446703.99</v>
          </cell>
          <cell r="D1829">
            <v>0</v>
          </cell>
        </row>
        <row r="1830">
          <cell r="A1830">
            <v>6996118</v>
          </cell>
          <cell r="B1830" t="str">
            <v>FICO-I/S-BLG A&amp;G/ISL OH-NLBR 2100-2200</v>
          </cell>
          <cell r="C1830">
            <v>-16625028.310000001</v>
          </cell>
          <cell r="D1830">
            <v>0</v>
          </cell>
        </row>
        <row r="1831">
          <cell r="A1831">
            <v>6996119</v>
          </cell>
          <cell r="B1831" t="str">
            <v>FICO-I/S-BLG A&amp;G/ISL OH-NLBR 2200-2100</v>
          </cell>
          <cell r="C1831">
            <v>3621102.95</v>
          </cell>
          <cell r="D1831">
            <v>0</v>
          </cell>
        </row>
        <row r="1832">
          <cell r="A1832">
            <v>6996149</v>
          </cell>
          <cell r="B1832" t="str">
            <v>FICO-I/S-PRE-PMT NONLBR LDRS 2200-2100</v>
          </cell>
          <cell r="C1832">
            <v>580.67999999999995</v>
          </cell>
          <cell r="D1832">
            <v>0</v>
          </cell>
        </row>
        <row r="1833">
          <cell r="A1833">
            <v>6996154</v>
          </cell>
          <cell r="B1833" t="str">
            <v>FICO-INT SETT-P&amp;B O/H REF-NONLBR 2100-2</v>
          </cell>
          <cell r="C1833">
            <v>-3399549.83</v>
          </cell>
          <cell r="D1833">
            <v>0</v>
          </cell>
        </row>
        <row r="1834">
          <cell r="A1834">
            <v>6996155</v>
          </cell>
          <cell r="B1834" t="str">
            <v>FICO-INT SETT-P&amp;B O/H REF-NONLBR 2200-2</v>
          </cell>
          <cell r="C1834">
            <v>685026.06</v>
          </cell>
          <cell r="D1834">
            <v>0</v>
          </cell>
        </row>
        <row r="1835">
          <cell r="A1835">
            <v>6996156</v>
          </cell>
          <cell r="B1835" t="str">
            <v>FICO-INT SETT-P&amp;B O/H REF-NONLBR 2100-1</v>
          </cell>
          <cell r="C1835">
            <v>-61108.76</v>
          </cell>
          <cell r="D1835">
            <v>0</v>
          </cell>
        </row>
        <row r="1836">
          <cell r="A1836">
            <v>6996508</v>
          </cell>
          <cell r="B1836" t="str">
            <v>FICO-I/S-BLG ASMNT A&amp;G LABOR 2100-1100</v>
          </cell>
          <cell r="C1836">
            <v>0.04</v>
          </cell>
          <cell r="D1836">
            <v>0</v>
          </cell>
        </row>
        <row r="1837">
          <cell r="A1837">
            <v>6996509</v>
          </cell>
          <cell r="B1837" t="str">
            <v>FICO-I/S-BLG ASMNT A&amp;G LABOR 2100-AFFL</v>
          </cell>
          <cell r="C1837">
            <v>6.36</v>
          </cell>
          <cell r="D1837">
            <v>0</v>
          </cell>
        </row>
        <row r="1838">
          <cell r="A1838">
            <v>6996512</v>
          </cell>
          <cell r="B1838" t="str">
            <v>FICO-I/S-BLG ASMT A&amp;G-NNLBR  2100-1100</v>
          </cell>
          <cell r="C1838">
            <v>0.02</v>
          </cell>
          <cell r="D1838">
            <v>0</v>
          </cell>
        </row>
        <row r="1839">
          <cell r="A1839">
            <v>6996513</v>
          </cell>
          <cell r="B1839" t="str">
            <v>FICO-I/S-BLG ASMT A&amp;G-NNLBR  2100-AFFL</v>
          </cell>
          <cell r="C1839">
            <v>3.58</v>
          </cell>
          <cell r="D1839">
            <v>0</v>
          </cell>
        </row>
        <row r="1840">
          <cell r="A1840">
            <v>6996556</v>
          </cell>
          <cell r="B1840" t="str">
            <v>FICO-I/S-FLEET ASSMNT-LABOR  2100-1100</v>
          </cell>
          <cell r="C1840">
            <v>-16.91</v>
          </cell>
          <cell r="D1840">
            <v>0</v>
          </cell>
        </row>
        <row r="1841">
          <cell r="A1841">
            <v>6996557</v>
          </cell>
          <cell r="B1841" t="str">
            <v>FICO-I/S-FLEET ASSMNT-LABOR  2100-AFFL</v>
          </cell>
          <cell r="C1841">
            <v>-2421.91</v>
          </cell>
          <cell r="D1841">
            <v>0</v>
          </cell>
        </row>
        <row r="1842">
          <cell r="A1842">
            <v>6996560</v>
          </cell>
          <cell r="B1842" t="str">
            <v>FICO-I/S-FLEET ASMNT-NONLABR 2100-1100</v>
          </cell>
          <cell r="C1842">
            <v>-9.26</v>
          </cell>
          <cell r="D1842">
            <v>0</v>
          </cell>
        </row>
        <row r="1843">
          <cell r="A1843">
            <v>6996561</v>
          </cell>
          <cell r="B1843" t="str">
            <v>FICO-I/S-FLEET ASMNT-NONLABR 2100-AFFL</v>
          </cell>
          <cell r="C1843">
            <v>-1247.4100000000001</v>
          </cell>
          <cell r="D1843">
            <v>0</v>
          </cell>
        </row>
        <row r="1844">
          <cell r="A1844">
            <v>6996568</v>
          </cell>
          <cell r="B1844" t="str">
            <v>FICO-I/S-C&amp;J A&amp;G ASMN-NOLBR  2100-1100</v>
          </cell>
          <cell r="C1844">
            <v>5.68</v>
          </cell>
          <cell r="D1844">
            <v>0</v>
          </cell>
        </row>
        <row r="1845">
          <cell r="A1845">
            <v>6996569</v>
          </cell>
          <cell r="B1845" t="str">
            <v>FICO-I/S-C&amp;J A&amp;G ASMN-NOLBR  2100-AFFL</v>
          </cell>
          <cell r="C1845">
            <v>662.79</v>
          </cell>
          <cell r="D1845">
            <v>0</v>
          </cell>
        </row>
        <row r="1846">
          <cell r="A1846">
            <v>6996584</v>
          </cell>
          <cell r="B1846" t="str">
            <v>FICO-INT SETT-V&amp;S O/H-LABOR 2100-1100</v>
          </cell>
          <cell r="C1846">
            <v>-122686.67</v>
          </cell>
          <cell r="D1846">
            <v>0</v>
          </cell>
        </row>
        <row r="1847">
          <cell r="A1847">
            <v>6996585</v>
          </cell>
          <cell r="B1847" t="str">
            <v>FICO-INT SETT-V&amp;S O/H-LABOR 2100-AFFIL</v>
          </cell>
          <cell r="C1847">
            <v>-224056.2</v>
          </cell>
          <cell r="D1847">
            <v>0</v>
          </cell>
        </row>
        <row r="1848">
          <cell r="A1848">
            <v>6996592</v>
          </cell>
          <cell r="B1848" t="str">
            <v>FICO-INT SETT-ICP O/H-LABOR 2100-1100</v>
          </cell>
          <cell r="C1848">
            <v>-127410.85</v>
          </cell>
          <cell r="D1848">
            <v>0</v>
          </cell>
        </row>
        <row r="1849">
          <cell r="A1849">
            <v>6996593</v>
          </cell>
          <cell r="B1849" t="str">
            <v>FICO-INT SETT-ICP O/H-LABOR 2100-AFFIL</v>
          </cell>
          <cell r="C1849">
            <v>-241692.04</v>
          </cell>
          <cell r="D1849">
            <v>0</v>
          </cell>
        </row>
        <row r="1850">
          <cell r="A1850">
            <v>6996604</v>
          </cell>
          <cell r="B1850" t="str">
            <v>FICO-INT SET-PT O/H-NONLABOR 2100-1100</v>
          </cell>
          <cell r="C1850">
            <v>-70636.95</v>
          </cell>
          <cell r="D1850">
            <v>0</v>
          </cell>
        </row>
        <row r="1851">
          <cell r="A1851">
            <v>6996605</v>
          </cell>
          <cell r="B1851" t="str">
            <v>FICO-INT SET-PT O/H-NONLABOR 2100-AFFL</v>
          </cell>
          <cell r="C1851">
            <v>-130566.39</v>
          </cell>
          <cell r="D1851">
            <v>0</v>
          </cell>
        </row>
        <row r="1852">
          <cell r="A1852">
            <v>6996608</v>
          </cell>
          <cell r="B1852" t="str">
            <v>FICO-INT SETT-PLPD O/H-LABOR 2100-1100</v>
          </cell>
          <cell r="C1852">
            <v>-820.05</v>
          </cell>
          <cell r="D1852">
            <v>0</v>
          </cell>
        </row>
        <row r="1853">
          <cell r="A1853">
            <v>6996609</v>
          </cell>
          <cell r="B1853" t="str">
            <v>FICO-INT SETT-PLPD O/H-LABOR 2100-AFFL</v>
          </cell>
          <cell r="C1853">
            <v>-1530.69</v>
          </cell>
          <cell r="D1853">
            <v>0</v>
          </cell>
        </row>
        <row r="1854">
          <cell r="A1854">
            <v>6996612</v>
          </cell>
          <cell r="B1854" t="str">
            <v>FICO-INT SET-PLPD O/H-NONLBR 2100-1100</v>
          </cell>
          <cell r="C1854">
            <v>-17739.36</v>
          </cell>
          <cell r="D1854">
            <v>0</v>
          </cell>
        </row>
        <row r="1855">
          <cell r="A1855">
            <v>6996613</v>
          </cell>
          <cell r="B1855" t="str">
            <v>FICO-INT SET-PLPD O/H-NONLBR 2100-AFFL</v>
          </cell>
          <cell r="C1855">
            <v>-33371.949999999997</v>
          </cell>
          <cell r="D1855">
            <v>0</v>
          </cell>
        </row>
        <row r="1856">
          <cell r="A1856">
            <v>6996616</v>
          </cell>
          <cell r="B1856" t="str">
            <v>FICO-INT SETT-WC O/H - LABOR 2100-1100</v>
          </cell>
          <cell r="C1856">
            <v>-1099.74</v>
          </cell>
          <cell r="D1856">
            <v>0</v>
          </cell>
        </row>
        <row r="1857">
          <cell r="A1857">
            <v>6996617</v>
          </cell>
          <cell r="B1857" t="str">
            <v>FICO-INT SETT-WC O/H - LABOR 2100-AFFL</v>
          </cell>
          <cell r="C1857">
            <v>-2018.11</v>
          </cell>
          <cell r="D1857">
            <v>0</v>
          </cell>
        </row>
        <row r="1858">
          <cell r="A1858">
            <v>6996620</v>
          </cell>
          <cell r="B1858" t="str">
            <v>FICO-INT SET-WC O/H-NONLABOR 2100-1100</v>
          </cell>
          <cell r="C1858">
            <v>-11855.31</v>
          </cell>
          <cell r="D1858">
            <v>0</v>
          </cell>
        </row>
        <row r="1859">
          <cell r="A1859">
            <v>6996621</v>
          </cell>
          <cell r="B1859" t="str">
            <v>FICO-INT SET-WC O/H-NONLABOR 2100-AFFL</v>
          </cell>
          <cell r="C1859">
            <v>-23277.759999999998</v>
          </cell>
          <cell r="D1859">
            <v>0</v>
          </cell>
        </row>
        <row r="1860">
          <cell r="A1860">
            <v>6996624</v>
          </cell>
          <cell r="B1860" t="str">
            <v>FICO-INT SETT-P&amp;B O/H-LABOR 2100-1100</v>
          </cell>
          <cell r="C1860">
            <v>-1293.99</v>
          </cell>
          <cell r="D1860">
            <v>0</v>
          </cell>
        </row>
        <row r="1861">
          <cell r="A1861">
            <v>6996625</v>
          </cell>
          <cell r="B1861" t="str">
            <v>FICO-INT SETT-P&amp;B O/H-LABOR 2100-AFFIL</v>
          </cell>
          <cell r="C1861">
            <v>-2425.37</v>
          </cell>
          <cell r="D1861">
            <v>0</v>
          </cell>
        </row>
        <row r="1862">
          <cell r="A1862">
            <v>6996628</v>
          </cell>
          <cell r="B1862" t="str">
            <v>FICO-INT SETT-P&amp;B O/H-NONLBR 2100-1100</v>
          </cell>
          <cell r="C1862">
            <v>-81932.539999999994</v>
          </cell>
          <cell r="D1862">
            <v>0</v>
          </cell>
        </row>
        <row r="1863">
          <cell r="A1863">
            <v>6996629</v>
          </cell>
          <cell r="B1863" t="str">
            <v>FICO-INT SETT-P&amp;B O/H-NONLBR 2100-AFFL</v>
          </cell>
          <cell r="C1863">
            <v>-154507.28</v>
          </cell>
          <cell r="D1863">
            <v>0</v>
          </cell>
        </row>
        <row r="1864">
          <cell r="A1864">
            <v>6996636</v>
          </cell>
          <cell r="B1864" t="str">
            <v>FICO-I/S-SP NO-ENRG OH-NOLBR 2100-1100</v>
          </cell>
          <cell r="C1864">
            <v>-54072.18</v>
          </cell>
          <cell r="D1864">
            <v>0</v>
          </cell>
        </row>
        <row r="1865">
          <cell r="A1865">
            <v>6996637</v>
          </cell>
          <cell r="B1865" t="str">
            <v>FICO-I/S-SP NO-ENRG OH-NOLBR 2100-AFFL</v>
          </cell>
          <cell r="C1865">
            <v>-93681.77</v>
          </cell>
          <cell r="D1865">
            <v>0</v>
          </cell>
        </row>
        <row r="1866">
          <cell r="A1866">
            <v>6996645</v>
          </cell>
          <cell r="B1866" t="str">
            <v>FICO-I/S-SUPP ENRG OH-NONLBR 2100-AFFL</v>
          </cell>
          <cell r="C1866">
            <v>-11623.35</v>
          </cell>
          <cell r="D1866">
            <v>0</v>
          </cell>
        </row>
        <row r="1867">
          <cell r="A1867">
            <v>6996652</v>
          </cell>
          <cell r="B1867" t="str">
            <v>FICO-INT SET-FLEET O/H-LABOR 2100-1100</v>
          </cell>
          <cell r="C1867">
            <v>-354.1</v>
          </cell>
          <cell r="D1867">
            <v>0</v>
          </cell>
        </row>
        <row r="1868">
          <cell r="A1868">
            <v>6996653</v>
          </cell>
          <cell r="B1868" t="str">
            <v>FICO-INT SET-FLEET O/H-LABOR 2100-AFFL</v>
          </cell>
          <cell r="C1868">
            <v>-2027.61</v>
          </cell>
          <cell r="D1868">
            <v>0</v>
          </cell>
        </row>
        <row r="1869">
          <cell r="A1869">
            <v>6996656</v>
          </cell>
          <cell r="B1869" t="str">
            <v>FICO-I/S-FLEET O/H-NONLABOR 2100-1100</v>
          </cell>
          <cell r="C1869">
            <v>-1300.8</v>
          </cell>
          <cell r="D1869">
            <v>0</v>
          </cell>
        </row>
        <row r="1870">
          <cell r="A1870">
            <v>6996657</v>
          </cell>
          <cell r="B1870" t="str">
            <v>FICO-I/S-FLEET O/H-NONLABOR 2100-AFFIL</v>
          </cell>
          <cell r="C1870">
            <v>-7129.49</v>
          </cell>
          <cell r="D1870">
            <v>0</v>
          </cell>
        </row>
        <row r="1871">
          <cell r="A1871">
            <v>6996660</v>
          </cell>
          <cell r="B1871" t="str">
            <v>FICO-INT SET-PURCH O/H - LBR 2100-1100</v>
          </cell>
          <cell r="C1871">
            <v>-8352.48</v>
          </cell>
          <cell r="D1871">
            <v>0</v>
          </cell>
        </row>
        <row r="1872">
          <cell r="A1872">
            <v>6996661</v>
          </cell>
          <cell r="B1872" t="str">
            <v>FICO-INT SET-PURCH O/H - LBR 2100-AFFL</v>
          </cell>
          <cell r="C1872">
            <v>-14100.46</v>
          </cell>
          <cell r="D1872">
            <v>0</v>
          </cell>
        </row>
        <row r="1873">
          <cell r="A1873">
            <v>6996664</v>
          </cell>
          <cell r="B1873" t="str">
            <v>FICO-INT SET-PURCH OH-NONLBR 2100-1100</v>
          </cell>
          <cell r="C1873">
            <v>-4220.63</v>
          </cell>
          <cell r="D1873">
            <v>0</v>
          </cell>
        </row>
        <row r="1874">
          <cell r="A1874">
            <v>6996665</v>
          </cell>
          <cell r="B1874" t="str">
            <v>FICO-INT SET-PURCH OH-NONLBR 2100-AFFL</v>
          </cell>
          <cell r="C1874">
            <v>-7907.67</v>
          </cell>
          <cell r="D1874">
            <v>0</v>
          </cell>
        </row>
        <row r="1875">
          <cell r="A1875">
            <v>6996668</v>
          </cell>
          <cell r="B1875" t="str">
            <v>FICO-INT SET-STORES OH-LABOR 2100-1100</v>
          </cell>
          <cell r="C1875">
            <v>-7.64</v>
          </cell>
          <cell r="D1875">
            <v>0</v>
          </cell>
        </row>
        <row r="1876">
          <cell r="A1876">
            <v>6996669</v>
          </cell>
          <cell r="B1876" t="str">
            <v>FICO-INT SET-STORES OH-LABOR 2100-AFFL</v>
          </cell>
          <cell r="C1876">
            <v>-41.5</v>
          </cell>
          <cell r="D1876">
            <v>0</v>
          </cell>
        </row>
        <row r="1877">
          <cell r="A1877">
            <v>6996672</v>
          </cell>
          <cell r="B1877" t="str">
            <v>FICO - I/S-STORES OH-NONLBR 2100-1100</v>
          </cell>
          <cell r="C1877">
            <v>-2.75</v>
          </cell>
          <cell r="D1877">
            <v>0</v>
          </cell>
        </row>
        <row r="1878">
          <cell r="A1878">
            <v>6996673</v>
          </cell>
          <cell r="B1878" t="str">
            <v>FICO - I/S-STORES OH-NONLBR 2100-AFFIL</v>
          </cell>
          <cell r="C1878">
            <v>-3.86</v>
          </cell>
          <cell r="D1878">
            <v>0</v>
          </cell>
        </row>
        <row r="1879">
          <cell r="A1879">
            <v>6996680</v>
          </cell>
          <cell r="B1879" t="str">
            <v>FICO-I/S-EXMPT MAT OH-NONLBR 2100-1100</v>
          </cell>
          <cell r="C1879">
            <v>-13.16</v>
          </cell>
          <cell r="D1879">
            <v>0</v>
          </cell>
        </row>
        <row r="1880">
          <cell r="A1880">
            <v>6996681</v>
          </cell>
          <cell r="B1880" t="str">
            <v>FICO-I/S-EXMPT MAT OH-NONLBR 2100-AFFL</v>
          </cell>
          <cell r="C1880">
            <v>-306.52</v>
          </cell>
          <cell r="D1880">
            <v>0</v>
          </cell>
        </row>
        <row r="1881">
          <cell r="A1881">
            <v>6996685</v>
          </cell>
          <cell r="B1881" t="str">
            <v>FICO-I/S-CONTR. ADMIN OH-LBR 2100-AFFL</v>
          </cell>
          <cell r="C1881">
            <v>-0.51</v>
          </cell>
          <cell r="D1881">
            <v>0</v>
          </cell>
        </row>
        <row r="1882">
          <cell r="A1882">
            <v>6996689</v>
          </cell>
          <cell r="B1882" t="str">
            <v>FICO-I/S-CONTR ADM OH-NONLBR 2100-AFFL</v>
          </cell>
          <cell r="C1882">
            <v>-0.28999999999999998</v>
          </cell>
          <cell r="D1882">
            <v>0</v>
          </cell>
        </row>
        <row r="1883">
          <cell r="A1883">
            <v>6996708</v>
          </cell>
          <cell r="B1883" t="str">
            <v>FICO-I/S-SHOP ORDER OH-LABOR 2100-1100</v>
          </cell>
          <cell r="C1883">
            <v>-6.76</v>
          </cell>
          <cell r="D1883">
            <v>0</v>
          </cell>
        </row>
        <row r="1884">
          <cell r="A1884">
            <v>6996709</v>
          </cell>
          <cell r="B1884" t="str">
            <v>FICO-I/S-SHOP ORDER OH-LABOR 2100-AFFL</v>
          </cell>
          <cell r="C1884">
            <v>-182.97</v>
          </cell>
          <cell r="D1884">
            <v>0</v>
          </cell>
        </row>
        <row r="1885">
          <cell r="A1885">
            <v>6996712</v>
          </cell>
          <cell r="B1885" t="str">
            <v>FICO-I/S-SHOP ORD O/H-NONLBR 2100-1100</v>
          </cell>
          <cell r="C1885">
            <v>-22.86</v>
          </cell>
          <cell r="D1885">
            <v>0</v>
          </cell>
        </row>
        <row r="1886">
          <cell r="A1886">
            <v>6996713</v>
          </cell>
          <cell r="B1886" t="str">
            <v>FICO-I/S-SHOP ORD O/H-NONLBR 2100-AFFL</v>
          </cell>
          <cell r="C1886">
            <v>-1138.19</v>
          </cell>
          <cell r="D1886">
            <v>0</v>
          </cell>
        </row>
        <row r="1887">
          <cell r="A1887">
            <v>6996716</v>
          </cell>
          <cell r="B1887" t="str">
            <v>FICO-I/S-SMALL TOOLS O/H-LBR 2100-1100</v>
          </cell>
          <cell r="C1887">
            <v>-20.239999999999998</v>
          </cell>
          <cell r="D1887">
            <v>0</v>
          </cell>
        </row>
        <row r="1888">
          <cell r="A1888">
            <v>6996717</v>
          </cell>
          <cell r="B1888" t="str">
            <v>FICO-I/S-SMALL TOOLS O/H-LBR 2100-AFFL</v>
          </cell>
          <cell r="C1888">
            <v>-636.02</v>
          </cell>
          <cell r="D1888">
            <v>0</v>
          </cell>
        </row>
        <row r="1889">
          <cell r="A1889">
            <v>6996720</v>
          </cell>
          <cell r="B1889" t="str">
            <v>FICO-I/S-SML TOOLS OH-NONLBR 2100-1100</v>
          </cell>
          <cell r="C1889">
            <v>-150.12</v>
          </cell>
          <cell r="D1889">
            <v>0</v>
          </cell>
        </row>
        <row r="1890">
          <cell r="A1890">
            <v>6996721</v>
          </cell>
          <cell r="B1890" t="str">
            <v>FICO-I/S-SML TOOLS OH-NONLBR 2100-AFFL</v>
          </cell>
          <cell r="C1890">
            <v>-4206.09</v>
          </cell>
          <cell r="D1890">
            <v>0</v>
          </cell>
        </row>
        <row r="1891">
          <cell r="A1891">
            <v>6996732</v>
          </cell>
          <cell r="B1891" t="str">
            <v>FICO-I/S-BLNG A&amp;G/ISL OH-LBR 2100-1100</v>
          </cell>
          <cell r="C1891">
            <v>-68258.8</v>
          </cell>
          <cell r="D1891">
            <v>0</v>
          </cell>
        </row>
        <row r="1892">
          <cell r="A1892">
            <v>6996733</v>
          </cell>
          <cell r="B1892" t="str">
            <v>FICO-I/S-BLNG A&amp;G/ISL OH-LBR 2100-AFFL</v>
          </cell>
          <cell r="C1892">
            <v>-127344.92</v>
          </cell>
          <cell r="D1892">
            <v>0</v>
          </cell>
        </row>
        <row r="1893">
          <cell r="A1893">
            <v>6996736</v>
          </cell>
          <cell r="B1893" t="str">
            <v>FICO-I/S-BLG A&amp;G/ISL OH-NLBR 2100-1100</v>
          </cell>
          <cell r="C1893">
            <v>-473152.69</v>
          </cell>
          <cell r="D1893">
            <v>0</v>
          </cell>
        </row>
        <row r="1894">
          <cell r="A1894">
            <v>6996737</v>
          </cell>
          <cell r="B1894" t="str">
            <v>FICO-I/S-BLG A&amp;G/ISL OH-NLBR 2100-AFFL</v>
          </cell>
          <cell r="C1894">
            <v>-909835.66</v>
          </cell>
          <cell r="D1894">
            <v>0</v>
          </cell>
        </row>
        <row r="1895">
          <cell r="A1895">
            <v>6997002</v>
          </cell>
          <cell r="B1895" t="str">
            <v>FICO-INT SETT-CASH DISC     2100-2200</v>
          </cell>
          <cell r="C1895">
            <v>6203.92</v>
          </cell>
          <cell r="D1895">
            <v>8434.3700000000008</v>
          </cell>
        </row>
        <row r="1896">
          <cell r="A1896">
            <v>6997003</v>
          </cell>
          <cell r="B1896" t="str">
            <v>FICO-INT SETT-CONTRIB       2100-2200</v>
          </cell>
          <cell r="C1896">
            <v>-6487.45</v>
          </cell>
          <cell r="D1896">
            <v>-48594.6</v>
          </cell>
        </row>
        <row r="1897">
          <cell r="A1897">
            <v>6997005</v>
          </cell>
          <cell r="B1897" t="str">
            <v>FICO-INT SETT-CUSTOMER REFUN2100-2200</v>
          </cell>
          <cell r="C1897">
            <v>2569.7199999999998</v>
          </cell>
          <cell r="D1897">
            <v>144157</v>
          </cell>
        </row>
        <row r="1898">
          <cell r="A1898">
            <v>6997007</v>
          </cell>
          <cell r="B1898" t="str">
            <v>FICO-INT SETT-DEPT O/H      2100-2200</v>
          </cell>
          <cell r="C1898">
            <v>0</v>
          </cell>
          <cell r="D1898">
            <v>-73014.98</v>
          </cell>
        </row>
        <row r="1899">
          <cell r="A1899">
            <v>6997009</v>
          </cell>
          <cell r="B1899" t="str">
            <v>FICO-INT SETT-DUES          2100-2200</v>
          </cell>
          <cell r="C1899">
            <v>-112629.8</v>
          </cell>
          <cell r="D1899">
            <v>-95879.31</v>
          </cell>
        </row>
        <row r="1900">
          <cell r="A1900">
            <v>6997010</v>
          </cell>
          <cell r="B1900" t="str">
            <v>FICO-INT SETT-EMP BENEFITS  2100-2200</v>
          </cell>
          <cell r="C1900">
            <v>-100644.33</v>
          </cell>
          <cell r="D1900">
            <v>-47345.99</v>
          </cell>
        </row>
        <row r="1901">
          <cell r="A1901">
            <v>6997011</v>
          </cell>
          <cell r="B1901" t="str">
            <v>FICO-INT SETT-EMP TRAV      2100-2200</v>
          </cell>
          <cell r="C1901">
            <v>-1901467.52</v>
          </cell>
          <cell r="D1901">
            <v>-1763255.87</v>
          </cell>
        </row>
        <row r="1902">
          <cell r="A1902">
            <v>6997013</v>
          </cell>
          <cell r="B1902" t="str">
            <v>FICO-INT SETT-FINANCIAL CHAR2100-2200</v>
          </cell>
          <cell r="C1902">
            <v>-3518.49</v>
          </cell>
          <cell r="D1902">
            <v>-280.47000000000003</v>
          </cell>
        </row>
        <row r="1903">
          <cell r="A1903">
            <v>6997014</v>
          </cell>
          <cell r="B1903" t="str">
            <v>FICO-INT SETT-FLEET         2100-2200</v>
          </cell>
          <cell r="C1903">
            <v>0</v>
          </cell>
          <cell r="D1903">
            <v>-35392.04</v>
          </cell>
        </row>
        <row r="1904">
          <cell r="A1904">
            <v>6997015</v>
          </cell>
          <cell r="B1904" t="str">
            <v>FICO-INT SETT-GOV PAYMENT   2100-2200</v>
          </cell>
          <cell r="C1904">
            <v>-186468.4</v>
          </cell>
          <cell r="D1904">
            <v>-61478.45</v>
          </cell>
        </row>
        <row r="1905">
          <cell r="A1905">
            <v>6997020</v>
          </cell>
          <cell r="B1905" t="str">
            <v>FICO-INT SETT-MATERIAL O/H  2100-2200</v>
          </cell>
          <cell r="C1905">
            <v>0</v>
          </cell>
          <cell r="D1905">
            <v>623.12</v>
          </cell>
        </row>
        <row r="1906">
          <cell r="A1906">
            <v>6997021</v>
          </cell>
          <cell r="B1906" t="str">
            <v>FICO-INT SETT-MISC (9500400-2100-2200</v>
          </cell>
          <cell r="C1906">
            <v>0</v>
          </cell>
          <cell r="D1906">
            <v>-3078636.58</v>
          </cell>
        </row>
        <row r="1907">
          <cell r="A1907">
            <v>6997022</v>
          </cell>
          <cell r="B1907" t="str">
            <v>FICO-INT SETT-MISC A&amp;G      2100-2200</v>
          </cell>
          <cell r="C1907">
            <v>-324607.89</v>
          </cell>
          <cell r="D1907">
            <v>-1571515.53</v>
          </cell>
        </row>
        <row r="1908">
          <cell r="A1908">
            <v>6997023</v>
          </cell>
          <cell r="B1908" t="str">
            <v>FICO-INT SETT-MISC CORP     2100-2200</v>
          </cell>
          <cell r="C1908">
            <v>-20086861.969999999</v>
          </cell>
          <cell r="D1908">
            <v>-17924178.289999999</v>
          </cell>
        </row>
        <row r="1909">
          <cell r="A1909">
            <v>6997027</v>
          </cell>
          <cell r="B1909" t="str">
            <v>FICO-INT SETT-PURCH MAT     2100-2200</v>
          </cell>
          <cell r="C1909">
            <v>-14028333.16</v>
          </cell>
          <cell r="D1909">
            <v>-10399470.210000001</v>
          </cell>
        </row>
        <row r="1910">
          <cell r="A1910">
            <v>6997029</v>
          </cell>
          <cell r="B1910" t="str">
            <v>FICO-INT SETT-PURCH SER     2100-2200</v>
          </cell>
          <cell r="C1910">
            <v>-39439618.659999996</v>
          </cell>
          <cell r="D1910">
            <v>-49784075.509999998</v>
          </cell>
        </row>
        <row r="1911">
          <cell r="A1911">
            <v>6997032</v>
          </cell>
          <cell r="B1911" t="str">
            <v>FICO-INT SETT-SALARIES      2100-2200</v>
          </cell>
          <cell r="C1911">
            <v>-39755479.630000003</v>
          </cell>
          <cell r="D1911">
            <v>-38098157.969999999</v>
          </cell>
        </row>
        <row r="1912">
          <cell r="A1912">
            <v>6997035</v>
          </cell>
          <cell r="B1912" t="str">
            <v>FICO-INT SETT-TEL CHARGES   2100-2200</v>
          </cell>
          <cell r="C1912">
            <v>-2865099.8</v>
          </cell>
          <cell r="D1912">
            <v>-4072637.69</v>
          </cell>
        </row>
        <row r="1913">
          <cell r="A1913">
            <v>6997039</v>
          </cell>
          <cell r="B1913" t="str">
            <v>FICO-INT SETT-BUILDING SERV 2200-2100</v>
          </cell>
          <cell r="C1913">
            <v>0</v>
          </cell>
          <cell r="D1913">
            <v>226068.56</v>
          </cell>
        </row>
        <row r="1914">
          <cell r="A1914">
            <v>6997040</v>
          </cell>
          <cell r="B1914" t="str">
            <v>FICO-INT SETT-CASH DISC     2200-2100</v>
          </cell>
          <cell r="C1914">
            <v>0</v>
          </cell>
          <cell r="D1914">
            <v>-6.11</v>
          </cell>
        </row>
        <row r="1915">
          <cell r="A1915">
            <v>6997043</v>
          </cell>
          <cell r="B1915" t="str">
            <v>FICO-INT SETT-CUSTOMER REFUN2200-2100</v>
          </cell>
          <cell r="C1915">
            <v>141.49</v>
          </cell>
          <cell r="D1915">
            <v>76.739999999999995</v>
          </cell>
        </row>
        <row r="1916">
          <cell r="A1916">
            <v>6997045</v>
          </cell>
          <cell r="B1916" t="str">
            <v>FICO-INT SETT-DEPT O/H      2200-2100</v>
          </cell>
          <cell r="C1916">
            <v>0</v>
          </cell>
          <cell r="D1916">
            <v>457477.95</v>
          </cell>
        </row>
        <row r="1917">
          <cell r="A1917">
            <v>6997047</v>
          </cell>
          <cell r="B1917" t="str">
            <v>FICO-INT SETT-DUES          2200-2100</v>
          </cell>
          <cell r="C1917">
            <v>20165.12</v>
          </cell>
          <cell r="D1917">
            <v>51176.88</v>
          </cell>
        </row>
        <row r="1918">
          <cell r="A1918">
            <v>6997048</v>
          </cell>
          <cell r="B1918" t="str">
            <v>FICO-INT SETT-EMP BENEFITS  2200-2100</v>
          </cell>
          <cell r="C1918">
            <v>63380.54</v>
          </cell>
          <cell r="D1918">
            <v>99333.61</v>
          </cell>
        </row>
        <row r="1919">
          <cell r="A1919">
            <v>6997049</v>
          </cell>
          <cell r="B1919" t="str">
            <v>FICO-INT SETT-EMP TRAV      2200-2100</v>
          </cell>
          <cell r="C1919">
            <v>499794.62</v>
          </cell>
          <cell r="D1919">
            <v>487773.9</v>
          </cell>
        </row>
        <row r="1920">
          <cell r="A1920">
            <v>6997052</v>
          </cell>
          <cell r="B1920" t="str">
            <v>FICO-INT SETT-FLEET         2200-2100</v>
          </cell>
          <cell r="C1920">
            <v>0</v>
          </cell>
          <cell r="D1920">
            <v>90428.44</v>
          </cell>
        </row>
        <row r="1921">
          <cell r="A1921">
            <v>6997053</v>
          </cell>
          <cell r="B1921" t="str">
            <v>FICO-INT SETT-GOV PAYMENT   2200-2100</v>
          </cell>
          <cell r="C1921">
            <v>2843.6</v>
          </cell>
          <cell r="D1921">
            <v>234.23</v>
          </cell>
        </row>
        <row r="1922">
          <cell r="A1922">
            <v>6997058</v>
          </cell>
          <cell r="B1922" t="str">
            <v>FICO-INT SETT-MATERIAL O/H  2200-2100</v>
          </cell>
          <cell r="C1922">
            <v>0</v>
          </cell>
          <cell r="D1922">
            <v>6042.99</v>
          </cell>
        </row>
        <row r="1923">
          <cell r="A1923">
            <v>6997059</v>
          </cell>
          <cell r="B1923" t="str">
            <v>FICO-INT SETT-MISC (9500400-2200-2100</v>
          </cell>
          <cell r="C1923">
            <v>0</v>
          </cell>
          <cell r="D1923">
            <v>471491.81</v>
          </cell>
        </row>
        <row r="1924">
          <cell r="A1924">
            <v>6997060</v>
          </cell>
          <cell r="B1924" t="str">
            <v>FICO-INT SETT-MISC A&amp;G      2200-2100</v>
          </cell>
          <cell r="C1924">
            <v>6371.45</v>
          </cell>
          <cell r="D1924">
            <v>0</v>
          </cell>
        </row>
        <row r="1925">
          <cell r="A1925">
            <v>6997061</v>
          </cell>
          <cell r="B1925" t="str">
            <v>FICO-INT SETT-MISC CORP     2200-2100</v>
          </cell>
          <cell r="C1925">
            <v>18436946.489999998</v>
          </cell>
          <cell r="D1925">
            <v>10806782.550000001</v>
          </cell>
        </row>
        <row r="1926">
          <cell r="A1926">
            <v>6997065</v>
          </cell>
          <cell r="B1926" t="str">
            <v>FICO-INT SETT-PURCH MAT     2200-2100</v>
          </cell>
          <cell r="C1926">
            <v>500007.29</v>
          </cell>
          <cell r="D1926">
            <v>432093.16</v>
          </cell>
        </row>
        <row r="1927">
          <cell r="A1927">
            <v>6997066</v>
          </cell>
          <cell r="B1927" t="str">
            <v>FICO-INT SETT-PURCH O/H     2200-2100</v>
          </cell>
          <cell r="C1927">
            <v>0</v>
          </cell>
          <cell r="D1927">
            <v>35077.81</v>
          </cell>
        </row>
        <row r="1928">
          <cell r="A1928">
            <v>6997067</v>
          </cell>
          <cell r="B1928" t="str">
            <v>FICO-INT SETT-PURCH SER     2200-2100</v>
          </cell>
          <cell r="C1928">
            <v>1372550.32</v>
          </cell>
          <cell r="D1928">
            <v>1533138.06</v>
          </cell>
        </row>
        <row r="1929">
          <cell r="A1929">
            <v>6997070</v>
          </cell>
          <cell r="B1929" t="str">
            <v>FICO-INT SETT-SALARIES      2200-2100</v>
          </cell>
          <cell r="C1929">
            <v>7059710.9299999997</v>
          </cell>
          <cell r="D1929">
            <v>8523243.6600000001</v>
          </cell>
        </row>
        <row r="1930">
          <cell r="A1930">
            <v>6997071</v>
          </cell>
          <cell r="B1930" t="str">
            <v>FICO-INT SETT-SEC COSTS     2200-2100</v>
          </cell>
          <cell r="C1930">
            <v>0</v>
          </cell>
          <cell r="D1930">
            <v>428451.68</v>
          </cell>
        </row>
        <row r="1931">
          <cell r="A1931">
            <v>6997073</v>
          </cell>
          <cell r="B1931" t="str">
            <v>FICO-INT SETT-TEL CHARGES   2200-2100</v>
          </cell>
          <cell r="C1931">
            <v>116648.1</v>
          </cell>
          <cell r="D1931">
            <v>161194.96</v>
          </cell>
        </row>
        <row r="1932">
          <cell r="A1932">
            <v>6997076</v>
          </cell>
          <cell r="B1932" t="str">
            <v>FICO-INT SETT-DONATION      2200-2100</v>
          </cell>
          <cell r="C1932">
            <v>-184</v>
          </cell>
          <cell r="D1932">
            <v>0</v>
          </cell>
        </row>
        <row r="1933">
          <cell r="A1933">
            <v>6997078</v>
          </cell>
          <cell r="B1933" t="str">
            <v>FICO-INT SETT-PAYROLL TX O/H2100-2200</v>
          </cell>
          <cell r="C1933">
            <v>0</v>
          </cell>
          <cell r="D1933">
            <v>-2729413.1</v>
          </cell>
        </row>
        <row r="1934">
          <cell r="A1934">
            <v>6997079</v>
          </cell>
          <cell r="B1934" t="str">
            <v>FICO-INT SETT-P&amp;B O/H       2100-2200</v>
          </cell>
          <cell r="C1934">
            <v>0</v>
          </cell>
          <cell r="D1934">
            <v>-7947227.9800000004</v>
          </cell>
        </row>
        <row r="1935">
          <cell r="A1935">
            <v>6997080</v>
          </cell>
          <cell r="B1935" t="str">
            <v>FICO-INT SETT-WORK COMP O/H 2100-2200</v>
          </cell>
          <cell r="C1935">
            <v>0</v>
          </cell>
          <cell r="D1935">
            <v>-840132.63</v>
          </cell>
        </row>
        <row r="1936">
          <cell r="A1936">
            <v>6997081</v>
          </cell>
          <cell r="B1936" t="str">
            <v>FICO-INT SETT-ICP O/H       2100-2200</v>
          </cell>
          <cell r="C1936">
            <v>0</v>
          </cell>
          <cell r="D1936">
            <v>-8315301.9500000002</v>
          </cell>
        </row>
        <row r="1937">
          <cell r="A1937">
            <v>6997082</v>
          </cell>
          <cell r="B1937" t="str">
            <v>FICO-INT SETT-V&amp;S O/H       2100-2200</v>
          </cell>
          <cell r="C1937">
            <v>0</v>
          </cell>
          <cell r="D1937">
            <v>-6069375.0099999998</v>
          </cell>
        </row>
        <row r="1938">
          <cell r="A1938">
            <v>6997084</v>
          </cell>
          <cell r="B1938" t="str">
            <v>FICO-INT SETT-PLPD O/H      2100-2200</v>
          </cell>
          <cell r="C1938">
            <v>0</v>
          </cell>
          <cell r="D1938">
            <v>-814928.29</v>
          </cell>
        </row>
        <row r="1939">
          <cell r="A1939">
            <v>6997085</v>
          </cell>
          <cell r="B1939" t="str">
            <v>FICO-INT SETT-OTHER O/H     2100-2200</v>
          </cell>
          <cell r="C1939">
            <v>0</v>
          </cell>
          <cell r="D1939">
            <v>-14173021.84</v>
          </cell>
        </row>
        <row r="1940">
          <cell r="A1940">
            <v>6997086</v>
          </cell>
          <cell r="B1940" t="str">
            <v>FICO-INT SETT-PAYROLL TX O/H2200-2100</v>
          </cell>
          <cell r="C1940">
            <v>0</v>
          </cell>
          <cell r="D1940">
            <v>650614.31000000006</v>
          </cell>
        </row>
        <row r="1941">
          <cell r="A1941">
            <v>6997087</v>
          </cell>
          <cell r="B1941" t="str">
            <v>FICO-INT SETT-P&amp;B O/H       2200-2100</v>
          </cell>
          <cell r="C1941">
            <v>0</v>
          </cell>
          <cell r="D1941">
            <v>2012386.21</v>
          </cell>
        </row>
        <row r="1942">
          <cell r="A1942">
            <v>6997088</v>
          </cell>
          <cell r="B1942" t="str">
            <v>FICO-INT SETT-WORK COMP O/H 2200-2100</v>
          </cell>
          <cell r="C1942">
            <v>0</v>
          </cell>
          <cell r="D1942">
            <v>400952.93</v>
          </cell>
        </row>
        <row r="1943">
          <cell r="A1943">
            <v>6997089</v>
          </cell>
          <cell r="B1943" t="str">
            <v>FICO-INT SETT-ICP O/H       2200-2100</v>
          </cell>
          <cell r="C1943">
            <v>0</v>
          </cell>
          <cell r="D1943">
            <v>1251953.8999999999</v>
          </cell>
        </row>
        <row r="1944">
          <cell r="A1944">
            <v>6997090</v>
          </cell>
          <cell r="B1944" t="str">
            <v>FICO-INT SETT-V&amp;S O/H       2200-2100</v>
          </cell>
          <cell r="C1944">
            <v>0</v>
          </cell>
          <cell r="D1944">
            <v>111490.56</v>
          </cell>
        </row>
        <row r="1945">
          <cell r="A1945">
            <v>6997093</v>
          </cell>
          <cell r="B1945" t="str">
            <v>FICO-INT SETT-OTHER O/H     2200-2100</v>
          </cell>
          <cell r="C1945">
            <v>0</v>
          </cell>
          <cell r="D1945">
            <v>42971.7</v>
          </cell>
        </row>
        <row r="1946">
          <cell r="A1946">
            <v>6997206</v>
          </cell>
          <cell r="B1946" t="str">
            <v>FICO-INT SETT-DEPR &amp; AMOR   1100-2100</v>
          </cell>
          <cell r="C1946">
            <v>1464171.79</v>
          </cell>
          <cell r="D1946">
            <v>1261239</v>
          </cell>
        </row>
        <row r="1947">
          <cell r="A1947">
            <v>6997209</v>
          </cell>
          <cell r="B1947" t="str">
            <v>FICO-INT SETT-DUES          1100-2100</v>
          </cell>
          <cell r="C1947">
            <v>1018.22</v>
          </cell>
          <cell r="D1947">
            <v>934.43</v>
          </cell>
        </row>
        <row r="1948">
          <cell r="A1948">
            <v>6997210</v>
          </cell>
          <cell r="B1948" t="str">
            <v>FICO-INT SETT-EMP BENEFITS  1100-2100</v>
          </cell>
          <cell r="C1948">
            <v>2285535.9300000002</v>
          </cell>
          <cell r="D1948">
            <v>2498933.0299999998</v>
          </cell>
        </row>
        <row r="1949">
          <cell r="A1949">
            <v>6997211</v>
          </cell>
          <cell r="B1949" t="str">
            <v>FICO-INT SETT-EMP TRAV      1100-2100</v>
          </cell>
          <cell r="C1949">
            <v>123963.81</v>
          </cell>
          <cell r="D1949">
            <v>95632.65</v>
          </cell>
        </row>
        <row r="1950">
          <cell r="A1950">
            <v>6997212</v>
          </cell>
          <cell r="B1950" t="str">
            <v>FICO-INT SETT-FI TRANSFERS  1100-2100</v>
          </cell>
          <cell r="C1950">
            <v>59807.02</v>
          </cell>
          <cell r="D1950">
            <v>7666.86</v>
          </cell>
        </row>
        <row r="1951">
          <cell r="A1951">
            <v>6997213</v>
          </cell>
          <cell r="B1951" t="str">
            <v>FICO-INT SETT-FINANCIAL CHAR1100-2100</v>
          </cell>
          <cell r="C1951">
            <v>2221170.41</v>
          </cell>
          <cell r="D1951">
            <v>2305169.64</v>
          </cell>
        </row>
        <row r="1952">
          <cell r="A1952">
            <v>6997214</v>
          </cell>
          <cell r="B1952" t="str">
            <v>FICO-INT SETT-FLEET         1100-2100</v>
          </cell>
          <cell r="C1952">
            <v>66.48</v>
          </cell>
          <cell r="D1952">
            <v>0</v>
          </cell>
        </row>
        <row r="1953">
          <cell r="A1953">
            <v>6997215</v>
          </cell>
          <cell r="B1953" t="str">
            <v>FICO-INT SETT-GOV PAYMENT   1100-2100</v>
          </cell>
          <cell r="C1953">
            <v>0</v>
          </cell>
          <cell r="D1953">
            <v>-3000</v>
          </cell>
        </row>
        <row r="1954">
          <cell r="A1954">
            <v>6997222</v>
          </cell>
          <cell r="B1954" t="str">
            <v>FICO-INT SETT-MISC A&amp;G      1100-2100</v>
          </cell>
          <cell r="C1954">
            <v>220752.38</v>
          </cell>
          <cell r="D1954">
            <v>81029.100000000006</v>
          </cell>
        </row>
        <row r="1955">
          <cell r="A1955">
            <v>6997223</v>
          </cell>
          <cell r="B1955" t="str">
            <v>FICO-INT SETT-MISC CORP     1100-2100</v>
          </cell>
          <cell r="C1955">
            <v>-62377.13</v>
          </cell>
          <cell r="D1955">
            <v>5632905.3099999996</v>
          </cell>
        </row>
        <row r="1956">
          <cell r="A1956">
            <v>6997225</v>
          </cell>
          <cell r="B1956" t="str">
            <v>FICO-INT SETT-PR TAXES      1100-2100</v>
          </cell>
          <cell r="C1956">
            <v>-22525.68</v>
          </cell>
          <cell r="D1956">
            <v>14914.33</v>
          </cell>
        </row>
        <row r="1957">
          <cell r="A1957">
            <v>6997226</v>
          </cell>
          <cell r="B1957" t="str">
            <v>FICO-INT SETT-PROPERTY TAX  1100-2100</v>
          </cell>
          <cell r="C1957">
            <v>23344.959999999999</v>
          </cell>
          <cell r="D1957">
            <v>31933.15</v>
          </cell>
        </row>
        <row r="1958">
          <cell r="A1958">
            <v>6997227</v>
          </cell>
          <cell r="B1958" t="str">
            <v>FICO-INT SETT-PURCH MAT     1100-2100</v>
          </cell>
          <cell r="C1958">
            <v>37458.15</v>
          </cell>
          <cell r="D1958">
            <v>236121.59</v>
          </cell>
        </row>
        <row r="1959">
          <cell r="A1959">
            <v>6997229</v>
          </cell>
          <cell r="B1959" t="str">
            <v>FICO-INT SETT-PURCH SER     1100-2100</v>
          </cell>
          <cell r="C1959">
            <v>13105893.68</v>
          </cell>
          <cell r="D1959">
            <v>9058505.1699999999</v>
          </cell>
        </row>
        <row r="1960">
          <cell r="A1960">
            <v>6997231</v>
          </cell>
          <cell r="B1960" t="str">
            <v>FICO-INT SETT-REVENUE       1100-2100</v>
          </cell>
          <cell r="C1960">
            <v>0</v>
          </cell>
          <cell r="D1960">
            <v>-426295.71</v>
          </cell>
        </row>
        <row r="1961">
          <cell r="A1961">
            <v>6997232</v>
          </cell>
          <cell r="B1961" t="str">
            <v>FICO-INT SETT-SALARIES      1100-2100</v>
          </cell>
          <cell r="C1961">
            <v>114022.79</v>
          </cell>
          <cell r="D1961">
            <v>114193.42</v>
          </cell>
        </row>
        <row r="1962">
          <cell r="A1962">
            <v>6997235</v>
          </cell>
          <cell r="B1962" t="str">
            <v>FICO-INT SETT-TEL CHARGES   1100-2100</v>
          </cell>
          <cell r="C1962">
            <v>536.22</v>
          </cell>
          <cell r="D1962">
            <v>1049.5</v>
          </cell>
        </row>
        <row r="1963">
          <cell r="A1963">
            <v>6997502</v>
          </cell>
          <cell r="B1963" t="str">
            <v>FICO-INT SETT-CASH DISC     2100-1100</v>
          </cell>
          <cell r="C1963">
            <v>0.02</v>
          </cell>
          <cell r="D1963">
            <v>1106.98</v>
          </cell>
        </row>
        <row r="1964">
          <cell r="A1964">
            <v>6997507</v>
          </cell>
          <cell r="B1964" t="str">
            <v>FICO-INT SETT-DEPT O/H      2100-1100</v>
          </cell>
          <cell r="C1964">
            <v>0</v>
          </cell>
          <cell r="D1964">
            <v>-355801.01</v>
          </cell>
        </row>
        <row r="1965">
          <cell r="A1965">
            <v>6997509</v>
          </cell>
          <cell r="B1965" t="str">
            <v>FICO-INT SETT-DUES          2100-1100</v>
          </cell>
          <cell r="C1965">
            <v>-110.1</v>
          </cell>
          <cell r="D1965">
            <v>-5136.1499999999996</v>
          </cell>
        </row>
        <row r="1966">
          <cell r="A1966">
            <v>6997510</v>
          </cell>
          <cell r="B1966" t="str">
            <v>FICO-INT SETT-EMP BENEFITS  2100-1100</v>
          </cell>
          <cell r="C1966">
            <v>-1370976.93</v>
          </cell>
          <cell r="D1966">
            <v>-1020107.55</v>
          </cell>
        </row>
        <row r="1967">
          <cell r="A1967">
            <v>6997511</v>
          </cell>
          <cell r="B1967" t="str">
            <v>FICO-INT SETT-EMP TRAV      2100-1100</v>
          </cell>
          <cell r="C1967">
            <v>-2027.44</v>
          </cell>
          <cell r="D1967">
            <v>-173314.36</v>
          </cell>
        </row>
        <row r="1968">
          <cell r="A1968">
            <v>6997513</v>
          </cell>
          <cell r="B1968" t="str">
            <v>FICO-INT SETT-FINANCIAL CHAR2100-1100</v>
          </cell>
          <cell r="C1968">
            <v>-317629.36</v>
          </cell>
          <cell r="D1968">
            <v>0</v>
          </cell>
        </row>
        <row r="1969">
          <cell r="A1969">
            <v>6997514</v>
          </cell>
          <cell r="B1969" t="str">
            <v>FICO-INT SETT-FLEET         2100-1100</v>
          </cell>
          <cell r="C1969">
            <v>0</v>
          </cell>
          <cell r="D1969">
            <v>-21107.34</v>
          </cell>
        </row>
        <row r="1970">
          <cell r="A1970">
            <v>6997515</v>
          </cell>
          <cell r="B1970" t="str">
            <v>FICO-INT SETT-GOV PAYMENT   2100-1100</v>
          </cell>
          <cell r="C1970">
            <v>-3.55</v>
          </cell>
          <cell r="D1970">
            <v>-1733.88</v>
          </cell>
        </row>
        <row r="1971">
          <cell r="A1971">
            <v>6997520</v>
          </cell>
          <cell r="B1971" t="str">
            <v>FICO-INT SETT-MATERIAL O/H  2100-1100</v>
          </cell>
          <cell r="C1971">
            <v>0</v>
          </cell>
          <cell r="D1971">
            <v>-15.45</v>
          </cell>
        </row>
        <row r="1972">
          <cell r="A1972">
            <v>6997521</v>
          </cell>
          <cell r="B1972" t="str">
            <v>FICO-INT SETT-MISC (9500400-2100-1100</v>
          </cell>
          <cell r="C1972">
            <v>0</v>
          </cell>
          <cell r="D1972">
            <v>-275745.89</v>
          </cell>
        </row>
        <row r="1973">
          <cell r="A1973">
            <v>6997522</v>
          </cell>
          <cell r="B1973" t="str">
            <v>FICO-INT SETT-MISC A&amp;G      2100-1100</v>
          </cell>
          <cell r="C1973">
            <v>-84745.02</v>
          </cell>
          <cell r="D1973">
            <v>130465.07</v>
          </cell>
        </row>
        <row r="1974">
          <cell r="A1974">
            <v>6997523</v>
          </cell>
          <cell r="B1974" t="str">
            <v>FICO-INT SETT-MISC CORP     2100-1100</v>
          </cell>
          <cell r="C1974">
            <v>-339228.32</v>
          </cell>
          <cell r="D1974">
            <v>-6893022.0899999999</v>
          </cell>
        </row>
        <row r="1975">
          <cell r="A1975">
            <v>6997527</v>
          </cell>
          <cell r="B1975" t="str">
            <v>FICO-INT SETT-PURCH MAT     2100-1100</v>
          </cell>
          <cell r="C1975">
            <v>-445876.71</v>
          </cell>
          <cell r="D1975">
            <v>-773399.47</v>
          </cell>
        </row>
        <row r="1976">
          <cell r="A1976">
            <v>6997529</v>
          </cell>
          <cell r="B1976" t="str">
            <v>FICO-INT SETT-PURCH SER     2100-1100</v>
          </cell>
          <cell r="C1976">
            <v>-1705423.41</v>
          </cell>
          <cell r="D1976">
            <v>-7235497.0199999996</v>
          </cell>
        </row>
        <row r="1977">
          <cell r="A1977">
            <v>6997532</v>
          </cell>
          <cell r="B1977" t="str">
            <v>FICO-INT SETT-SALARIES      2100-1100</v>
          </cell>
          <cell r="C1977">
            <v>-946541.45</v>
          </cell>
          <cell r="D1977">
            <v>-2948965.22</v>
          </cell>
        </row>
        <row r="1978">
          <cell r="A1978">
            <v>6997535</v>
          </cell>
          <cell r="B1978" t="str">
            <v>FICO-INT SETT-TEL CHARGES   2100-1100</v>
          </cell>
          <cell r="C1978">
            <v>-2502.19</v>
          </cell>
          <cell r="D1978">
            <v>-383619.64</v>
          </cell>
        </row>
        <row r="1979">
          <cell r="A1979">
            <v>6997578</v>
          </cell>
          <cell r="B1979" t="str">
            <v>FICO-INT SETT-CASH DISC     2100-4190</v>
          </cell>
          <cell r="C1979">
            <v>2.38</v>
          </cell>
          <cell r="D1979">
            <v>0</v>
          </cell>
        </row>
        <row r="1980">
          <cell r="A1980">
            <v>6997583</v>
          </cell>
          <cell r="B1980" t="str">
            <v>FICO-INT SETT-DEPT O/H      2100-4190</v>
          </cell>
          <cell r="C1980">
            <v>0</v>
          </cell>
          <cell r="D1980">
            <v>-9819.98</v>
          </cell>
        </row>
        <row r="1981">
          <cell r="A1981">
            <v>6997585</v>
          </cell>
          <cell r="B1981" t="str">
            <v>FICO-INT SETT-DUES          2100-4190</v>
          </cell>
          <cell r="C1981">
            <v>-1207.5899999999999</v>
          </cell>
          <cell r="D1981">
            <v>-91.6</v>
          </cell>
        </row>
        <row r="1982">
          <cell r="A1982">
            <v>6997586</v>
          </cell>
          <cell r="B1982" t="str">
            <v>FICO-INT SETT-EMP BENEFITS  2100-4190</v>
          </cell>
          <cell r="C1982">
            <v>-42.46</v>
          </cell>
          <cell r="D1982">
            <v>-42.11</v>
          </cell>
        </row>
        <row r="1983">
          <cell r="A1983">
            <v>6997587</v>
          </cell>
          <cell r="B1983" t="str">
            <v>FICO-INT SETT-EMP TRAV      2100-4190</v>
          </cell>
          <cell r="C1983">
            <v>-190928.13</v>
          </cell>
          <cell r="D1983">
            <v>-34836.71</v>
          </cell>
        </row>
        <row r="1984">
          <cell r="A1984">
            <v>6997590</v>
          </cell>
          <cell r="B1984" t="str">
            <v>FICO-INT SETT-FLEET         2100-4190</v>
          </cell>
          <cell r="C1984">
            <v>0</v>
          </cell>
          <cell r="D1984">
            <v>-1149.46</v>
          </cell>
        </row>
        <row r="1985">
          <cell r="A1985">
            <v>6997591</v>
          </cell>
          <cell r="B1985" t="str">
            <v>FICO-INT SETT-GOV PAYMENT   2100-4190</v>
          </cell>
          <cell r="C1985">
            <v>-292.89999999999998</v>
          </cell>
          <cell r="D1985">
            <v>-2.13</v>
          </cell>
        </row>
        <row r="1986">
          <cell r="A1986">
            <v>6997596</v>
          </cell>
          <cell r="B1986" t="str">
            <v>FICO-INT SETT-MATERIAL O/H  2100-4190</v>
          </cell>
          <cell r="C1986">
            <v>0</v>
          </cell>
          <cell r="D1986">
            <v>-10.71</v>
          </cell>
        </row>
        <row r="1987">
          <cell r="A1987">
            <v>6997597</v>
          </cell>
          <cell r="B1987" t="str">
            <v>FICO-INT SETT-MISC (9500400-2100-4190</v>
          </cell>
          <cell r="C1987">
            <v>0</v>
          </cell>
          <cell r="D1987">
            <v>-11041.8</v>
          </cell>
        </row>
        <row r="1988">
          <cell r="A1988">
            <v>6997598</v>
          </cell>
          <cell r="B1988" t="str">
            <v>FICO-INT SETT-MISC A&amp;G      2100-4190</v>
          </cell>
          <cell r="C1988">
            <v>-17667.939999999999</v>
          </cell>
          <cell r="D1988">
            <v>-19349.669999999998</v>
          </cell>
        </row>
        <row r="1989">
          <cell r="A1989">
            <v>6997599</v>
          </cell>
          <cell r="B1989" t="str">
            <v>FICO-INT SETT-MISC CORP     2100-4190</v>
          </cell>
          <cell r="C1989">
            <v>-2037055.31</v>
          </cell>
          <cell r="D1989">
            <v>-555221.86</v>
          </cell>
        </row>
        <row r="1990">
          <cell r="A1990">
            <v>6997603</v>
          </cell>
          <cell r="B1990" t="str">
            <v>FICO-INT SETT-PURCH MAT     2100-4190</v>
          </cell>
          <cell r="C1990">
            <v>-224061.32</v>
          </cell>
          <cell r="D1990">
            <v>-25652.87</v>
          </cell>
        </row>
        <row r="1991">
          <cell r="A1991">
            <v>6997605</v>
          </cell>
          <cell r="B1991" t="str">
            <v>FICO-INT SETT-PURCH SER     2100-4190</v>
          </cell>
          <cell r="C1991">
            <v>-1858737.4</v>
          </cell>
          <cell r="D1991">
            <v>-409824.13</v>
          </cell>
        </row>
        <row r="1992">
          <cell r="A1992">
            <v>6997608</v>
          </cell>
          <cell r="B1992" t="str">
            <v>FICO-INT SETT-SALARIES      2100-4190</v>
          </cell>
          <cell r="C1992">
            <v>-714971.19</v>
          </cell>
          <cell r="D1992">
            <v>-104008.08</v>
          </cell>
        </row>
        <row r="1993">
          <cell r="A1993">
            <v>6997611</v>
          </cell>
          <cell r="B1993" t="str">
            <v>FICO-INT SETT-TEL CHARGES   2100-4190</v>
          </cell>
          <cell r="C1993">
            <v>-135660.66</v>
          </cell>
          <cell r="D1993">
            <v>-49492.61</v>
          </cell>
        </row>
        <row r="1994">
          <cell r="A1994">
            <v>6997621</v>
          </cell>
          <cell r="B1994" t="str">
            <v>FICO-INT SETT-DEPT O/H      2100-4200</v>
          </cell>
          <cell r="C1994">
            <v>0</v>
          </cell>
          <cell r="D1994">
            <v>-9822.0300000000007</v>
          </cell>
        </row>
        <row r="1995">
          <cell r="A1995">
            <v>6997623</v>
          </cell>
          <cell r="B1995" t="str">
            <v>FICO-INT SETT-DUES          2100-4200</v>
          </cell>
          <cell r="C1995">
            <v>0</v>
          </cell>
          <cell r="D1995">
            <v>-17.55</v>
          </cell>
        </row>
        <row r="1996">
          <cell r="A1996">
            <v>6997624</v>
          </cell>
          <cell r="B1996" t="str">
            <v>FICO-INT SETT-EMP BENEFITS  2100-4200</v>
          </cell>
          <cell r="C1996">
            <v>0</v>
          </cell>
          <cell r="D1996">
            <v>-54.01</v>
          </cell>
        </row>
        <row r="1997">
          <cell r="A1997">
            <v>6997625</v>
          </cell>
          <cell r="B1997" t="str">
            <v>FICO-INT SETT-EMP TRAV      2100-4200</v>
          </cell>
          <cell r="C1997">
            <v>0</v>
          </cell>
          <cell r="D1997">
            <v>-20204.43</v>
          </cell>
        </row>
        <row r="1998">
          <cell r="A1998">
            <v>6997628</v>
          </cell>
          <cell r="B1998" t="str">
            <v>FICO-INT SETT-FLEET         2100-4200</v>
          </cell>
          <cell r="C1998">
            <v>0</v>
          </cell>
          <cell r="D1998">
            <v>-1332.07</v>
          </cell>
        </row>
        <row r="1999">
          <cell r="A1999">
            <v>6997629</v>
          </cell>
          <cell r="B1999" t="str">
            <v>FICO-INT SETT-GOV PAYMENT   2100-4200</v>
          </cell>
          <cell r="C1999">
            <v>0</v>
          </cell>
          <cell r="D1999">
            <v>-1.33</v>
          </cell>
        </row>
        <row r="2000">
          <cell r="A2000">
            <v>6997634</v>
          </cell>
          <cell r="B2000" t="str">
            <v>FICO-INT SETT-MATERIAL O/H  2100-4200</v>
          </cell>
          <cell r="C2000">
            <v>0</v>
          </cell>
          <cell r="D2000">
            <v>-10.66</v>
          </cell>
        </row>
        <row r="2001">
          <cell r="A2001">
            <v>6997635</v>
          </cell>
          <cell r="B2001" t="str">
            <v>FICO-INT SETT-MISC (9500400-2100-4200</v>
          </cell>
          <cell r="C2001">
            <v>0</v>
          </cell>
          <cell r="D2001">
            <v>-7888.84</v>
          </cell>
        </row>
        <row r="2002">
          <cell r="A2002">
            <v>6997637</v>
          </cell>
          <cell r="B2002" t="str">
            <v>FICO-INT SETT-MISC CORP     2100-4200</v>
          </cell>
          <cell r="C2002">
            <v>0</v>
          </cell>
          <cell r="D2002">
            <v>-46333.16</v>
          </cell>
        </row>
        <row r="2003">
          <cell r="A2003">
            <v>6997641</v>
          </cell>
          <cell r="B2003" t="str">
            <v>FICO-INT SETT-PURCH MAT     2100-4200</v>
          </cell>
          <cell r="C2003">
            <v>0</v>
          </cell>
          <cell r="D2003">
            <v>-19104.169999999998</v>
          </cell>
        </row>
        <row r="2004">
          <cell r="A2004">
            <v>6997643</v>
          </cell>
          <cell r="B2004" t="str">
            <v>FICO-INT SETT-PURCH SER     2100-4200</v>
          </cell>
          <cell r="C2004">
            <v>0</v>
          </cell>
          <cell r="D2004">
            <v>-114588.04</v>
          </cell>
        </row>
        <row r="2005">
          <cell r="A2005">
            <v>6997646</v>
          </cell>
          <cell r="B2005" t="str">
            <v>FICO-INT SETT-SALARIES      2100-4200</v>
          </cell>
          <cell r="C2005">
            <v>0</v>
          </cell>
          <cell r="D2005">
            <v>-42739.51</v>
          </cell>
        </row>
        <row r="2006">
          <cell r="A2006">
            <v>6997649</v>
          </cell>
          <cell r="B2006" t="str">
            <v>FICO-INT SETT-TEL CHARGES   2100-4200</v>
          </cell>
          <cell r="C2006">
            <v>0</v>
          </cell>
          <cell r="D2006">
            <v>-54703.040000000001</v>
          </cell>
        </row>
        <row r="2007">
          <cell r="A2007">
            <v>6997712</v>
          </cell>
          <cell r="B2007" t="str">
            <v>FICO-INT SETT-MISC A&amp;G      2100-4950</v>
          </cell>
          <cell r="C2007">
            <v>0</v>
          </cell>
          <cell r="D2007">
            <v>-9.59</v>
          </cell>
        </row>
        <row r="2008">
          <cell r="A2008">
            <v>6997730</v>
          </cell>
          <cell r="B2008" t="str">
            <v>FICO-INT SETT-CASH DISC     2100-5000</v>
          </cell>
          <cell r="C2008">
            <v>1.37</v>
          </cell>
          <cell r="D2008">
            <v>0</v>
          </cell>
        </row>
        <row r="2009">
          <cell r="A2009">
            <v>6997735</v>
          </cell>
          <cell r="B2009" t="str">
            <v>FICO-INT SETT-DEPT O/H      2100-5000</v>
          </cell>
          <cell r="C2009">
            <v>0</v>
          </cell>
          <cell r="D2009">
            <v>-13535.26</v>
          </cell>
        </row>
        <row r="2010">
          <cell r="A2010">
            <v>6997737</v>
          </cell>
          <cell r="B2010" t="str">
            <v>FICO-INT SETT-DUES          2100-5000</v>
          </cell>
          <cell r="C2010">
            <v>-667.5</v>
          </cell>
          <cell r="D2010">
            <v>-38.11</v>
          </cell>
        </row>
        <row r="2011">
          <cell r="A2011">
            <v>6997738</v>
          </cell>
          <cell r="B2011" t="str">
            <v>FICO-INT SETT-EMP BENEFITS  2100-5000</v>
          </cell>
          <cell r="C2011">
            <v>-23.68</v>
          </cell>
          <cell r="D2011">
            <v>-23.61</v>
          </cell>
        </row>
        <row r="2012">
          <cell r="A2012">
            <v>6997739</v>
          </cell>
          <cell r="B2012" t="str">
            <v>FICO-INT SETT-EMP TRAV      2100-5000</v>
          </cell>
          <cell r="C2012">
            <v>-64318</v>
          </cell>
          <cell r="D2012">
            <v>-34859.449999999997</v>
          </cell>
        </row>
        <row r="2013">
          <cell r="A2013">
            <v>6997742</v>
          </cell>
          <cell r="B2013" t="str">
            <v>FICO-INT SETT-FLEET         2100-5000</v>
          </cell>
          <cell r="C2013">
            <v>0</v>
          </cell>
          <cell r="D2013">
            <v>-690.82</v>
          </cell>
        </row>
        <row r="2014">
          <cell r="A2014">
            <v>6997743</v>
          </cell>
          <cell r="B2014" t="str">
            <v>FICO-INT SETT-GOV PAYMENT   2100-5000</v>
          </cell>
          <cell r="C2014">
            <v>-196.14</v>
          </cell>
          <cell r="D2014">
            <v>-1.2</v>
          </cell>
        </row>
        <row r="2015">
          <cell r="A2015">
            <v>6997748</v>
          </cell>
          <cell r="B2015" t="str">
            <v>FICO-INT SETT-MATERIAL O/H  2100-5000</v>
          </cell>
          <cell r="C2015">
            <v>0</v>
          </cell>
          <cell r="D2015">
            <v>-5.53</v>
          </cell>
        </row>
        <row r="2016">
          <cell r="A2016">
            <v>6997749</v>
          </cell>
          <cell r="B2016" t="str">
            <v>FICO-INT SETT-MISC (9500400-2100-5000</v>
          </cell>
          <cell r="C2016">
            <v>0</v>
          </cell>
          <cell r="D2016">
            <v>-10463.93</v>
          </cell>
        </row>
        <row r="2017">
          <cell r="A2017">
            <v>6997750</v>
          </cell>
          <cell r="B2017" t="str">
            <v>FICO-INT SETT-MISC A&amp;G      2100-5000</v>
          </cell>
          <cell r="C2017">
            <v>-33451.97</v>
          </cell>
          <cell r="D2017">
            <v>-52.04</v>
          </cell>
        </row>
        <row r="2018">
          <cell r="A2018">
            <v>6997751</v>
          </cell>
          <cell r="B2018" t="str">
            <v>FICO-INT SETT-MISC CORP     2100-5000</v>
          </cell>
          <cell r="C2018">
            <v>-1148677.42</v>
          </cell>
          <cell r="D2018">
            <v>-135434.57</v>
          </cell>
        </row>
        <row r="2019">
          <cell r="A2019">
            <v>6997755</v>
          </cell>
          <cell r="B2019" t="str">
            <v>FICO-INT SETT-PURCH MAT     2100-5000</v>
          </cell>
          <cell r="C2019">
            <v>-59578.55</v>
          </cell>
          <cell r="D2019">
            <v>-69391.13</v>
          </cell>
        </row>
        <row r="2020">
          <cell r="A2020">
            <v>6997757</v>
          </cell>
          <cell r="B2020" t="str">
            <v>FICO-INT SETT-PURCH SER     2100-5000</v>
          </cell>
          <cell r="C2020">
            <v>-1020493.68</v>
          </cell>
          <cell r="D2020">
            <v>-258095.78</v>
          </cell>
        </row>
        <row r="2021">
          <cell r="A2021">
            <v>6997760</v>
          </cell>
          <cell r="B2021" t="str">
            <v>FICO-INT SETT-SALARIES      2100-5000</v>
          </cell>
          <cell r="C2021">
            <v>-402983.52</v>
          </cell>
          <cell r="D2021">
            <v>-45372.66</v>
          </cell>
        </row>
        <row r="2022">
          <cell r="A2022">
            <v>6997763</v>
          </cell>
          <cell r="B2022" t="str">
            <v>FICO-INT SETT-TEL CHARGES   2100-5000</v>
          </cell>
          <cell r="C2022">
            <v>-69156.759999999995</v>
          </cell>
          <cell r="D2022">
            <v>-32312.400000000001</v>
          </cell>
        </row>
        <row r="2023">
          <cell r="A2023">
            <v>6997901</v>
          </cell>
          <cell r="B2023" t="str">
            <v>FICO-INT SETT-MISC (9500400-2200-4200</v>
          </cell>
          <cell r="C2023">
            <v>0</v>
          </cell>
          <cell r="D2023">
            <v>-2670.76</v>
          </cell>
        </row>
        <row r="2024">
          <cell r="A2024">
            <v>6997903</v>
          </cell>
          <cell r="B2024" t="str">
            <v>FICO-INT SETT-MISC CORP     2200-4200</v>
          </cell>
          <cell r="C2024">
            <v>0</v>
          </cell>
          <cell r="D2024">
            <v>-32533.86</v>
          </cell>
        </row>
        <row r="2025">
          <cell r="A2025">
            <v>6997913</v>
          </cell>
          <cell r="B2025" t="str">
            <v>FICO-INT SETT-SEC COSTS     2200-4200</v>
          </cell>
          <cell r="C2025">
            <v>0</v>
          </cell>
          <cell r="D2025">
            <v>-29863.08</v>
          </cell>
        </row>
        <row r="2026">
          <cell r="A2026">
            <v>6998015</v>
          </cell>
          <cell r="B2026" t="str">
            <v>FICO-INT SETT-MISC (9500400-2200-5000</v>
          </cell>
          <cell r="C2026">
            <v>0</v>
          </cell>
          <cell r="D2026">
            <v>-915.82</v>
          </cell>
        </row>
        <row r="2027">
          <cell r="A2027">
            <v>6998017</v>
          </cell>
          <cell r="B2027" t="str">
            <v>FICO-INT SETT-MISC CORP     2200-5000</v>
          </cell>
          <cell r="C2027">
            <v>0</v>
          </cell>
          <cell r="D2027">
            <v>-11155.8</v>
          </cell>
        </row>
        <row r="2028">
          <cell r="A2028">
            <v>6998027</v>
          </cell>
          <cell r="B2028" t="str">
            <v>FICO-INT SETT-SEC COSTS     2200-5000</v>
          </cell>
          <cell r="C2028">
            <v>0</v>
          </cell>
          <cell r="D2028">
            <v>-10240.040000000001</v>
          </cell>
        </row>
        <row r="2029">
          <cell r="A2029">
            <v>6998034</v>
          </cell>
          <cell r="B2029" t="str">
            <v>FICO-INT SETT-CASH DISC     2100-4600</v>
          </cell>
          <cell r="C2029">
            <v>0.12</v>
          </cell>
          <cell r="D2029">
            <v>0</v>
          </cell>
        </row>
        <row r="2030">
          <cell r="A2030">
            <v>6998039</v>
          </cell>
          <cell r="B2030" t="str">
            <v>FICO-INT SETT-DEPT O/H      2100-4600</v>
          </cell>
          <cell r="C2030">
            <v>0</v>
          </cell>
          <cell r="D2030">
            <v>-463.68</v>
          </cell>
        </row>
        <row r="2031">
          <cell r="A2031">
            <v>6998041</v>
          </cell>
          <cell r="B2031" t="str">
            <v>FICO-INT SETT-DUES          2100-4600</v>
          </cell>
          <cell r="C2031">
            <v>-49.23</v>
          </cell>
          <cell r="D2031">
            <v>-0.37</v>
          </cell>
        </row>
        <row r="2032">
          <cell r="A2032">
            <v>6998042</v>
          </cell>
          <cell r="B2032" t="str">
            <v>FICO-INT SETT-EMP BENEFITS  2100-4600</v>
          </cell>
          <cell r="C2032">
            <v>-1.9</v>
          </cell>
          <cell r="D2032">
            <v>-0.47</v>
          </cell>
        </row>
        <row r="2033">
          <cell r="A2033">
            <v>6998043</v>
          </cell>
          <cell r="B2033" t="str">
            <v>FICO-INT SETT-EMP TRAV      2100-4600</v>
          </cell>
          <cell r="C2033">
            <v>-1860.37</v>
          </cell>
          <cell r="D2033">
            <v>-120.1</v>
          </cell>
        </row>
        <row r="2034">
          <cell r="A2034">
            <v>6998046</v>
          </cell>
          <cell r="B2034" t="str">
            <v>FICO-INT SETT-FLEET         2100-4600</v>
          </cell>
          <cell r="C2034">
            <v>0</v>
          </cell>
          <cell r="D2034">
            <v>-11.08</v>
          </cell>
        </row>
        <row r="2035">
          <cell r="A2035">
            <v>6998047</v>
          </cell>
          <cell r="B2035" t="str">
            <v>FICO-INT SETT-GOV PAYMENT   2100-4600</v>
          </cell>
          <cell r="C2035">
            <v>-17.25</v>
          </cell>
          <cell r="D2035">
            <v>0</v>
          </cell>
        </row>
        <row r="2036">
          <cell r="A2036">
            <v>6998052</v>
          </cell>
          <cell r="B2036" t="str">
            <v>FICO-INT SETT-MATERIAL O/H  2100-4600</v>
          </cell>
          <cell r="C2036">
            <v>0</v>
          </cell>
          <cell r="D2036">
            <v>0.01</v>
          </cell>
        </row>
        <row r="2037">
          <cell r="A2037">
            <v>6998053</v>
          </cell>
          <cell r="B2037" t="str">
            <v>FICO-INT SETT-MISC (9500400-2100-4600</v>
          </cell>
          <cell r="C2037">
            <v>0</v>
          </cell>
          <cell r="D2037">
            <v>-2254.33</v>
          </cell>
        </row>
        <row r="2038">
          <cell r="A2038">
            <v>6998054</v>
          </cell>
          <cell r="B2038" t="str">
            <v>FICO-INT SETT-MISC A&amp;G      2100-4600</v>
          </cell>
          <cell r="C2038">
            <v>-25.78</v>
          </cell>
          <cell r="D2038">
            <v>25.1</v>
          </cell>
        </row>
        <row r="2039">
          <cell r="A2039">
            <v>6998055</v>
          </cell>
          <cell r="B2039" t="str">
            <v>FICO-INT SETT-MISC CORP     2100-4600</v>
          </cell>
          <cell r="C2039">
            <v>-88440.33</v>
          </cell>
          <cell r="D2039">
            <v>-99.11</v>
          </cell>
        </row>
        <row r="2040">
          <cell r="A2040">
            <v>6998059</v>
          </cell>
          <cell r="B2040" t="str">
            <v>FICO-INT SETT-PURCH MAT     2100-4600</v>
          </cell>
          <cell r="C2040">
            <v>-3567.37</v>
          </cell>
          <cell r="D2040">
            <v>-41.9</v>
          </cell>
        </row>
        <row r="2041">
          <cell r="A2041">
            <v>6998061</v>
          </cell>
          <cell r="B2041" t="str">
            <v>FICO-INT SETT-PURCH SER     2100-4600</v>
          </cell>
          <cell r="C2041">
            <v>-59361.39</v>
          </cell>
          <cell r="D2041">
            <v>-17.260000000000002</v>
          </cell>
        </row>
        <row r="2042">
          <cell r="A2042">
            <v>6998064</v>
          </cell>
          <cell r="B2042" t="str">
            <v>FICO-INT SETT-SALARIES      2100-4600</v>
          </cell>
          <cell r="C2042">
            <v>-27668.92</v>
          </cell>
          <cell r="D2042">
            <v>-4908</v>
          </cell>
        </row>
        <row r="2043">
          <cell r="A2043">
            <v>6998067</v>
          </cell>
          <cell r="B2043" t="str">
            <v>FICO-INT SETT-TEL CHARGES   2100-4600</v>
          </cell>
          <cell r="C2043">
            <v>-4054.64</v>
          </cell>
          <cell r="D2043">
            <v>-25.01</v>
          </cell>
        </row>
        <row r="2044">
          <cell r="A2044">
            <v>6998091</v>
          </cell>
          <cell r="B2044" t="str">
            <v>FICO-INT SETT-MISC (9500400-2200-4600</v>
          </cell>
          <cell r="C2044">
            <v>0</v>
          </cell>
          <cell r="D2044">
            <v>-118.81</v>
          </cell>
        </row>
        <row r="2045">
          <cell r="A2045">
            <v>6998093</v>
          </cell>
          <cell r="B2045" t="str">
            <v>FICO-INT SETT-MISC CORP     2200-4600</v>
          </cell>
          <cell r="C2045">
            <v>0</v>
          </cell>
          <cell r="D2045">
            <v>-1447.02</v>
          </cell>
        </row>
        <row r="2046">
          <cell r="A2046">
            <v>6998103</v>
          </cell>
          <cell r="B2046" t="str">
            <v>FICO-INT SETT-SEC COSTS     2200-4600</v>
          </cell>
          <cell r="C2046">
            <v>0</v>
          </cell>
          <cell r="D2046">
            <v>-1328.22</v>
          </cell>
        </row>
        <row r="2047">
          <cell r="A2047">
            <v>6998153</v>
          </cell>
          <cell r="B2047" t="str">
            <v>FICO-INT SETT-DEPT O/H      2100-4960</v>
          </cell>
          <cell r="C2047">
            <v>0</v>
          </cell>
          <cell r="D2047">
            <v>-187.35</v>
          </cell>
        </row>
        <row r="2048">
          <cell r="A2048">
            <v>6998154</v>
          </cell>
          <cell r="B2048" t="str">
            <v>FICO-INT SETT-DUES          2100-4960</v>
          </cell>
          <cell r="C2048">
            <v>-1.18</v>
          </cell>
          <cell r="D2048">
            <v>-0.37</v>
          </cell>
        </row>
        <row r="2049">
          <cell r="A2049">
            <v>6998155</v>
          </cell>
          <cell r="B2049" t="str">
            <v>FICO-INT SETT-EMP BENEFITS  2100-4960</v>
          </cell>
          <cell r="C2049">
            <v>0</v>
          </cell>
          <cell r="D2049">
            <v>-0.05</v>
          </cell>
        </row>
        <row r="2050">
          <cell r="A2050">
            <v>6998156</v>
          </cell>
          <cell r="B2050" t="str">
            <v>FICO-INT SETT-EMP TRAV      2100-4960</v>
          </cell>
          <cell r="C2050">
            <v>-68.33</v>
          </cell>
          <cell r="D2050">
            <v>-114.89</v>
          </cell>
        </row>
        <row r="2051">
          <cell r="A2051">
            <v>6998158</v>
          </cell>
          <cell r="B2051" t="str">
            <v>FICO-INT SETT-FLEET         2100-4960</v>
          </cell>
          <cell r="C2051">
            <v>0</v>
          </cell>
          <cell r="D2051">
            <v>-0.08</v>
          </cell>
        </row>
        <row r="2052">
          <cell r="A2052">
            <v>6998163</v>
          </cell>
          <cell r="B2052" t="str">
            <v>FICO-INT SETT-MATERIAL O/H  2100-4960</v>
          </cell>
          <cell r="C2052">
            <v>0</v>
          </cell>
          <cell r="D2052">
            <v>-0.08</v>
          </cell>
        </row>
        <row r="2053">
          <cell r="A2053">
            <v>6998164</v>
          </cell>
          <cell r="B2053" t="str">
            <v>FICO-INT SETT-MISC (9500400-2100-4960</v>
          </cell>
          <cell r="C2053">
            <v>0</v>
          </cell>
          <cell r="D2053">
            <v>-700.42</v>
          </cell>
        </row>
        <row r="2054">
          <cell r="A2054">
            <v>6998165</v>
          </cell>
          <cell r="B2054" t="str">
            <v>FICO-INT SETT-MISC A&amp;G      2100-4960</v>
          </cell>
          <cell r="C2054">
            <v>0</v>
          </cell>
          <cell r="D2054">
            <v>1.17</v>
          </cell>
        </row>
        <row r="2055">
          <cell r="A2055">
            <v>6998166</v>
          </cell>
          <cell r="B2055" t="str">
            <v>FICO-INT SETT-MISC CORP     2100-4960</v>
          </cell>
          <cell r="C2055">
            <v>137.49</v>
          </cell>
          <cell r="D2055">
            <v>-12800.42</v>
          </cell>
        </row>
        <row r="2056">
          <cell r="A2056">
            <v>6998170</v>
          </cell>
          <cell r="B2056" t="str">
            <v>FICO-INT SETT-PURCH MAT     2100-4960</v>
          </cell>
          <cell r="C2056">
            <v>-93.59</v>
          </cell>
          <cell r="D2056">
            <v>-280.02</v>
          </cell>
        </row>
        <row r="2057">
          <cell r="A2057">
            <v>6998172</v>
          </cell>
          <cell r="B2057" t="str">
            <v>FICO-INT SETT-PURCH SER     2100-4960</v>
          </cell>
          <cell r="C2057">
            <v>-827.39</v>
          </cell>
          <cell r="D2057">
            <v>-19072.66</v>
          </cell>
        </row>
        <row r="2058">
          <cell r="A2058">
            <v>6998175</v>
          </cell>
          <cell r="B2058" t="str">
            <v>FICO-INT SETT-SALARIES      2100-4960</v>
          </cell>
          <cell r="C2058">
            <v>-1157.93</v>
          </cell>
          <cell r="D2058">
            <v>-2487.8200000000002</v>
          </cell>
        </row>
        <row r="2059">
          <cell r="A2059">
            <v>6998178</v>
          </cell>
          <cell r="B2059" t="str">
            <v>FICO-INT SETT-TEL CHARGES   2100-4960</v>
          </cell>
          <cell r="C2059">
            <v>-2.48</v>
          </cell>
          <cell r="D2059">
            <v>-65.42</v>
          </cell>
        </row>
        <row r="2060">
          <cell r="A2060">
            <v>6998194</v>
          </cell>
          <cell r="B2060" t="str">
            <v>FICO-INT SETT-MISC (9500400-2200-4960</v>
          </cell>
          <cell r="C2060">
            <v>0</v>
          </cell>
          <cell r="D2060">
            <v>-517.29</v>
          </cell>
        </row>
        <row r="2061">
          <cell r="A2061">
            <v>6998196</v>
          </cell>
          <cell r="B2061" t="str">
            <v>FICO-INT SETT-MISC CORP     2200-4960</v>
          </cell>
          <cell r="C2061">
            <v>0</v>
          </cell>
          <cell r="D2061">
            <v>-6301.44</v>
          </cell>
        </row>
        <row r="2062">
          <cell r="A2062">
            <v>6998227</v>
          </cell>
          <cell r="B2062" t="str">
            <v>FICO-INT SETT-SEC COSTS     2200-4960</v>
          </cell>
          <cell r="C2062">
            <v>0</v>
          </cell>
          <cell r="D2062">
            <v>-5784.1</v>
          </cell>
        </row>
        <row r="2063">
          <cell r="A2063">
            <v>6998230</v>
          </cell>
          <cell r="B2063" t="str">
            <v>FICO-INT SETT-PAYROLL TX O/H2100-1100</v>
          </cell>
          <cell r="C2063">
            <v>0</v>
          </cell>
          <cell r="D2063">
            <v>-212345.42</v>
          </cell>
        </row>
        <row r="2064">
          <cell r="A2064">
            <v>6998232</v>
          </cell>
          <cell r="B2064" t="str">
            <v>FICO-INT SETT-PAYROLL TX O/H2100-4190</v>
          </cell>
          <cell r="C2064">
            <v>0</v>
          </cell>
          <cell r="D2064">
            <v>-7083.14</v>
          </cell>
        </row>
        <row r="2065">
          <cell r="A2065">
            <v>6998233</v>
          </cell>
          <cell r="B2065" t="str">
            <v>FICO-INT SETT-PAYROLL TX O/H2100-4200</v>
          </cell>
          <cell r="C2065">
            <v>0</v>
          </cell>
          <cell r="D2065">
            <v>-2806.13</v>
          </cell>
        </row>
        <row r="2066">
          <cell r="A2066">
            <v>6998235</v>
          </cell>
          <cell r="B2066" t="str">
            <v>FICO-INT SETT-PAYROLL TX O/H2100-4600</v>
          </cell>
          <cell r="C2066">
            <v>0</v>
          </cell>
          <cell r="D2066">
            <v>-208.54</v>
          </cell>
        </row>
        <row r="2067">
          <cell r="A2067">
            <v>6998238</v>
          </cell>
          <cell r="B2067" t="str">
            <v>FICO-INT SETT-PAYROLL TX O/H2100-4960</v>
          </cell>
          <cell r="C2067">
            <v>0</v>
          </cell>
          <cell r="D2067">
            <v>-139.84</v>
          </cell>
        </row>
        <row r="2068">
          <cell r="A2068">
            <v>6998239</v>
          </cell>
          <cell r="B2068" t="str">
            <v>FICO-INT SETT-PAYROLL TX O/H2100-5000</v>
          </cell>
          <cell r="C2068">
            <v>0</v>
          </cell>
          <cell r="D2068">
            <v>-3033.82</v>
          </cell>
        </row>
        <row r="2069">
          <cell r="A2069">
            <v>6998240</v>
          </cell>
          <cell r="B2069" t="str">
            <v>FICO-INT SETT-P&amp;B O/H       2100-1100</v>
          </cell>
          <cell r="C2069">
            <v>0</v>
          </cell>
          <cell r="D2069">
            <v>-633490.09</v>
          </cell>
        </row>
        <row r="2070">
          <cell r="A2070">
            <v>6998242</v>
          </cell>
          <cell r="B2070" t="str">
            <v>FICO-INT SETT-P&amp;B O/H       2100-4190</v>
          </cell>
          <cell r="C2070">
            <v>0</v>
          </cell>
          <cell r="D2070">
            <v>-20340.560000000001</v>
          </cell>
        </row>
        <row r="2071">
          <cell r="A2071">
            <v>6998243</v>
          </cell>
          <cell r="B2071" t="str">
            <v>FICO-INT SETT-P&amp;B O/H       2100-4200</v>
          </cell>
          <cell r="C2071">
            <v>0</v>
          </cell>
          <cell r="D2071">
            <v>-7890.07</v>
          </cell>
        </row>
        <row r="2072">
          <cell r="A2072">
            <v>6998245</v>
          </cell>
          <cell r="B2072" t="str">
            <v>FICO-INT SETT-P&amp;B O/H       2100-4600</v>
          </cell>
          <cell r="C2072">
            <v>0</v>
          </cell>
          <cell r="D2072">
            <v>-621.57000000000005</v>
          </cell>
        </row>
        <row r="2073">
          <cell r="A2073">
            <v>6998248</v>
          </cell>
          <cell r="B2073" t="str">
            <v>FICO-INT SETT-P&amp;B O/H       2100-4960</v>
          </cell>
          <cell r="C2073">
            <v>0</v>
          </cell>
          <cell r="D2073">
            <v>-412.24</v>
          </cell>
        </row>
        <row r="2074">
          <cell r="A2074">
            <v>6998249</v>
          </cell>
          <cell r="B2074" t="str">
            <v>FICO-INT SETT-P&amp;B O/H       2100-5000</v>
          </cell>
          <cell r="C2074">
            <v>0</v>
          </cell>
          <cell r="D2074">
            <v>-8581.91</v>
          </cell>
        </row>
        <row r="2075">
          <cell r="A2075">
            <v>6998250</v>
          </cell>
          <cell r="B2075" t="str">
            <v>FICO-INT SETT-WORK COMP O/H 2100-1100</v>
          </cell>
          <cell r="C2075">
            <v>0</v>
          </cell>
          <cell r="D2075">
            <v>-65808.92</v>
          </cell>
        </row>
        <row r="2076">
          <cell r="A2076">
            <v>6998252</v>
          </cell>
          <cell r="B2076" t="str">
            <v>FICO-INT SETT-WORK COMP O/H 2100-4190</v>
          </cell>
          <cell r="C2076">
            <v>0</v>
          </cell>
          <cell r="D2076">
            <v>-2200.7199999999998</v>
          </cell>
        </row>
        <row r="2077">
          <cell r="A2077">
            <v>6998253</v>
          </cell>
          <cell r="B2077" t="str">
            <v>FICO-INT SETT-WORK COMP O/H 2100-4200</v>
          </cell>
          <cell r="C2077">
            <v>0</v>
          </cell>
          <cell r="D2077">
            <v>-877.12</v>
          </cell>
        </row>
        <row r="2078">
          <cell r="A2078">
            <v>6998255</v>
          </cell>
          <cell r="B2078" t="str">
            <v>FICO-INT SETT-WORK COMP O/H 2100-4600</v>
          </cell>
          <cell r="C2078">
            <v>0</v>
          </cell>
          <cell r="D2078">
            <v>-69.650000000000006</v>
          </cell>
        </row>
        <row r="2079">
          <cell r="A2079">
            <v>6998258</v>
          </cell>
          <cell r="B2079" t="str">
            <v>FICO-INT SETT-WORK COMP O/H 2100-4960</v>
          </cell>
          <cell r="C2079">
            <v>0</v>
          </cell>
          <cell r="D2079">
            <v>-45.54</v>
          </cell>
        </row>
        <row r="2080">
          <cell r="A2080">
            <v>6998259</v>
          </cell>
          <cell r="B2080" t="str">
            <v>FICO-INT SETT-WORK COMP O/H 2100-5000</v>
          </cell>
          <cell r="C2080">
            <v>0</v>
          </cell>
          <cell r="D2080">
            <v>-929.51</v>
          </cell>
        </row>
        <row r="2081">
          <cell r="A2081">
            <v>6998260</v>
          </cell>
          <cell r="B2081" t="str">
            <v>FICO-INT SETT-ICP O/H       2100-1100</v>
          </cell>
          <cell r="C2081">
            <v>0</v>
          </cell>
          <cell r="D2081">
            <v>-594644.9</v>
          </cell>
        </row>
        <row r="2082">
          <cell r="A2082">
            <v>6998262</v>
          </cell>
          <cell r="B2082" t="str">
            <v>FICO-INT SETT-ICP O/H       2100-4190</v>
          </cell>
          <cell r="C2082">
            <v>0</v>
          </cell>
          <cell r="D2082">
            <v>-21434.52</v>
          </cell>
        </row>
        <row r="2083">
          <cell r="A2083">
            <v>6998263</v>
          </cell>
          <cell r="B2083" t="str">
            <v>FICO-INT SETT-ICP O/H       2100-4200</v>
          </cell>
          <cell r="C2083">
            <v>0</v>
          </cell>
          <cell r="D2083">
            <v>-7798.19</v>
          </cell>
        </row>
        <row r="2084">
          <cell r="A2084">
            <v>6998265</v>
          </cell>
          <cell r="B2084" t="str">
            <v>FICO-INT SETT-ICP O/H       2100-4600</v>
          </cell>
          <cell r="C2084">
            <v>0</v>
          </cell>
          <cell r="D2084">
            <v>-963.14</v>
          </cell>
        </row>
        <row r="2085">
          <cell r="A2085">
            <v>6998268</v>
          </cell>
          <cell r="B2085" t="str">
            <v>FICO-INT SETT-ICP O/H       2100-4960</v>
          </cell>
          <cell r="C2085">
            <v>0</v>
          </cell>
          <cell r="D2085">
            <v>-505.33</v>
          </cell>
        </row>
        <row r="2086">
          <cell r="A2086">
            <v>6998269</v>
          </cell>
          <cell r="B2086" t="str">
            <v>FICO-INT SETT-ICP O/H       2100-5000</v>
          </cell>
          <cell r="C2086">
            <v>0</v>
          </cell>
          <cell r="D2086">
            <v>-9030.83</v>
          </cell>
        </row>
        <row r="2087">
          <cell r="A2087">
            <v>6998270</v>
          </cell>
          <cell r="B2087" t="str">
            <v>FICO-INT SETT-V&amp;S O/H       2100-1100</v>
          </cell>
          <cell r="C2087">
            <v>0</v>
          </cell>
          <cell r="D2087">
            <v>-468081.95</v>
          </cell>
        </row>
        <row r="2088">
          <cell r="A2088">
            <v>6998272</v>
          </cell>
          <cell r="B2088" t="str">
            <v>FICO-INT SETT-V&amp;S O/H       2100-4190</v>
          </cell>
          <cell r="C2088">
            <v>0</v>
          </cell>
          <cell r="D2088">
            <v>-15895.64</v>
          </cell>
        </row>
        <row r="2089">
          <cell r="A2089">
            <v>6998273</v>
          </cell>
          <cell r="B2089" t="str">
            <v>FICO-INT SETT-V&amp;S O/H       2100-4200</v>
          </cell>
          <cell r="C2089">
            <v>0</v>
          </cell>
          <cell r="D2089">
            <v>-6243.12</v>
          </cell>
        </row>
        <row r="2090">
          <cell r="A2090">
            <v>6998275</v>
          </cell>
          <cell r="B2090" t="str">
            <v>FICO-INT SETT-V&amp;S O/H       2100-4600</v>
          </cell>
          <cell r="C2090">
            <v>0</v>
          </cell>
          <cell r="D2090">
            <v>-489.19</v>
          </cell>
        </row>
        <row r="2091">
          <cell r="A2091">
            <v>6998278</v>
          </cell>
          <cell r="B2091" t="str">
            <v>FICO-INT SETT-V&amp;S O/H       2100-4960</v>
          </cell>
          <cell r="C2091">
            <v>0</v>
          </cell>
          <cell r="D2091">
            <v>-318.07</v>
          </cell>
        </row>
        <row r="2092">
          <cell r="A2092">
            <v>6998279</v>
          </cell>
          <cell r="B2092" t="str">
            <v>FICO-INT SETT-V&amp;S O/H       2100-5000</v>
          </cell>
          <cell r="C2092">
            <v>0</v>
          </cell>
          <cell r="D2092">
            <v>-6897.85</v>
          </cell>
        </row>
        <row r="2093">
          <cell r="A2093">
            <v>6998290</v>
          </cell>
          <cell r="B2093" t="str">
            <v>FICO-INT SETT-PLPD O/H      2100-1100</v>
          </cell>
          <cell r="C2093">
            <v>0</v>
          </cell>
          <cell r="D2093">
            <v>-64462.48</v>
          </cell>
        </row>
        <row r="2094">
          <cell r="A2094">
            <v>6998292</v>
          </cell>
          <cell r="B2094" t="str">
            <v>FICO-INT SETT-PLPD O/H      2100-4190</v>
          </cell>
          <cell r="C2094">
            <v>0</v>
          </cell>
          <cell r="D2094">
            <v>-2105.89</v>
          </cell>
        </row>
        <row r="2095">
          <cell r="A2095">
            <v>6998293</v>
          </cell>
          <cell r="B2095" t="str">
            <v>FICO-INT SETT-PLPD O/H      2100-4200</v>
          </cell>
          <cell r="C2095">
            <v>0</v>
          </cell>
          <cell r="D2095">
            <v>-832.7</v>
          </cell>
        </row>
        <row r="2096">
          <cell r="A2096">
            <v>6998295</v>
          </cell>
          <cell r="B2096" t="str">
            <v>FICO-INT SETT-PLPD O/H      2100-4600</v>
          </cell>
          <cell r="C2096">
            <v>0</v>
          </cell>
          <cell r="D2096">
            <v>-65.27</v>
          </cell>
        </row>
        <row r="2097">
          <cell r="A2097">
            <v>6998298</v>
          </cell>
          <cell r="B2097" t="str">
            <v>FICO-INT SETT-PLPD O/H      2100-4960</v>
          </cell>
          <cell r="C2097">
            <v>0</v>
          </cell>
          <cell r="D2097">
            <v>-42.82</v>
          </cell>
        </row>
        <row r="2098">
          <cell r="A2098">
            <v>6998299</v>
          </cell>
          <cell r="B2098" t="str">
            <v>FICO-INT SETT-PLPD O/H      2100-5000</v>
          </cell>
          <cell r="C2098">
            <v>0</v>
          </cell>
          <cell r="D2098">
            <v>-899.94</v>
          </cell>
        </row>
        <row r="2099">
          <cell r="A2099">
            <v>6998300</v>
          </cell>
          <cell r="B2099" t="str">
            <v>FICO-INT SETT-OTHER O/H     2100-1100</v>
          </cell>
          <cell r="C2099">
            <v>0</v>
          </cell>
          <cell r="D2099">
            <v>-1970409.7</v>
          </cell>
        </row>
        <row r="2100">
          <cell r="A2100">
            <v>6998302</v>
          </cell>
          <cell r="B2100" t="str">
            <v>FICO-INT SETT-OTHER O/H     2100-4190</v>
          </cell>
          <cell r="C2100">
            <v>0</v>
          </cell>
          <cell r="D2100">
            <v>-153583.20000000001</v>
          </cell>
        </row>
        <row r="2101">
          <cell r="A2101">
            <v>6998303</v>
          </cell>
          <cell r="B2101" t="str">
            <v>FICO-INT SETT-OTHER O/H     2100-4200</v>
          </cell>
          <cell r="C2101">
            <v>0</v>
          </cell>
          <cell r="D2101">
            <v>-37936.17</v>
          </cell>
        </row>
        <row r="2102">
          <cell r="A2102">
            <v>6998305</v>
          </cell>
          <cell r="B2102" t="str">
            <v>FICO-INT SETT-OTHER O/H     2100-4600</v>
          </cell>
          <cell r="C2102">
            <v>0</v>
          </cell>
          <cell r="D2102">
            <v>-176.15</v>
          </cell>
        </row>
        <row r="2103">
          <cell r="A2103">
            <v>6998308</v>
          </cell>
          <cell r="B2103" t="str">
            <v>FICO-INT SETT-OTHER O/H     2100-4960</v>
          </cell>
          <cell r="C2103">
            <v>0</v>
          </cell>
          <cell r="D2103">
            <v>-4525.8500000000004</v>
          </cell>
        </row>
        <row r="2104">
          <cell r="A2104">
            <v>6998309</v>
          </cell>
          <cell r="B2104" t="str">
            <v>FICO-INT SETT-OTHER O/H     2100-5000</v>
          </cell>
          <cell r="C2104">
            <v>0</v>
          </cell>
          <cell r="D2104">
            <v>-73759.38</v>
          </cell>
        </row>
        <row r="2105">
          <cell r="A2105">
            <v>6998413</v>
          </cell>
          <cell r="B2105" t="str">
            <v>FICO-INT SETT-SALARIES      2100-4197</v>
          </cell>
          <cell r="C2105">
            <v>-104988.13</v>
          </cell>
          <cell r="D2105">
            <v>-1931.25</v>
          </cell>
        </row>
        <row r="2106">
          <cell r="A2106">
            <v>6998414</v>
          </cell>
          <cell r="B2106" t="str">
            <v>FICO-INT SETT-EMP BENEFITS  2100-4197</v>
          </cell>
          <cell r="C2106">
            <v>-5.78</v>
          </cell>
          <cell r="D2106">
            <v>-0.09</v>
          </cell>
        </row>
        <row r="2107">
          <cell r="A2107">
            <v>6998416</v>
          </cell>
          <cell r="B2107" t="str">
            <v>FICO-INT SETT-EMP TRAV      2100-4197</v>
          </cell>
          <cell r="C2107">
            <v>-6313.04</v>
          </cell>
          <cell r="D2107">
            <v>-151.25</v>
          </cell>
        </row>
        <row r="2108">
          <cell r="A2108">
            <v>6998417</v>
          </cell>
          <cell r="B2108" t="str">
            <v>FICO-INT SETT-PURCH MAT     2100-4197</v>
          </cell>
          <cell r="C2108">
            <v>-58812.36</v>
          </cell>
          <cell r="D2108">
            <v>-13023.63</v>
          </cell>
        </row>
        <row r="2109">
          <cell r="A2109">
            <v>6998418</v>
          </cell>
          <cell r="B2109" t="str">
            <v>FICO-INT SETT-PURCH SER     2100-4197</v>
          </cell>
          <cell r="C2109">
            <v>-320595.09999999998</v>
          </cell>
          <cell r="D2109">
            <v>-66603.42</v>
          </cell>
        </row>
        <row r="2110">
          <cell r="A2110">
            <v>6998419</v>
          </cell>
          <cell r="B2110" t="str">
            <v>FICO-INT SETT-DUES          2100-4197</v>
          </cell>
          <cell r="C2110">
            <v>-156.09</v>
          </cell>
          <cell r="D2110">
            <v>-1.08</v>
          </cell>
        </row>
        <row r="2111">
          <cell r="A2111">
            <v>6998421</v>
          </cell>
          <cell r="B2111" t="str">
            <v>FICO-INT SETT-GOV PAYMENT   2100-4197</v>
          </cell>
          <cell r="C2111">
            <v>-52.09</v>
          </cell>
          <cell r="D2111">
            <v>0</v>
          </cell>
        </row>
        <row r="2112">
          <cell r="A2112">
            <v>6998423</v>
          </cell>
          <cell r="B2112" t="str">
            <v>FICO-INT SETT-TEL CHARGES   2100-4197</v>
          </cell>
          <cell r="C2112">
            <v>-12482.76</v>
          </cell>
          <cell r="D2112">
            <v>-100.43</v>
          </cell>
        </row>
        <row r="2113">
          <cell r="A2113">
            <v>6998424</v>
          </cell>
          <cell r="B2113" t="str">
            <v>FICO-INT SETT-MISC A&amp;G      2100-4197</v>
          </cell>
          <cell r="C2113">
            <v>-77.819999999999993</v>
          </cell>
          <cell r="D2113">
            <v>0</v>
          </cell>
        </row>
        <row r="2114">
          <cell r="A2114">
            <v>6998425</v>
          </cell>
          <cell r="B2114" t="str">
            <v>FICO-INT SETT-MISC CORP     2100-4197</v>
          </cell>
          <cell r="C2114">
            <v>-324545.82</v>
          </cell>
          <cell r="D2114">
            <v>-38913.089999999997</v>
          </cell>
        </row>
        <row r="2115">
          <cell r="A2115">
            <v>6998427</v>
          </cell>
          <cell r="B2115" t="str">
            <v>FICO-INT SETT-MATERIAL O/H  2100-4197</v>
          </cell>
          <cell r="C2115">
            <v>0</v>
          </cell>
          <cell r="D2115">
            <v>-0.01</v>
          </cell>
        </row>
        <row r="2116">
          <cell r="A2116">
            <v>6998428</v>
          </cell>
          <cell r="B2116" t="str">
            <v>FICO-INT SETT-DEPT O/H      2100-4197</v>
          </cell>
          <cell r="C2116">
            <v>0</v>
          </cell>
          <cell r="D2116">
            <v>-168.57</v>
          </cell>
        </row>
        <row r="2117">
          <cell r="A2117">
            <v>6998430</v>
          </cell>
          <cell r="B2117" t="str">
            <v>FICO-INT SETT-PAYROLL TX O/H2100-4197</v>
          </cell>
          <cell r="C2117">
            <v>0</v>
          </cell>
          <cell r="D2117">
            <v>-148.72</v>
          </cell>
        </row>
        <row r="2118">
          <cell r="A2118">
            <v>6998431</v>
          </cell>
          <cell r="B2118" t="str">
            <v>FICO-INT SETT-P&amp;B O/H       2100-4197</v>
          </cell>
          <cell r="C2118">
            <v>0</v>
          </cell>
          <cell r="D2118">
            <v>-404.84</v>
          </cell>
        </row>
        <row r="2119">
          <cell r="A2119">
            <v>6998432</v>
          </cell>
          <cell r="B2119" t="str">
            <v>FICO-INT SETT-WORK COMP O/H 2100-4197</v>
          </cell>
          <cell r="C2119">
            <v>0</v>
          </cell>
          <cell r="D2119">
            <v>-45.78</v>
          </cell>
        </row>
        <row r="2120">
          <cell r="A2120">
            <v>6998433</v>
          </cell>
          <cell r="B2120" t="str">
            <v>FICO-INT SETT-ICP O/H       2100-4197</v>
          </cell>
          <cell r="C2120">
            <v>0</v>
          </cell>
          <cell r="D2120">
            <v>-523.39</v>
          </cell>
        </row>
        <row r="2121">
          <cell r="A2121">
            <v>6998434</v>
          </cell>
          <cell r="B2121" t="str">
            <v>FICO-INT SETT-V&amp;S O/H       2100-4197</v>
          </cell>
          <cell r="C2121">
            <v>0</v>
          </cell>
          <cell r="D2121">
            <v>-339.79</v>
          </cell>
        </row>
        <row r="2122">
          <cell r="A2122">
            <v>6998435</v>
          </cell>
          <cell r="B2122" t="str">
            <v>FICO-INT SETT-PLPD O/H      2100-4197</v>
          </cell>
          <cell r="C2122">
            <v>0</v>
          </cell>
          <cell r="D2122">
            <v>-40.159999999999997</v>
          </cell>
        </row>
        <row r="2123">
          <cell r="A2123">
            <v>6998436</v>
          </cell>
          <cell r="B2123" t="str">
            <v>FICO-INT SETT-OTHER O/H     2100-4197</v>
          </cell>
          <cell r="C2123">
            <v>0</v>
          </cell>
          <cell r="D2123">
            <v>-16182.64</v>
          </cell>
        </row>
        <row r="2124">
          <cell r="A2124">
            <v>6999101</v>
          </cell>
          <cell r="B2124" t="str">
            <v>FI/CO RECON-GROUP VICE PRESIDENT</v>
          </cell>
          <cell r="C2124">
            <v>3030216.53</v>
          </cell>
          <cell r="D2124">
            <v>2150610.3199999998</v>
          </cell>
        </row>
        <row r="2125">
          <cell r="A2125">
            <v>6999106</v>
          </cell>
          <cell r="B2125" t="str">
            <v>FI/CO RECON-FIN. OFF. &amp; STAFF</v>
          </cell>
          <cell r="C2125">
            <v>3068762.42</v>
          </cell>
          <cell r="D2125">
            <v>2251374.36</v>
          </cell>
        </row>
        <row r="2126">
          <cell r="A2126">
            <v>6999107</v>
          </cell>
          <cell r="B2126" t="str">
            <v>FI/CO RECON-AUDIT SERVICES</v>
          </cell>
          <cell r="C2126">
            <v>1440111.83</v>
          </cell>
          <cell r="D2126">
            <v>1486333.06</v>
          </cell>
        </row>
        <row r="2127">
          <cell r="A2127">
            <v>6999108</v>
          </cell>
          <cell r="B2127" t="str">
            <v>FI/CO RECON-INVESTOR RELATIONS</v>
          </cell>
          <cell r="C2127">
            <v>1366811.32</v>
          </cell>
          <cell r="D2127">
            <v>1177210.2</v>
          </cell>
        </row>
        <row r="2128">
          <cell r="A2128">
            <v>6999109</v>
          </cell>
          <cell r="B2128" t="str">
            <v>FI/CO RECON-CONTROLL. OFF. &amp; STF</v>
          </cell>
          <cell r="C2128">
            <v>454335.58</v>
          </cell>
          <cell r="D2128">
            <v>464842.4</v>
          </cell>
        </row>
        <row r="2129">
          <cell r="A2129">
            <v>6999110</v>
          </cell>
          <cell r="B2129" t="str">
            <v>FI/CO RECON-TAX SERVICES</v>
          </cell>
          <cell r="C2129">
            <v>2524732.5699999998</v>
          </cell>
          <cell r="D2129">
            <v>2216421.34</v>
          </cell>
        </row>
        <row r="2130">
          <cell r="A2130">
            <v>6999111</v>
          </cell>
          <cell r="B2130" t="str">
            <v>FI/CO RECON-FINANCIAL REPORTING</v>
          </cell>
          <cell r="C2130">
            <v>3678785.71</v>
          </cell>
          <cell r="D2130">
            <v>3879487.29</v>
          </cell>
        </row>
        <row r="2131">
          <cell r="A2131">
            <v>6999113</v>
          </cell>
          <cell r="B2131" t="str">
            <v>FI/CO RECON-BUD/PER MEAS &amp; AF/AC</v>
          </cell>
          <cell r="C2131">
            <v>444865.81</v>
          </cell>
          <cell r="D2131">
            <v>413905.63</v>
          </cell>
        </row>
        <row r="2132">
          <cell r="A2132">
            <v>6999114</v>
          </cell>
          <cell r="B2132" t="str">
            <v>FI/CO RECON-AFFILIATE COMPLIANCE</v>
          </cell>
          <cell r="C2132">
            <v>224315.13</v>
          </cell>
          <cell r="D2132">
            <v>244035.63</v>
          </cell>
        </row>
        <row r="2133">
          <cell r="A2133">
            <v>6999116</v>
          </cell>
          <cell r="B2133" t="str">
            <v>FI/CO RECON-PAYROLL</v>
          </cell>
          <cell r="C2133">
            <v>-925014.43</v>
          </cell>
          <cell r="D2133">
            <v>1569395.77</v>
          </cell>
        </row>
        <row r="2134">
          <cell r="A2134">
            <v>6999117</v>
          </cell>
          <cell r="B2134" t="str">
            <v>FI/CO RECON-ACCOUNTS PAYABLE</v>
          </cell>
          <cell r="C2134">
            <v>-13340.92</v>
          </cell>
          <cell r="D2134">
            <v>-285770.03000000003</v>
          </cell>
        </row>
        <row r="2135">
          <cell r="A2135">
            <v>6999120</v>
          </cell>
          <cell r="B2135" t="str">
            <v>FI/CO RECON-SOFT DEV-CORP SH SER</v>
          </cell>
          <cell r="C2135">
            <v>0</v>
          </cell>
          <cell r="D2135">
            <v>566068.4</v>
          </cell>
        </row>
        <row r="2136">
          <cell r="A2136">
            <v>6999128</v>
          </cell>
          <cell r="B2136" t="str">
            <v>FI/CO RECON-TREASURY</v>
          </cell>
          <cell r="C2136">
            <v>9688648.5800000001</v>
          </cell>
          <cell r="D2136">
            <v>7923017.4000000004</v>
          </cell>
        </row>
        <row r="2137">
          <cell r="A2137">
            <v>6999129</v>
          </cell>
          <cell r="B2137" t="str">
            <v>FI/CO RECON-HUMAN RESOURCES</v>
          </cell>
          <cell r="C2137">
            <v>15378410.09</v>
          </cell>
          <cell r="D2137">
            <v>5869242.6100000003</v>
          </cell>
        </row>
        <row r="2138">
          <cell r="A2138">
            <v>6999130</v>
          </cell>
          <cell r="B2138" t="str">
            <v>FI/CO RECON-LEGAL-GEN. COUNSEL</v>
          </cell>
          <cell r="C2138">
            <v>13100778.369999999</v>
          </cell>
          <cell r="D2138">
            <v>11611571.9</v>
          </cell>
        </row>
        <row r="2139">
          <cell r="A2139">
            <v>6999131</v>
          </cell>
          <cell r="B2139" t="str">
            <v>FI/CO RECON-EXTERNAL AFFAIRS</v>
          </cell>
          <cell r="C2139">
            <v>1028177.17</v>
          </cell>
          <cell r="D2139">
            <v>1427773.51</v>
          </cell>
        </row>
        <row r="2140">
          <cell r="A2140">
            <v>6999132</v>
          </cell>
          <cell r="B2140" t="str">
            <v>FI/CO RECON-CORP. COMMUNICATIONS</v>
          </cell>
          <cell r="C2140">
            <v>497852.38</v>
          </cell>
          <cell r="D2140">
            <v>536458.97</v>
          </cell>
        </row>
        <row r="2141">
          <cell r="A2141">
            <v>6999159</v>
          </cell>
          <cell r="B2141" t="str">
            <v>FI/CO RECON-A&amp;G-SDGE CHARGE UP</v>
          </cell>
          <cell r="C2141">
            <v>0</v>
          </cell>
          <cell r="D2141">
            <v>2789280.21</v>
          </cell>
        </row>
        <row r="2142">
          <cell r="A2142">
            <v>6999161</v>
          </cell>
          <cell r="B2142" t="str">
            <v>FI/CO RECON-A&amp;G TO I/O POOL</v>
          </cell>
          <cell r="C2142">
            <v>5404.02</v>
          </cell>
          <cell r="D2142">
            <v>61226.77</v>
          </cell>
        </row>
        <row r="2143">
          <cell r="A2143">
            <v>6999186</v>
          </cell>
          <cell r="B2143" t="str">
            <v>FI/CO RECON-DEPRECIATION ASSESS</v>
          </cell>
          <cell r="C2143">
            <v>-917.56</v>
          </cell>
          <cell r="D2143">
            <v>-8395.74</v>
          </cell>
        </row>
        <row r="2144">
          <cell r="A2144">
            <v>6999201</v>
          </cell>
          <cell r="B2144" t="str">
            <v>FI/CO RECON-INT SETT-SALARIES</v>
          </cell>
          <cell r="C2144">
            <v>-5624.77</v>
          </cell>
          <cell r="D2144">
            <v>0</v>
          </cell>
        </row>
        <row r="2145">
          <cell r="A2145">
            <v>6999202</v>
          </cell>
          <cell r="B2145" t="str">
            <v>FI/CO RECON-INT SETT-EMP BEN</v>
          </cell>
          <cell r="C2145">
            <v>-554.22</v>
          </cell>
          <cell r="D2145">
            <v>0</v>
          </cell>
        </row>
        <row r="2146">
          <cell r="A2146">
            <v>6999203</v>
          </cell>
          <cell r="B2146" t="str">
            <v>FI/CO RECON-INT SETT-PR TAXES</v>
          </cell>
          <cell r="C2146">
            <v>-304.64999999999998</v>
          </cell>
          <cell r="D2146">
            <v>0</v>
          </cell>
        </row>
        <row r="2147">
          <cell r="A2147">
            <v>6999204</v>
          </cell>
          <cell r="B2147" t="str">
            <v>FI/CO RECON-INT SETT-EMP TRAVEL</v>
          </cell>
          <cell r="C2147">
            <v>-259.37</v>
          </cell>
          <cell r="D2147">
            <v>0</v>
          </cell>
        </row>
        <row r="2148">
          <cell r="A2148">
            <v>6999378</v>
          </cell>
          <cell r="B2148" t="str">
            <v>FICO-INT SETT-P&amp;B O/H REF-NONLBR SEU-AF</v>
          </cell>
          <cell r="C2148">
            <v>-86060.49</v>
          </cell>
          <cell r="D2148">
            <v>0</v>
          </cell>
        </row>
        <row r="2149">
          <cell r="A2149">
            <v>6999400</v>
          </cell>
          <cell r="B2149" t="str">
            <v>FI/CO RECON-MISCELLANEOUS</v>
          </cell>
          <cell r="C2149">
            <v>-22831.25</v>
          </cell>
          <cell r="D2149">
            <v>0</v>
          </cell>
        </row>
        <row r="2150">
          <cell r="A2150">
            <v>7000032</v>
          </cell>
          <cell r="B2150" t="str">
            <v>ACCOUNTING ADJUSTMENTS-NUCLEAR O&amp;M</v>
          </cell>
          <cell r="C2150">
            <v>-4433030.46</v>
          </cell>
          <cell r="D2150">
            <v>-1502850.2</v>
          </cell>
        </row>
        <row r="2151">
          <cell r="A2151">
            <v>7000100</v>
          </cell>
          <cell r="B2151" t="str">
            <v>ACCOUNTING ADJUSTMENTS-LABOR</v>
          </cell>
          <cell r="C2151">
            <v>-8287756</v>
          </cell>
          <cell r="D2151">
            <v>5008299.0199999996</v>
          </cell>
        </row>
        <row r="2152">
          <cell r="A2152">
            <v>7000200</v>
          </cell>
          <cell r="B2152" t="str">
            <v>ACCOUNTING ADJUSTMENTS-EMPLOYEEE BENEFI</v>
          </cell>
          <cell r="C2152">
            <v>9517451.3499999996</v>
          </cell>
          <cell r="D2152">
            <v>-33311996.390000001</v>
          </cell>
        </row>
        <row r="2153">
          <cell r="A2153">
            <v>7000300</v>
          </cell>
          <cell r="B2153" t="str">
            <v>ACCOUNTING ADJUSTMENTS-PURCH  MATERIALS</v>
          </cell>
          <cell r="C2153">
            <v>57963.15</v>
          </cell>
          <cell r="D2153">
            <v>14374.85</v>
          </cell>
        </row>
        <row r="2154">
          <cell r="A2154">
            <v>7000400</v>
          </cell>
          <cell r="B2154" t="str">
            <v>ACCOUNTING ADJUSTMENTS-PURCH SERVICES</v>
          </cell>
          <cell r="C2154">
            <v>4404880.5199999996</v>
          </cell>
          <cell r="D2154">
            <v>-3583735.13</v>
          </cell>
        </row>
        <row r="2155">
          <cell r="A2155">
            <v>7000700</v>
          </cell>
          <cell r="B2155" t="str">
            <v>ACCOUNTING ADJUSTMENTS-A&amp;G</v>
          </cell>
          <cell r="C2155">
            <v>43819028.210000001</v>
          </cell>
          <cell r="D2155">
            <v>12890643.359999999</v>
          </cell>
        </row>
        <row r="2156">
          <cell r="A2156">
            <v>7000709</v>
          </cell>
          <cell r="B2156" t="str">
            <v>ACCOUNTING ADJUSTMENTS-ORD ADJ &amp; POOL S</v>
          </cell>
          <cell r="C2156">
            <v>0</v>
          </cell>
          <cell r="D2156">
            <v>7072734.7400000002</v>
          </cell>
        </row>
        <row r="2157">
          <cell r="A2157">
            <v>7000710</v>
          </cell>
          <cell r="B2157" t="str">
            <v>ACCOUNTING ADJUSTMENTS-GAS PUC FEES</v>
          </cell>
          <cell r="C2157">
            <v>-124299</v>
          </cell>
          <cell r="D2157">
            <v>-112464</v>
          </cell>
        </row>
        <row r="2158">
          <cell r="A2158">
            <v>7000720</v>
          </cell>
          <cell r="B2158" t="str">
            <v>ACCOUNTING ADJUSTMENTS-ELEC PUC FEES</v>
          </cell>
          <cell r="C2158">
            <v>-196356</v>
          </cell>
          <cell r="D2158">
            <v>-290252</v>
          </cell>
        </row>
        <row r="2159">
          <cell r="A2159">
            <v>7000730</v>
          </cell>
          <cell r="B2159" t="str">
            <v>ACCOUNTING ADJUSTMENTS-GAS BAD DEBTS</v>
          </cell>
          <cell r="C2159">
            <v>135399</v>
          </cell>
          <cell r="D2159">
            <v>34409</v>
          </cell>
        </row>
        <row r="2160">
          <cell r="A2160">
            <v>7000740</v>
          </cell>
          <cell r="B2160" t="str">
            <v>ACCOUNTING ADJUSTMENTS-ELEC BAD DEBTS</v>
          </cell>
          <cell r="C2160">
            <v>-411544</v>
          </cell>
          <cell r="D2160">
            <v>-157255</v>
          </cell>
        </row>
        <row r="2161">
          <cell r="A2161">
            <v>7000780</v>
          </cell>
          <cell r="B2161" t="str">
            <v>ACCOUNTING ADJUSTMENTS-GAS FRAN FEES</v>
          </cell>
          <cell r="C2161">
            <v>-1546997</v>
          </cell>
          <cell r="D2161">
            <v>451184</v>
          </cell>
        </row>
        <row r="2162">
          <cell r="A2162">
            <v>7000790</v>
          </cell>
          <cell r="B2162" t="str">
            <v>ACCOUNTING ADJUSTMENTS-ELEC FRAN FEES</v>
          </cell>
          <cell r="C2162">
            <v>-4778253</v>
          </cell>
          <cell r="D2162">
            <v>42470</v>
          </cell>
        </row>
        <row r="2163">
          <cell r="A2163">
            <v>7000795</v>
          </cell>
          <cell r="B2163" t="str">
            <v>ACCOUNTING ADJUSTMENTS-DEPRECIATION &amp; A</v>
          </cell>
          <cell r="C2163">
            <v>0</v>
          </cell>
          <cell r="D2163">
            <v>-1098864</v>
          </cell>
        </row>
        <row r="2164">
          <cell r="A2164">
            <v>7000798</v>
          </cell>
          <cell r="B2164" t="str">
            <v>ACCOUNTING ADJS-PAYROLL TAXES</v>
          </cell>
          <cell r="C2164">
            <v>114182</v>
          </cell>
          <cell r="D2164">
            <v>-3882525.41</v>
          </cell>
        </row>
        <row r="2165">
          <cell r="A2165">
            <v>7000900</v>
          </cell>
          <cell r="B2165" t="str">
            <v>ACCOUNTING ADJUSTMENTS-CHGS FROM PARENT</v>
          </cell>
          <cell r="C2165">
            <v>-19013144.629999999</v>
          </cell>
          <cell r="D2165">
            <v>487792.68</v>
          </cell>
        </row>
        <row r="2166">
          <cell r="A2166">
            <v>7010009</v>
          </cell>
          <cell r="B2166" t="str">
            <v>MISC-OTHER INCOME DEDUCTIONS</v>
          </cell>
          <cell r="C2166">
            <v>-2551595.62</v>
          </cell>
          <cell r="D2166">
            <v>-12192287.130000001</v>
          </cell>
        </row>
        <row r="2167">
          <cell r="A2167">
            <v>7010018</v>
          </cell>
          <cell r="B2167" t="str">
            <v>MISC NON-OP INC/EXP-BROADBAND OVER POWE</v>
          </cell>
          <cell r="C2167">
            <v>1141610.73</v>
          </cell>
          <cell r="D2167">
            <v>0</v>
          </cell>
        </row>
        <row r="2168">
          <cell r="A2168">
            <v>7020001</v>
          </cell>
          <cell r="B2168" t="str">
            <v>LIFE INSURANCE EXPENSE</v>
          </cell>
          <cell r="C2168">
            <v>-2594104</v>
          </cell>
          <cell r="D2168">
            <v>-1946749</v>
          </cell>
        </row>
        <row r="2169">
          <cell r="A2169">
            <v>7040001</v>
          </cell>
          <cell r="B2169" t="str">
            <v>PENALTIES</v>
          </cell>
          <cell r="C2169">
            <v>21443.18</v>
          </cell>
          <cell r="D2169">
            <v>73506.37</v>
          </cell>
        </row>
        <row r="2170">
          <cell r="A2170">
            <v>7050234</v>
          </cell>
          <cell r="B2170" t="str">
            <v>OTHER INC DED DONATION HEALTH AND HUMAN</v>
          </cell>
          <cell r="C2170">
            <v>741130.23999999999</v>
          </cell>
          <cell r="D2170">
            <v>852560</v>
          </cell>
        </row>
        <row r="2171">
          <cell r="A2171">
            <v>7050235</v>
          </cell>
          <cell r="B2171" t="str">
            <v>OTHER INC DED DONATION-EDUCATION</v>
          </cell>
          <cell r="C2171">
            <v>414415</v>
          </cell>
          <cell r="D2171">
            <v>241025</v>
          </cell>
        </row>
        <row r="2172">
          <cell r="A2172">
            <v>7050236</v>
          </cell>
          <cell r="B2172" t="str">
            <v>OTHER INC DED DONATION-ARTS &amp; CULTURE</v>
          </cell>
          <cell r="C2172">
            <v>96270</v>
          </cell>
          <cell r="D2172">
            <v>74575</v>
          </cell>
        </row>
        <row r="2173">
          <cell r="A2173">
            <v>7050237</v>
          </cell>
          <cell r="B2173" t="str">
            <v>OTHER INC DED DONATION-CHARITABLE CIVIC</v>
          </cell>
          <cell r="C2173">
            <v>278140</v>
          </cell>
          <cell r="D2173">
            <v>141250</v>
          </cell>
        </row>
        <row r="2174">
          <cell r="A2174">
            <v>7050240</v>
          </cell>
          <cell r="B2174" t="str">
            <v>OTH INC DED DONATION-NON CHARITABLE CIV</v>
          </cell>
          <cell r="C2174">
            <v>176790.7</v>
          </cell>
          <cell r="D2174">
            <v>155040.5</v>
          </cell>
        </row>
        <row r="2175">
          <cell r="A2175">
            <v>7050241</v>
          </cell>
          <cell r="B2175" t="str">
            <v>OTH INC DED DONATION-LOBBYING RELATED T</v>
          </cell>
          <cell r="C2175">
            <v>2707</v>
          </cell>
          <cell r="D2175">
            <v>17200</v>
          </cell>
        </row>
        <row r="2176">
          <cell r="A2176">
            <v>7050243</v>
          </cell>
          <cell r="B2176" t="str">
            <v>OTH INC DED DONATION-IN KIND DONATION</v>
          </cell>
          <cell r="C2176">
            <v>0</v>
          </cell>
          <cell r="D2176">
            <v>368</v>
          </cell>
        </row>
        <row r="2177">
          <cell r="A2177">
            <v>7060003</v>
          </cell>
          <cell r="B2177" t="str">
            <v>EXP FOR POLITICAL &amp; REL ACT.</v>
          </cell>
          <cell r="C2177">
            <v>0</v>
          </cell>
          <cell r="D2177">
            <v>169641.56</v>
          </cell>
        </row>
        <row r="2178">
          <cell r="A2178">
            <v>7301007</v>
          </cell>
          <cell r="B2178" t="str">
            <v>FED INCOME TAXES-GAS</v>
          </cell>
          <cell r="C2178">
            <v>14303262.449999999</v>
          </cell>
          <cell r="D2178">
            <v>-7347538</v>
          </cell>
        </row>
        <row r="2179">
          <cell r="A2179">
            <v>7301008</v>
          </cell>
          <cell r="B2179" t="str">
            <v>FED INCOME TAXES-ELECTRIC</v>
          </cell>
          <cell r="C2179">
            <v>-7790108.0099999998</v>
          </cell>
          <cell r="D2179">
            <v>106079505</v>
          </cell>
        </row>
        <row r="2180">
          <cell r="A2180">
            <v>7302004</v>
          </cell>
          <cell r="B2180" t="str">
            <v>DEFERRED FIT EXP.-DEBIT-GAS</v>
          </cell>
          <cell r="C2180">
            <v>5891949.6299999999</v>
          </cell>
          <cell r="D2180">
            <v>19483474</v>
          </cell>
        </row>
        <row r="2181">
          <cell r="A2181">
            <v>7302005</v>
          </cell>
          <cell r="B2181" t="str">
            <v>DEFERRED FIT EXP-DEBIT-ELECT</v>
          </cell>
          <cell r="C2181">
            <v>112514553.86</v>
          </cell>
          <cell r="D2181">
            <v>51853304</v>
          </cell>
        </row>
        <row r="2182">
          <cell r="A2182">
            <v>7302006</v>
          </cell>
          <cell r="B2182" t="str">
            <v>PROV FOR DEF INC TAX-CR-GAS-F</v>
          </cell>
          <cell r="C2182">
            <v>4448619.7699999996</v>
          </cell>
          <cell r="D2182">
            <v>-12177439</v>
          </cell>
        </row>
        <row r="2183">
          <cell r="A2183">
            <v>7302007</v>
          </cell>
          <cell r="B2183" t="str">
            <v>PROV FOR DEF INC TAX-CR-EL-F</v>
          </cell>
          <cell r="C2183">
            <v>-79737555.609999999</v>
          </cell>
          <cell r="D2183">
            <v>-47012162</v>
          </cell>
        </row>
        <row r="2184">
          <cell r="A2184">
            <v>7303003</v>
          </cell>
          <cell r="B2184" t="str">
            <v>STATE INCOME TAXES-GAS</v>
          </cell>
          <cell r="C2184">
            <v>4440615.5999999996</v>
          </cell>
          <cell r="D2184">
            <v>706516</v>
          </cell>
        </row>
        <row r="2185">
          <cell r="A2185">
            <v>7303004</v>
          </cell>
          <cell r="B2185" t="str">
            <v>STATE INCOME TAXES-ELECTRIC</v>
          </cell>
          <cell r="C2185">
            <v>5137234.99</v>
          </cell>
          <cell r="D2185">
            <v>37774866</v>
          </cell>
        </row>
        <row r="2186">
          <cell r="A2186">
            <v>7304003</v>
          </cell>
          <cell r="B2186" t="str">
            <v>DEFERRED SIT EXP-DEBIT-GAS</v>
          </cell>
          <cell r="C2186">
            <v>655760.69999999995</v>
          </cell>
          <cell r="D2186">
            <v>3046732</v>
          </cell>
        </row>
        <row r="2187">
          <cell r="A2187">
            <v>7304004</v>
          </cell>
          <cell r="B2187" t="str">
            <v>DEFERRED SIT EXP-DEBIT-ELECT</v>
          </cell>
          <cell r="C2187">
            <v>7914935.9000000004</v>
          </cell>
          <cell r="D2187">
            <v>2985788</v>
          </cell>
        </row>
        <row r="2188">
          <cell r="A2188">
            <v>7304005</v>
          </cell>
          <cell r="B2188" t="str">
            <v>PROV FOR DEF INC TAX-CR-GAS-S</v>
          </cell>
          <cell r="C2188">
            <v>919079.57</v>
          </cell>
          <cell r="D2188">
            <v>-3865353</v>
          </cell>
        </row>
        <row r="2189">
          <cell r="A2189">
            <v>7304006</v>
          </cell>
          <cell r="B2189" t="str">
            <v>PROV FOR DEF INC TAX-CR-EL-S</v>
          </cell>
          <cell r="C2189">
            <v>-1047815.64</v>
          </cell>
          <cell r="D2189">
            <v>-14007987</v>
          </cell>
        </row>
        <row r="2190">
          <cell r="A2190">
            <v>7305001</v>
          </cell>
          <cell r="B2190" t="str">
            <v>INVESTMENT TAX CREDIT-GAS</v>
          </cell>
          <cell r="C2190">
            <v>-536429.56999999995</v>
          </cell>
          <cell r="D2190">
            <v>-600000</v>
          </cell>
        </row>
        <row r="2191">
          <cell r="A2191">
            <v>7305002</v>
          </cell>
          <cell r="B2191" t="str">
            <v>INVESTMENT TAX CREDIT-ELECT</v>
          </cell>
          <cell r="C2191">
            <v>-1966908.73</v>
          </cell>
          <cell r="D2191">
            <v>-2200000</v>
          </cell>
        </row>
        <row r="2192">
          <cell r="A2192">
            <v>7401001</v>
          </cell>
          <cell r="B2192" t="str">
            <v>FED INCOME TAXES-OTHER</v>
          </cell>
          <cell r="C2192">
            <v>687855.2</v>
          </cell>
          <cell r="D2192">
            <v>7656047</v>
          </cell>
        </row>
        <row r="2193">
          <cell r="A2193">
            <v>7401004</v>
          </cell>
          <cell r="B2193" t="str">
            <v>FOREIGN TAXES-OTHER</v>
          </cell>
          <cell r="C2193">
            <v>52937.67</v>
          </cell>
          <cell r="D2193">
            <v>0</v>
          </cell>
        </row>
        <row r="2194">
          <cell r="A2194">
            <v>7402001</v>
          </cell>
          <cell r="B2194" t="str">
            <v>STATE INCOME TAXES-OTHER</v>
          </cell>
          <cell r="C2194">
            <v>-546598.30000000005</v>
          </cell>
          <cell r="D2194">
            <v>2794891</v>
          </cell>
        </row>
        <row r="2195">
          <cell r="A2195">
            <v>7403003</v>
          </cell>
          <cell r="B2195" t="str">
            <v>DEFERRED FIT EXP-BTL</v>
          </cell>
          <cell r="C2195">
            <v>1277918.25</v>
          </cell>
          <cell r="D2195">
            <v>5282348</v>
          </cell>
        </row>
        <row r="2196">
          <cell r="A2196">
            <v>7403005</v>
          </cell>
          <cell r="B2196" t="str">
            <v>DEF TAX-CR-OTHER-FED</v>
          </cell>
          <cell r="C2196">
            <v>-1510814.51</v>
          </cell>
          <cell r="D2196">
            <v>-2502798</v>
          </cell>
        </row>
        <row r="2197">
          <cell r="A2197">
            <v>7404003</v>
          </cell>
          <cell r="B2197" t="str">
            <v>DEF SIT EXP DEBIT-BTL</v>
          </cell>
          <cell r="C2197">
            <v>304706.02</v>
          </cell>
          <cell r="D2197">
            <v>714252</v>
          </cell>
        </row>
        <row r="2198">
          <cell r="A2198">
            <v>7404005</v>
          </cell>
          <cell r="B2198" t="str">
            <v>DEF TAX-CR-OTHER-STATE</v>
          </cell>
          <cell r="C2198">
            <v>205812.06</v>
          </cell>
          <cell r="D2198">
            <v>-568358</v>
          </cell>
        </row>
        <row r="2199">
          <cell r="A2199">
            <v>7501006</v>
          </cell>
          <cell r="B2199" t="str">
            <v>N/P INT EXP-LLC</v>
          </cell>
          <cell r="C2199">
            <v>10462667.119999999</v>
          </cell>
          <cell r="D2199">
            <v>14615622.57</v>
          </cell>
        </row>
        <row r="2200">
          <cell r="A2200">
            <v>7501131</v>
          </cell>
          <cell r="B2200" t="str">
            <v>I/C INTEREST EXPENSE-1100</v>
          </cell>
          <cell r="C2200">
            <v>306097.61</v>
          </cell>
          <cell r="D2200">
            <v>0</v>
          </cell>
        </row>
        <row r="2201">
          <cell r="A2201">
            <v>7502000</v>
          </cell>
          <cell r="B2201" t="str">
            <v>I/C INTEREST INCOME</v>
          </cell>
          <cell r="C2201">
            <v>0</v>
          </cell>
          <cell r="D2201">
            <v>-4285.91</v>
          </cell>
        </row>
        <row r="2202">
          <cell r="A2202">
            <v>7502017</v>
          </cell>
          <cell r="B2202" t="str">
            <v>N/R INT INCOME SEMPRA</v>
          </cell>
          <cell r="C2202">
            <v>-869212.73</v>
          </cell>
          <cell r="D2202">
            <v>-1177517</v>
          </cell>
        </row>
        <row r="2203">
          <cell r="A2203">
            <v>7502109</v>
          </cell>
          <cell r="B2203" t="str">
            <v>I/C INT INCOME SEMPRA ENERGY RESOURCES</v>
          </cell>
          <cell r="C2203">
            <v>0</v>
          </cell>
          <cell r="D2203">
            <v>-52.04</v>
          </cell>
        </row>
        <row r="2204">
          <cell r="A2204">
            <v>7502125</v>
          </cell>
          <cell r="B2204" t="str">
            <v>I/C INT INCOME SEMPRA ENERGY SOLUTIONS</v>
          </cell>
          <cell r="C2204">
            <v>0</v>
          </cell>
          <cell r="D2204">
            <v>-58.43</v>
          </cell>
        </row>
        <row r="2205">
          <cell r="A2205">
            <v>7503000</v>
          </cell>
          <cell r="B2205" t="str">
            <v>SHORT TERM INTEREST EXPENSE</v>
          </cell>
          <cell r="C2205">
            <v>356948.49</v>
          </cell>
          <cell r="D2205">
            <v>0</v>
          </cell>
        </row>
        <row r="2206">
          <cell r="A2206">
            <v>7505027</v>
          </cell>
          <cell r="B2206" t="str">
            <v>INTEREST EXPENSE SERIES KK (CPCFA91A)</v>
          </cell>
          <cell r="C2206">
            <v>979200</v>
          </cell>
          <cell r="D2206">
            <v>979200</v>
          </cell>
        </row>
        <row r="2207">
          <cell r="A2207">
            <v>7505030</v>
          </cell>
          <cell r="B2207" t="str">
            <v>INT EXPENSE SERIES NN-1 (SD92A)</v>
          </cell>
          <cell r="C2207">
            <v>0</v>
          </cell>
          <cell r="D2207">
            <v>1511986.83</v>
          </cell>
        </row>
        <row r="2208">
          <cell r="A2208">
            <v>7505031</v>
          </cell>
          <cell r="B2208" t="str">
            <v>INT EXPENSE SERIES NN-2 (SD92A)</v>
          </cell>
          <cell r="C2208">
            <v>0</v>
          </cell>
          <cell r="D2208">
            <v>1321095.83</v>
          </cell>
        </row>
        <row r="2209">
          <cell r="A2209">
            <v>7505032</v>
          </cell>
          <cell r="B2209" t="str">
            <v>INT EXPENSE SERIES NN-3 (SD92A)</v>
          </cell>
          <cell r="C2209">
            <v>0</v>
          </cell>
          <cell r="D2209">
            <v>1157029.17</v>
          </cell>
        </row>
        <row r="2210">
          <cell r="A2210">
            <v>7505033</v>
          </cell>
          <cell r="B2210" t="str">
            <v>INT EXPENSE SERIES 00-1 (CV92A)</v>
          </cell>
          <cell r="C2210">
            <v>0</v>
          </cell>
          <cell r="D2210">
            <v>2600000</v>
          </cell>
        </row>
        <row r="2211">
          <cell r="A2211">
            <v>7505034</v>
          </cell>
          <cell r="B2211" t="str">
            <v>INTEREST EXPENSE SERIES 002 (CV92B)</v>
          </cell>
          <cell r="C2211">
            <v>4100000</v>
          </cell>
          <cell r="D2211">
            <v>4200000</v>
          </cell>
        </row>
        <row r="2212">
          <cell r="A2212">
            <v>7505035</v>
          </cell>
          <cell r="B2212" t="str">
            <v>INTEREST EXPENSE SERIES 00-3 (CV92C)</v>
          </cell>
          <cell r="C2212">
            <v>2362500</v>
          </cell>
          <cell r="D2212">
            <v>2305625</v>
          </cell>
        </row>
        <row r="2213">
          <cell r="A2213">
            <v>7505036</v>
          </cell>
          <cell r="B2213" t="str">
            <v>INT EXPENSE SERIES 00-4 (CV92D)</v>
          </cell>
          <cell r="C2213">
            <v>3075000</v>
          </cell>
          <cell r="D2213">
            <v>3150000</v>
          </cell>
        </row>
        <row r="2214">
          <cell r="A2214">
            <v>7505038</v>
          </cell>
          <cell r="B2214" t="str">
            <v>INT EXPENSE SERIES PP (SD93A)</v>
          </cell>
          <cell r="C2214">
            <v>4029405</v>
          </cell>
          <cell r="D2214">
            <v>4029405</v>
          </cell>
        </row>
        <row r="2215">
          <cell r="A2215">
            <v>7505040</v>
          </cell>
          <cell r="B2215" t="str">
            <v>INTEREST EXPENSE SERIES RR (CPCFA93A)</v>
          </cell>
          <cell r="C2215">
            <v>3510000</v>
          </cell>
          <cell r="D2215">
            <v>3510000</v>
          </cell>
        </row>
        <row r="2216">
          <cell r="A2216">
            <v>7505041</v>
          </cell>
          <cell r="B2216" t="str">
            <v>INTEREST EXPENSE SERIES SS (SD93C)</v>
          </cell>
          <cell r="C2216">
            <v>5483754.96</v>
          </cell>
          <cell r="D2216">
            <v>5483754.96</v>
          </cell>
        </row>
        <row r="2217">
          <cell r="A2217">
            <v>7505042</v>
          </cell>
          <cell r="B2217" t="str">
            <v>INTEREST EXPENSE-SERIES TT-1 (SD95A)</v>
          </cell>
          <cell r="C2217">
            <v>0</v>
          </cell>
          <cell r="D2217">
            <v>197691.97</v>
          </cell>
        </row>
        <row r="2218">
          <cell r="A2218">
            <v>7505043</v>
          </cell>
          <cell r="B2218" t="str">
            <v>INTEREST EXPENSE-SERIES TT-2 (SD95B)</v>
          </cell>
          <cell r="C2218">
            <v>0</v>
          </cell>
          <cell r="D2218">
            <v>131451.1</v>
          </cell>
        </row>
        <row r="2219">
          <cell r="A2219">
            <v>7505062</v>
          </cell>
          <cell r="B2219" t="str">
            <v>INTEREST EXPENSE-CPCFA96A</v>
          </cell>
          <cell r="C2219">
            <v>7659380.04</v>
          </cell>
          <cell r="D2219">
            <v>7659380.04</v>
          </cell>
        </row>
        <row r="2220">
          <cell r="A2220">
            <v>7505064</v>
          </cell>
          <cell r="B2220" t="str">
            <v>INTEREST EXPENSE CV96A</v>
          </cell>
          <cell r="C2220">
            <v>2061699.96</v>
          </cell>
          <cell r="D2220">
            <v>1383030.24</v>
          </cell>
        </row>
        <row r="2221">
          <cell r="A2221">
            <v>7505066</v>
          </cell>
          <cell r="B2221" t="str">
            <v>INTEREST EXPENSE CV96B</v>
          </cell>
          <cell r="C2221">
            <v>3300000</v>
          </cell>
          <cell r="D2221">
            <v>2184980.6</v>
          </cell>
        </row>
        <row r="2222">
          <cell r="A2222">
            <v>7505068</v>
          </cell>
          <cell r="B2222" t="str">
            <v>INTEREST EXPENSE CV97A</v>
          </cell>
          <cell r="C2222">
            <v>1224999.96</v>
          </cell>
          <cell r="D2222">
            <v>1302083.3</v>
          </cell>
        </row>
        <row r="2223">
          <cell r="A2223">
            <v>7505074</v>
          </cell>
          <cell r="B2223" t="str">
            <v>INTEREST EXP SERIES 00-4 (CV92D) SWAP</v>
          </cell>
          <cell r="C2223">
            <v>0</v>
          </cell>
          <cell r="D2223">
            <v>83626</v>
          </cell>
        </row>
        <row r="2224">
          <cell r="A2224">
            <v>7505082</v>
          </cell>
          <cell r="B2224" t="str">
            <v>INTEREST EXP SERIES VV</v>
          </cell>
          <cell r="C2224">
            <v>1000507.35</v>
          </cell>
          <cell r="D2224">
            <v>375268.93</v>
          </cell>
        </row>
        <row r="2225">
          <cell r="A2225">
            <v>7505083</v>
          </cell>
          <cell r="B2225" t="str">
            <v>INTEREST EXP SERIES WW</v>
          </cell>
          <cell r="C2225">
            <v>1048810.3500000001</v>
          </cell>
          <cell r="D2225">
            <v>345534.14</v>
          </cell>
        </row>
        <row r="2226">
          <cell r="A2226">
            <v>7505084</v>
          </cell>
          <cell r="B2226" t="str">
            <v>INTEREST EXP SERIES XX</v>
          </cell>
          <cell r="C2226">
            <v>806912.86</v>
          </cell>
          <cell r="D2226">
            <v>293094</v>
          </cell>
        </row>
        <row r="2227">
          <cell r="A2227">
            <v>7505085</v>
          </cell>
          <cell r="B2227" t="str">
            <v>INTEREST EXP SERIES YY</v>
          </cell>
          <cell r="C2227">
            <v>575393.37</v>
          </cell>
          <cell r="D2227">
            <v>240554.73</v>
          </cell>
        </row>
        <row r="2228">
          <cell r="A2228">
            <v>7505086</v>
          </cell>
          <cell r="B2228" t="str">
            <v>INTEREST EXP SERIES ZZ</v>
          </cell>
          <cell r="C2228">
            <v>848980.16</v>
          </cell>
          <cell r="D2228">
            <v>289060.14</v>
          </cell>
        </row>
        <row r="2229">
          <cell r="A2229">
            <v>7505087</v>
          </cell>
          <cell r="B2229" t="str">
            <v>INTEREST EXP SERIES AAA</v>
          </cell>
          <cell r="C2229">
            <v>2075755.19</v>
          </cell>
          <cell r="D2229">
            <v>719153.19</v>
          </cell>
        </row>
        <row r="2230">
          <cell r="A2230">
            <v>7505088</v>
          </cell>
          <cell r="B2230" t="str">
            <v>INTEREST EXPENSE SERIES BBB</v>
          </cell>
          <cell r="C2230">
            <v>8359374.9800000004</v>
          </cell>
          <cell r="D2230">
            <v>0</v>
          </cell>
        </row>
        <row r="2231">
          <cell r="A2231">
            <v>7505089</v>
          </cell>
          <cell r="B2231" t="str">
            <v>INTEREST EXPENSE SERIES CCC</v>
          </cell>
          <cell r="C2231">
            <v>1656249.99</v>
          </cell>
          <cell r="D2231">
            <v>0</v>
          </cell>
        </row>
        <row r="2232">
          <cell r="A2232">
            <v>7508003</v>
          </cell>
          <cell r="B2232" t="str">
            <v>DSM BIDDING INT EXPENSE-GAS</v>
          </cell>
          <cell r="C2232">
            <v>9663</v>
          </cell>
          <cell r="D2232">
            <v>4096</v>
          </cell>
        </row>
        <row r="2233">
          <cell r="A2233">
            <v>7508005</v>
          </cell>
          <cell r="B2233" t="str">
            <v>JE INT EXPENSE RD&amp;D GAS</v>
          </cell>
          <cell r="C2233">
            <v>11012</v>
          </cell>
          <cell r="D2233">
            <v>13138</v>
          </cell>
        </row>
        <row r="2234">
          <cell r="A2234">
            <v>7508013</v>
          </cell>
          <cell r="B2234" t="str">
            <v>JE INT EXPENSE-NGV</v>
          </cell>
          <cell r="C2234">
            <v>36505</v>
          </cell>
          <cell r="D2234">
            <v>32626</v>
          </cell>
        </row>
        <row r="2235">
          <cell r="A2235">
            <v>7508017</v>
          </cell>
          <cell r="B2235" t="str">
            <v>JE INT EXPENSE-TCBA</v>
          </cell>
          <cell r="C2235">
            <v>2417627</v>
          </cell>
          <cell r="D2235">
            <v>835130</v>
          </cell>
        </row>
        <row r="2236">
          <cell r="A2236">
            <v>7508022</v>
          </cell>
          <cell r="B2236" t="str">
            <v>INT EXPENSE-SRA</v>
          </cell>
          <cell r="C2236">
            <v>1416</v>
          </cell>
          <cell r="D2236">
            <v>964</v>
          </cell>
        </row>
        <row r="2237">
          <cell r="A2237">
            <v>7508023</v>
          </cell>
          <cell r="B2237" t="str">
            <v>JE INT EXPENSE-RRBMA</v>
          </cell>
          <cell r="C2237">
            <v>576316</v>
          </cell>
          <cell r="D2237">
            <v>87483</v>
          </cell>
        </row>
        <row r="2238">
          <cell r="A2238">
            <v>7508031</v>
          </cell>
          <cell r="B2238" t="str">
            <v>INT EXPENSE 98 DSM ELECT</v>
          </cell>
          <cell r="C2238">
            <v>1770371</v>
          </cell>
          <cell r="D2238">
            <v>679781</v>
          </cell>
        </row>
        <row r="2239">
          <cell r="A2239">
            <v>7508032</v>
          </cell>
          <cell r="B2239" t="str">
            <v>JE INT EXPENSE 98 DSM GAS</v>
          </cell>
          <cell r="C2239">
            <v>238962</v>
          </cell>
          <cell r="D2239">
            <v>35910</v>
          </cell>
        </row>
        <row r="2240">
          <cell r="A2240">
            <v>7508033</v>
          </cell>
          <cell r="B2240" t="str">
            <v>INT EXPENSE 98 CARE ELEC</v>
          </cell>
          <cell r="C2240">
            <v>254585</v>
          </cell>
          <cell r="D2240">
            <v>57209</v>
          </cell>
        </row>
        <row r="2241">
          <cell r="A2241">
            <v>7508034</v>
          </cell>
          <cell r="B2241" t="str">
            <v>INT EXPENSE 98 RD&amp;D ELEC</v>
          </cell>
          <cell r="C2241">
            <v>63232</v>
          </cell>
          <cell r="D2241">
            <v>8530</v>
          </cell>
        </row>
        <row r="2242">
          <cell r="A2242">
            <v>7508035</v>
          </cell>
          <cell r="B2242" t="str">
            <v>INT EXPENSE RENEWABLES</v>
          </cell>
          <cell r="C2242">
            <v>120528</v>
          </cell>
          <cell r="D2242">
            <v>22541</v>
          </cell>
        </row>
        <row r="2243">
          <cell r="A2243">
            <v>7508038</v>
          </cell>
          <cell r="B2243" t="str">
            <v>JE INT EXPENSE-PGA CORE</v>
          </cell>
          <cell r="C2243">
            <v>-119122</v>
          </cell>
          <cell r="D2243">
            <v>20413</v>
          </cell>
        </row>
        <row r="2244">
          <cell r="A2244">
            <v>7508039</v>
          </cell>
          <cell r="B2244" t="str">
            <v>JE INT EXP-PGA NON CORE</v>
          </cell>
          <cell r="C2244">
            <v>4507</v>
          </cell>
          <cell r="D2244">
            <v>14771</v>
          </cell>
        </row>
        <row r="2245">
          <cell r="A2245">
            <v>7508055</v>
          </cell>
          <cell r="B2245" t="str">
            <v>INT EXPENSE GSBA CORE</v>
          </cell>
          <cell r="C2245">
            <v>0</v>
          </cell>
          <cell r="D2245">
            <v>-1590</v>
          </cell>
        </row>
        <row r="2246">
          <cell r="A2246">
            <v>7508059</v>
          </cell>
          <cell r="B2246" t="str">
            <v>INT EXPENSE ITCS-CORE</v>
          </cell>
          <cell r="C2246">
            <v>382</v>
          </cell>
          <cell r="D2246">
            <v>7619</v>
          </cell>
        </row>
        <row r="2247">
          <cell r="A2247">
            <v>7508067</v>
          </cell>
          <cell r="B2247" t="str">
            <v>INT EXPENSE DSM-ELEC</v>
          </cell>
          <cell r="C2247">
            <v>52879</v>
          </cell>
          <cell r="D2247">
            <v>22193</v>
          </cell>
        </row>
        <row r="2248">
          <cell r="A2248">
            <v>7508068</v>
          </cell>
          <cell r="B2248" t="str">
            <v>INT EXPENSE DSM-GAS</v>
          </cell>
          <cell r="C2248">
            <v>25711</v>
          </cell>
          <cell r="D2248">
            <v>10700</v>
          </cell>
        </row>
        <row r="2249">
          <cell r="A2249">
            <v>7508076</v>
          </cell>
          <cell r="B2249" t="str">
            <v>INT EXPENSE-MISC BAL ACCT</v>
          </cell>
          <cell r="C2249">
            <v>-954588</v>
          </cell>
          <cell r="D2249">
            <v>2099991</v>
          </cell>
        </row>
        <row r="2250">
          <cell r="A2250">
            <v>7508090</v>
          </cell>
          <cell r="B2250" t="str">
            <v>TREE TRIMMING B/A INT EXPENSE</v>
          </cell>
          <cell r="C2250">
            <v>156342</v>
          </cell>
          <cell r="D2250">
            <v>12876</v>
          </cell>
        </row>
        <row r="2251">
          <cell r="A2251">
            <v>7508091</v>
          </cell>
          <cell r="B2251" t="str">
            <v>INT EXPENSE-REWARDS &amp; PEN BAL ACCT-ELEC</v>
          </cell>
          <cell r="C2251">
            <v>3488</v>
          </cell>
          <cell r="D2251">
            <v>11132</v>
          </cell>
        </row>
        <row r="2252">
          <cell r="A2252">
            <v>7508092</v>
          </cell>
          <cell r="B2252" t="str">
            <v>INT EXPENSE-REWARDS &amp; PEN BAL ACCT-GAS</v>
          </cell>
          <cell r="C2252">
            <v>0</v>
          </cell>
          <cell r="D2252">
            <v>151184</v>
          </cell>
        </row>
        <row r="2253">
          <cell r="A2253">
            <v>7508096</v>
          </cell>
          <cell r="B2253" t="str">
            <v>INT EXPENSE-RELIABILITY MUST RUN BAL AC</v>
          </cell>
          <cell r="C2253">
            <v>0</v>
          </cell>
          <cell r="D2253">
            <v>77486</v>
          </cell>
        </row>
        <row r="2254">
          <cell r="A2254">
            <v>7508098</v>
          </cell>
          <cell r="B2254" t="str">
            <v>INT EXPENSE-GAS NMFCA (SCG COSTS)-CORE</v>
          </cell>
          <cell r="C2254">
            <v>8829</v>
          </cell>
          <cell r="D2254">
            <v>20343</v>
          </cell>
        </row>
        <row r="2255">
          <cell r="A2255">
            <v>7508099</v>
          </cell>
          <cell r="B2255" t="str">
            <v>INT EXPENSE-GAS NMFCA (SCG COSTS)-NC</v>
          </cell>
          <cell r="C2255">
            <v>0</v>
          </cell>
          <cell r="D2255">
            <v>2090</v>
          </cell>
        </row>
        <row r="2256">
          <cell r="A2256">
            <v>7508102</v>
          </cell>
          <cell r="B2256" t="str">
            <v>INT EXPENSE-TRANSMISSION REVENUE BALANC</v>
          </cell>
          <cell r="C2256">
            <v>1629978</v>
          </cell>
          <cell r="D2256">
            <v>1420946</v>
          </cell>
        </row>
        <row r="2257">
          <cell r="A2257">
            <v>7508110</v>
          </cell>
          <cell r="B2257" t="str">
            <v>INT EXPENSE-TAC</v>
          </cell>
          <cell r="C2257">
            <v>91527</v>
          </cell>
          <cell r="D2257">
            <v>7893</v>
          </cell>
        </row>
        <row r="2258">
          <cell r="A2258">
            <v>7508114</v>
          </cell>
          <cell r="B2258" t="str">
            <v>INT EXPENSE-CPFA-GAS</v>
          </cell>
          <cell r="C2258">
            <v>118737</v>
          </cell>
          <cell r="D2258">
            <v>49436</v>
          </cell>
        </row>
        <row r="2259">
          <cell r="A2259">
            <v>7508115</v>
          </cell>
          <cell r="B2259" t="str">
            <v>INT EXPENSE-BASELINE BALANCING ACCOUNT-</v>
          </cell>
          <cell r="C2259">
            <v>0</v>
          </cell>
          <cell r="D2259">
            <v>360</v>
          </cell>
        </row>
        <row r="2260">
          <cell r="A2260">
            <v>7508117</v>
          </cell>
          <cell r="B2260" t="str">
            <v>INT EXPENSE-BASELINE BALANCING ACCOUNT-</v>
          </cell>
          <cell r="C2260">
            <v>67706</v>
          </cell>
          <cell r="D2260">
            <v>0</v>
          </cell>
        </row>
        <row r="2261">
          <cell r="A2261">
            <v>7508134</v>
          </cell>
          <cell r="B2261" t="str">
            <v>INT EXPENSE-ELECTRIC RESOURCE RECOVERY</v>
          </cell>
          <cell r="C2261">
            <v>3077723</v>
          </cell>
          <cell r="D2261">
            <v>1482827.44</v>
          </cell>
        </row>
        <row r="2262">
          <cell r="A2262">
            <v>7508140</v>
          </cell>
          <cell r="B2262" t="str">
            <v>INT EXPENSE-LOW INCOME ENERGY EFF BALAN</v>
          </cell>
          <cell r="C2262">
            <v>75133</v>
          </cell>
          <cell r="D2262">
            <v>40062</v>
          </cell>
        </row>
        <row r="2263">
          <cell r="A2263">
            <v>7508141</v>
          </cell>
          <cell r="B2263" t="str">
            <v>DSM BIDDING INT EXPENSE-ELECTRIC</v>
          </cell>
          <cell r="C2263">
            <v>155323</v>
          </cell>
          <cell r="D2263">
            <v>80020</v>
          </cell>
        </row>
        <row r="2264">
          <cell r="A2264">
            <v>7508144</v>
          </cell>
          <cell r="B2264" t="str">
            <v>INT EXPENSE-TRANSMISSION REVENUE DEFERR</v>
          </cell>
          <cell r="C2264">
            <v>61834</v>
          </cell>
          <cell r="D2264">
            <v>36116</v>
          </cell>
        </row>
        <row r="2265">
          <cell r="A2265">
            <v>7508147</v>
          </cell>
          <cell r="B2265" t="str">
            <v>INT EXPENSE-NON FUEL GENERATION BAL ACC</v>
          </cell>
          <cell r="C2265">
            <v>504629</v>
          </cell>
          <cell r="D2265">
            <v>7980</v>
          </cell>
        </row>
        <row r="2266">
          <cell r="A2266">
            <v>7508148</v>
          </cell>
          <cell r="B2266" t="str">
            <v>INT EXPENSE-EL PASO SETTLEMENT PROCEEDS</v>
          </cell>
          <cell r="C2266">
            <v>9675</v>
          </cell>
          <cell r="D2266">
            <v>2654</v>
          </cell>
        </row>
        <row r="2267">
          <cell r="A2267">
            <v>7508149</v>
          </cell>
          <cell r="B2267" t="str">
            <v>INT EXPENSE-ELEC PROCURMT ENERGY EFFICI</v>
          </cell>
          <cell r="C2267">
            <v>805371</v>
          </cell>
          <cell r="D2267">
            <v>109854</v>
          </cell>
        </row>
        <row r="2268">
          <cell r="A2268">
            <v>7508156</v>
          </cell>
          <cell r="B2268" t="str">
            <v>INT EXPENSE-NUCLEAR DECOMM ADJUST MECH</v>
          </cell>
          <cell r="C2268">
            <v>147282</v>
          </cell>
          <cell r="D2268">
            <v>3622</v>
          </cell>
        </row>
        <row r="2269">
          <cell r="A2269">
            <v>7508158</v>
          </cell>
          <cell r="B2269" t="str">
            <v>INT EXPENSE-LITIGATION COST MEMO ACCT</v>
          </cell>
          <cell r="C2269">
            <v>9366</v>
          </cell>
          <cell r="D2269">
            <v>632</v>
          </cell>
        </row>
        <row r="2270">
          <cell r="A2270">
            <v>7508159</v>
          </cell>
          <cell r="B2270" t="str">
            <v>INT EXPENSE-PBOP GAS</v>
          </cell>
          <cell r="C2270">
            <v>22648</v>
          </cell>
          <cell r="D2270">
            <v>1809</v>
          </cell>
        </row>
        <row r="2271">
          <cell r="A2271">
            <v>7508160</v>
          </cell>
          <cell r="B2271" t="str">
            <v>INT EXPENSE-PENSION GAS</v>
          </cell>
          <cell r="C2271">
            <v>23032</v>
          </cell>
          <cell r="D2271">
            <v>49964</v>
          </cell>
        </row>
        <row r="2272">
          <cell r="A2272">
            <v>7508162</v>
          </cell>
          <cell r="B2272" t="str">
            <v>INTEREST EXPENSE-COS-ELEC</v>
          </cell>
          <cell r="C2272">
            <v>15775</v>
          </cell>
          <cell r="D2272">
            <v>0</v>
          </cell>
        </row>
        <row r="2273">
          <cell r="A2273">
            <v>7508163</v>
          </cell>
          <cell r="B2273" t="str">
            <v>INTEREST EXPENSE-COS-GAS</v>
          </cell>
          <cell r="C2273">
            <v>11521</v>
          </cell>
          <cell r="D2273">
            <v>-4096</v>
          </cell>
        </row>
        <row r="2274">
          <cell r="A2274">
            <v>7508164</v>
          </cell>
          <cell r="B2274" t="str">
            <v>INT EXPENSE-PBOP ELECTRIC</v>
          </cell>
          <cell r="C2274">
            <v>39342</v>
          </cell>
          <cell r="D2274">
            <v>0</v>
          </cell>
        </row>
        <row r="2275">
          <cell r="A2275">
            <v>7508165</v>
          </cell>
          <cell r="B2275" t="str">
            <v>INT EXPENSE-PENSION ELECTRIC</v>
          </cell>
          <cell r="C2275">
            <v>30123</v>
          </cell>
          <cell r="D2275">
            <v>0</v>
          </cell>
        </row>
        <row r="2276">
          <cell r="A2276">
            <v>7508168</v>
          </cell>
          <cell r="B2276" t="str">
            <v>INTEREST EXP-ELEC DISTRIB FIXED COST AC</v>
          </cell>
          <cell r="C2276">
            <v>410279</v>
          </cell>
          <cell r="D2276">
            <v>0</v>
          </cell>
        </row>
        <row r="2277">
          <cell r="A2277">
            <v>7509013</v>
          </cell>
          <cell r="B2277" t="str">
            <v>CUSTOMER DEPOSITS</v>
          </cell>
          <cell r="C2277">
            <v>820939</v>
          </cell>
          <cell r="D2277">
            <v>342638</v>
          </cell>
        </row>
        <row r="2278">
          <cell r="A2278">
            <v>7509014</v>
          </cell>
          <cell r="B2278" t="str">
            <v>INTEREST EXPENSE-MISCELLANEOUS</v>
          </cell>
          <cell r="C2278">
            <v>3473042.82</v>
          </cell>
          <cell r="D2278">
            <v>3186809</v>
          </cell>
        </row>
        <row r="2279">
          <cell r="A2279">
            <v>7509024</v>
          </cell>
          <cell r="B2279" t="str">
            <v>INTEREST EXPENSE-GAS REFUND</v>
          </cell>
          <cell r="C2279">
            <v>33430</v>
          </cell>
          <cell r="D2279">
            <v>13914</v>
          </cell>
        </row>
        <row r="2280">
          <cell r="A2280">
            <v>7509029</v>
          </cell>
          <cell r="B2280" t="str">
            <v>INT EXP-REDEEMABLE PREF STOCK-$1.7625 S</v>
          </cell>
          <cell r="C2280">
            <v>1321875</v>
          </cell>
          <cell r="D2280">
            <v>1498125.11</v>
          </cell>
        </row>
        <row r="2281">
          <cell r="A2281">
            <v>7510000</v>
          </cell>
          <cell r="B2281" t="str">
            <v>ALLOW FOR FUNDS USED DURING CONSTRUCTIO</v>
          </cell>
          <cell r="C2281">
            <v>-412000</v>
          </cell>
          <cell r="D2281">
            <v>0</v>
          </cell>
        </row>
        <row r="2282">
          <cell r="A2282">
            <v>7510001</v>
          </cell>
          <cell r="B2282" t="str">
            <v>JE INTEREST DURING CONSTR DEBT</v>
          </cell>
          <cell r="C2282">
            <v>-3340656.34</v>
          </cell>
          <cell r="D2282">
            <v>-3306784.6</v>
          </cell>
        </row>
        <row r="2283">
          <cell r="A2283">
            <v>7511017</v>
          </cell>
          <cell r="B2283" t="str">
            <v>AMORT DISC &amp; EXP SERIES KK (CPCFA91A)</v>
          </cell>
          <cell r="C2283">
            <v>38450.76</v>
          </cell>
          <cell r="D2283">
            <v>38450.76</v>
          </cell>
        </row>
        <row r="2284">
          <cell r="A2284">
            <v>7511020</v>
          </cell>
          <cell r="B2284" t="str">
            <v>AMORT DISC &amp; EXP SERIES NN1 (SD92A)</v>
          </cell>
          <cell r="C2284">
            <v>0</v>
          </cell>
          <cell r="D2284">
            <v>20525.759999999998</v>
          </cell>
        </row>
        <row r="2285">
          <cell r="A2285">
            <v>7511021</v>
          </cell>
          <cell r="B2285" t="str">
            <v>AMORT DISC &amp; EXP SERIES NN2 (SD92A)</v>
          </cell>
          <cell r="C2285">
            <v>0</v>
          </cell>
          <cell r="D2285">
            <v>46995.519999999997</v>
          </cell>
        </row>
        <row r="2286">
          <cell r="A2286">
            <v>7511022</v>
          </cell>
          <cell r="B2286" t="str">
            <v>AMORT DISC &amp; EXP SERIES NN3 (SD92A)</v>
          </cell>
          <cell r="C2286">
            <v>0</v>
          </cell>
          <cell r="D2286">
            <v>39600.400000000001</v>
          </cell>
        </row>
        <row r="2287">
          <cell r="A2287">
            <v>7511023</v>
          </cell>
          <cell r="B2287" t="str">
            <v>AMORT DISC &amp; EXP SERIES 001 (CV92A)</v>
          </cell>
          <cell r="C2287">
            <v>0</v>
          </cell>
          <cell r="D2287">
            <v>29107.52</v>
          </cell>
        </row>
        <row r="2288">
          <cell r="A2288">
            <v>7511024</v>
          </cell>
          <cell r="B2288" t="str">
            <v>AMORT DISC &amp; EXP SERIES 002 (CV92B)</v>
          </cell>
          <cell r="C2288">
            <v>15886.56</v>
          </cell>
          <cell r="D2288">
            <v>15886.56</v>
          </cell>
        </row>
        <row r="2289">
          <cell r="A2289">
            <v>7511025</v>
          </cell>
          <cell r="B2289" t="str">
            <v>AMORT DISC &amp; EXP SERIES 003 (CV92C)</v>
          </cell>
          <cell r="C2289">
            <v>21322.560000000001</v>
          </cell>
          <cell r="D2289">
            <v>21322.560000000001</v>
          </cell>
        </row>
        <row r="2290">
          <cell r="A2290">
            <v>7511026</v>
          </cell>
          <cell r="B2290" t="str">
            <v>AMORT DISC &amp; EXP SERIES 004 (CV92D)</v>
          </cell>
          <cell r="C2290">
            <v>11915.04</v>
          </cell>
          <cell r="D2290">
            <v>11915.04</v>
          </cell>
        </row>
        <row r="2291">
          <cell r="A2291">
            <v>7511028</v>
          </cell>
          <cell r="B2291" t="str">
            <v>AMORT DISC &amp; EXP SERIES PP (SD93A)</v>
          </cell>
          <cell r="C2291">
            <v>39367.800000000003</v>
          </cell>
          <cell r="D2291">
            <v>39367.800000000003</v>
          </cell>
        </row>
        <row r="2292">
          <cell r="A2292">
            <v>7511030</v>
          </cell>
          <cell r="B2292" t="str">
            <v>AMORT DISC &amp; EXPENSE SERIES RR (CPCFA93</v>
          </cell>
          <cell r="C2292">
            <v>76769.16</v>
          </cell>
          <cell r="D2292">
            <v>76769.16</v>
          </cell>
        </row>
        <row r="2293">
          <cell r="A2293">
            <v>7511031</v>
          </cell>
          <cell r="B2293" t="str">
            <v>AMORT DISC &amp; EXPENSE SERIES SS (SD93C)</v>
          </cell>
          <cell r="C2293">
            <v>50026.44</v>
          </cell>
          <cell r="D2293">
            <v>50026.44</v>
          </cell>
        </row>
        <row r="2294">
          <cell r="A2294">
            <v>7511032</v>
          </cell>
          <cell r="B2294" t="str">
            <v>AMORT DISC &amp; EXP SERIES TT-1 (SD95A)</v>
          </cell>
          <cell r="C2294">
            <v>0</v>
          </cell>
          <cell r="D2294">
            <v>6516.05</v>
          </cell>
        </row>
        <row r="2295">
          <cell r="A2295">
            <v>7511033</v>
          </cell>
          <cell r="B2295" t="str">
            <v>AMORT DISC &amp; EXP SERIES TT-2 (SD95B)</v>
          </cell>
          <cell r="C2295">
            <v>0</v>
          </cell>
          <cell r="D2295">
            <v>4671.6099999999997</v>
          </cell>
        </row>
        <row r="2296">
          <cell r="A2296">
            <v>7511038</v>
          </cell>
          <cell r="B2296" t="str">
            <v>AMORT OF LOSS REACQ SER M</v>
          </cell>
          <cell r="C2296">
            <v>0</v>
          </cell>
          <cell r="D2296">
            <v>27881.26</v>
          </cell>
        </row>
        <row r="2297">
          <cell r="A2297">
            <v>7511039</v>
          </cell>
          <cell r="B2297" t="str">
            <v>AMORT OF LOSS REACQ SERIES P</v>
          </cell>
          <cell r="C2297">
            <v>159020.51999999999</v>
          </cell>
          <cell r="D2297">
            <v>159020.51999999999</v>
          </cell>
        </row>
        <row r="2298">
          <cell r="A2298">
            <v>7511040</v>
          </cell>
          <cell r="B2298" t="str">
            <v>AMORT OF LOSS REACQ-SER Q</v>
          </cell>
          <cell r="C2298">
            <v>163138.20000000001</v>
          </cell>
          <cell r="D2298">
            <v>163138.20000000001</v>
          </cell>
        </row>
        <row r="2299">
          <cell r="A2299">
            <v>7511041</v>
          </cell>
          <cell r="B2299" t="str">
            <v>AMORT OF LOSS REACQ DEBT-SER R</v>
          </cell>
          <cell r="C2299">
            <v>175054.92</v>
          </cell>
          <cell r="D2299">
            <v>175054.92</v>
          </cell>
        </row>
        <row r="2300">
          <cell r="A2300">
            <v>7511042</v>
          </cell>
          <cell r="B2300" t="str">
            <v>AMORT OF LOSS REACQ DEBT-SER S</v>
          </cell>
          <cell r="C2300">
            <v>313260.84000000003</v>
          </cell>
          <cell r="D2300">
            <v>313260.84000000003</v>
          </cell>
        </row>
        <row r="2301">
          <cell r="A2301">
            <v>7511043</v>
          </cell>
          <cell r="B2301" t="str">
            <v>AMORT OF LOSS REACQ DEBT-SER T</v>
          </cell>
          <cell r="C2301">
            <v>366114.48</v>
          </cell>
          <cell r="D2301">
            <v>366114.48</v>
          </cell>
        </row>
        <row r="2302">
          <cell r="A2302">
            <v>7511044</v>
          </cell>
          <cell r="B2302" t="str">
            <v>AMORT OF LOSS REACQ DEBT-SERV</v>
          </cell>
          <cell r="C2302">
            <v>401860.92</v>
          </cell>
          <cell r="D2302">
            <v>401860.92</v>
          </cell>
        </row>
        <row r="2303">
          <cell r="A2303">
            <v>7511045</v>
          </cell>
          <cell r="B2303" t="str">
            <v>AMORT OF LOSS REACO DEBT SER Z</v>
          </cell>
          <cell r="C2303">
            <v>401826.12</v>
          </cell>
          <cell r="D2303">
            <v>401826.12</v>
          </cell>
        </row>
        <row r="2304">
          <cell r="A2304">
            <v>7511046</v>
          </cell>
          <cell r="B2304" t="str">
            <v>AMORT OF LOSS REACQ SER-AA</v>
          </cell>
          <cell r="C2304">
            <v>427012.68</v>
          </cell>
          <cell r="D2304">
            <v>427012.68</v>
          </cell>
        </row>
        <row r="2305">
          <cell r="A2305">
            <v>7511047</v>
          </cell>
          <cell r="B2305" t="str">
            <v>AMORT OF LOSS REACQ SER-BB</v>
          </cell>
          <cell r="C2305">
            <v>363891.24</v>
          </cell>
          <cell r="D2305">
            <v>363891.24</v>
          </cell>
        </row>
        <row r="2306">
          <cell r="A2306">
            <v>7511048</v>
          </cell>
          <cell r="B2306" t="str">
            <v>AMORT OF LOSS REACQ DEBT-SERCC</v>
          </cell>
          <cell r="C2306">
            <v>79866.48</v>
          </cell>
          <cell r="D2306">
            <v>79866.48</v>
          </cell>
        </row>
        <row r="2307">
          <cell r="A2307">
            <v>7511049</v>
          </cell>
          <cell r="B2307" t="str">
            <v>AMORT OF LOSS REACQ DEBT-SERDD</v>
          </cell>
          <cell r="C2307">
            <v>73285.919999999998</v>
          </cell>
          <cell r="D2307">
            <v>73285.919999999998</v>
          </cell>
        </row>
        <row r="2308">
          <cell r="A2308">
            <v>7511050</v>
          </cell>
          <cell r="B2308" t="str">
            <v>AMORT OF LOSS REACQ SER-EE</v>
          </cell>
          <cell r="C2308">
            <v>314994</v>
          </cell>
          <cell r="D2308">
            <v>314994</v>
          </cell>
        </row>
        <row r="2309">
          <cell r="A2309">
            <v>7511051</v>
          </cell>
          <cell r="B2309" t="str">
            <v>AMORT OF LOSS REACQ SER-FF</v>
          </cell>
          <cell r="C2309">
            <v>85196.64</v>
          </cell>
          <cell r="D2309">
            <v>85196.64</v>
          </cell>
        </row>
        <row r="2310">
          <cell r="A2310">
            <v>7511052</v>
          </cell>
          <cell r="B2310" t="str">
            <v>AMORT OF LOSS REACQ DEBT-SERGG</v>
          </cell>
          <cell r="C2310">
            <v>62764.92</v>
          </cell>
          <cell r="D2310">
            <v>62764.92</v>
          </cell>
        </row>
        <row r="2311">
          <cell r="A2311">
            <v>7511053</v>
          </cell>
          <cell r="B2311" t="str">
            <v>AMORT OF LOSS REACQ DEBT-HH</v>
          </cell>
          <cell r="C2311">
            <v>129892.8</v>
          </cell>
          <cell r="D2311">
            <v>129892.8</v>
          </cell>
        </row>
        <row r="2312">
          <cell r="A2312">
            <v>7511054</v>
          </cell>
          <cell r="B2312" t="str">
            <v>AMORT OF LOSS REACG SER II</v>
          </cell>
          <cell r="C2312">
            <v>35457.120000000003</v>
          </cell>
          <cell r="D2312">
            <v>35457.120000000003</v>
          </cell>
        </row>
        <row r="2313">
          <cell r="A2313">
            <v>7511055</v>
          </cell>
          <cell r="B2313" t="str">
            <v>AMORT OF LOSS REACQ SERIES-JJ</v>
          </cell>
          <cell r="C2313">
            <v>333589.92</v>
          </cell>
          <cell r="D2313">
            <v>333589.92</v>
          </cell>
        </row>
        <row r="2314">
          <cell r="A2314">
            <v>7511056</v>
          </cell>
          <cell r="B2314" t="str">
            <v>AMORT OF LOSS REACQ SER-LL</v>
          </cell>
          <cell r="C2314">
            <v>119678.04</v>
          </cell>
          <cell r="D2314">
            <v>119678.04</v>
          </cell>
        </row>
        <row r="2315">
          <cell r="A2315">
            <v>7511060</v>
          </cell>
          <cell r="B2315" t="str">
            <v>AMORT OF LOSS REACQ PCB 6.375%</v>
          </cell>
          <cell r="C2315">
            <v>11898</v>
          </cell>
          <cell r="D2315">
            <v>11898</v>
          </cell>
        </row>
        <row r="2316">
          <cell r="A2316">
            <v>7511061</v>
          </cell>
          <cell r="B2316" t="str">
            <v>AMORT OF LOSS REACQ PCB 7.2%</v>
          </cell>
          <cell r="C2316">
            <v>8801.2800000000007</v>
          </cell>
          <cell r="D2316">
            <v>8801.2800000000007</v>
          </cell>
        </row>
        <row r="2317">
          <cell r="A2317">
            <v>7511067</v>
          </cell>
          <cell r="B2317" t="str">
            <v>AMORT DEBT EXP-CPCFA96A</v>
          </cell>
          <cell r="C2317">
            <v>75987.960000000006</v>
          </cell>
          <cell r="D2317">
            <v>75987.960000000006</v>
          </cell>
        </row>
        <row r="2318">
          <cell r="A2318">
            <v>7511068</v>
          </cell>
          <cell r="B2318" t="str">
            <v>AMORT DEBT EXP CV96A</v>
          </cell>
          <cell r="C2318">
            <v>14889.96</v>
          </cell>
          <cell r="D2318">
            <v>14889.96</v>
          </cell>
        </row>
        <row r="2319">
          <cell r="A2319">
            <v>7511069</v>
          </cell>
          <cell r="B2319" t="str">
            <v>AMORT DEBT EXP-CV96B</v>
          </cell>
          <cell r="C2319">
            <v>15035.64</v>
          </cell>
          <cell r="D2319">
            <v>15035.64</v>
          </cell>
        </row>
        <row r="2320">
          <cell r="A2320">
            <v>7511070</v>
          </cell>
          <cell r="B2320" t="str">
            <v>AMORT DEBT EXP-CV97A</v>
          </cell>
          <cell r="C2320">
            <v>20340.36</v>
          </cell>
          <cell r="D2320">
            <v>18584.759999999998</v>
          </cell>
        </row>
        <row r="2321">
          <cell r="A2321">
            <v>7511075</v>
          </cell>
          <cell r="B2321" t="str">
            <v>AMORT OF LOSS REACQ SER PP (SD93A)</v>
          </cell>
          <cell r="C2321">
            <v>12410.16</v>
          </cell>
          <cell r="D2321">
            <v>12410.16</v>
          </cell>
        </row>
        <row r="2322">
          <cell r="A2322">
            <v>7511076</v>
          </cell>
          <cell r="B2322" t="str">
            <v>AMORT OF LOSS REACQ SER 00-5 (CV92E)</v>
          </cell>
          <cell r="C2322">
            <v>6619.32</v>
          </cell>
          <cell r="D2322">
            <v>6619.32</v>
          </cell>
        </row>
        <row r="2323">
          <cell r="A2323">
            <v>7511085</v>
          </cell>
          <cell r="B2323" t="str">
            <v>AMORT DISC &amp; EXP SERIES VV</v>
          </cell>
          <cell r="C2323">
            <v>39569.599999999999</v>
          </cell>
          <cell r="D2323">
            <v>21231.84</v>
          </cell>
        </row>
        <row r="2324">
          <cell r="A2324">
            <v>7511086</v>
          </cell>
          <cell r="B2324" t="str">
            <v>AMORT DISC &amp; EXP SERIES WW</v>
          </cell>
          <cell r="C2324">
            <v>36303.17</v>
          </cell>
          <cell r="D2324">
            <v>19475.810000000001</v>
          </cell>
        </row>
        <row r="2325">
          <cell r="A2325">
            <v>7511087</v>
          </cell>
          <cell r="B2325" t="str">
            <v>AMORT DISC &amp; EXP SERIES XX</v>
          </cell>
          <cell r="C2325">
            <v>31790.53</v>
          </cell>
          <cell r="D2325">
            <v>17051.47</v>
          </cell>
        </row>
        <row r="2326">
          <cell r="A2326">
            <v>7511088</v>
          </cell>
          <cell r="B2326" t="str">
            <v>AMORT DISC &amp; EXP SERIES YY</v>
          </cell>
          <cell r="C2326">
            <v>21922.23</v>
          </cell>
          <cell r="D2326">
            <v>11748.6</v>
          </cell>
        </row>
        <row r="2327">
          <cell r="A2327">
            <v>7511089</v>
          </cell>
          <cell r="B2327" t="str">
            <v>AMORT DISC &amp; EXP SERIES ZZ</v>
          </cell>
          <cell r="C2327">
            <v>30688.7</v>
          </cell>
          <cell r="D2327">
            <v>16460.55</v>
          </cell>
        </row>
        <row r="2328">
          <cell r="A2328">
            <v>7511090</v>
          </cell>
          <cell r="B2328" t="str">
            <v>AMORT DISC &amp; EXP SERIES AAA</v>
          </cell>
          <cell r="C2328">
            <v>64633.47</v>
          </cell>
          <cell r="D2328">
            <v>34611.26</v>
          </cell>
        </row>
        <row r="2329">
          <cell r="A2329">
            <v>7511091</v>
          </cell>
          <cell r="B2329" t="str">
            <v>AMORT OF LOSS ON REACQ SERIES NN-1</v>
          </cell>
          <cell r="C2329">
            <v>71058.600000000006</v>
          </cell>
          <cell r="D2329">
            <v>32536.17</v>
          </cell>
        </row>
        <row r="2330">
          <cell r="A2330">
            <v>7511092</v>
          </cell>
          <cell r="B2330" t="str">
            <v>AMORT OF LOSS ON REACQ SERIES NN-2</v>
          </cell>
          <cell r="C2330">
            <v>103165.32</v>
          </cell>
          <cell r="D2330">
            <v>47263.93</v>
          </cell>
        </row>
        <row r="2331">
          <cell r="A2331">
            <v>7511093</v>
          </cell>
          <cell r="B2331" t="str">
            <v>AMORT OF LOSS ON REACQ SERIES NN-3</v>
          </cell>
          <cell r="C2331">
            <v>87607.679999999993</v>
          </cell>
          <cell r="D2331">
            <v>40014.47</v>
          </cell>
        </row>
        <row r="2332">
          <cell r="A2332">
            <v>7511094</v>
          </cell>
          <cell r="B2332" t="str">
            <v>AMORT OF LOSS ON REACQ SERIES OO-1</v>
          </cell>
          <cell r="C2332">
            <v>88489.44</v>
          </cell>
          <cell r="D2332">
            <v>40479.31</v>
          </cell>
        </row>
        <row r="2333">
          <cell r="A2333">
            <v>7511095</v>
          </cell>
          <cell r="B2333" t="str">
            <v>AMORT OF LOSS ON REACQ SERIES TT-1</v>
          </cell>
          <cell r="C2333">
            <v>13629.84</v>
          </cell>
          <cell r="D2333">
            <v>6204.23</v>
          </cell>
        </row>
        <row r="2334">
          <cell r="A2334">
            <v>7511096</v>
          </cell>
          <cell r="B2334" t="str">
            <v>AMORT OF LOSS ON REACQ SERIES TT-2</v>
          </cell>
          <cell r="C2334">
            <v>9766.2000000000007</v>
          </cell>
          <cell r="D2334">
            <v>4445.6400000000003</v>
          </cell>
        </row>
        <row r="2335">
          <cell r="A2335">
            <v>7511097</v>
          </cell>
          <cell r="B2335" t="str">
            <v>AMORT DISC &amp; EXP SERIES BBB</v>
          </cell>
          <cell r="C2335">
            <v>58025.02</v>
          </cell>
          <cell r="D2335">
            <v>0</v>
          </cell>
        </row>
        <row r="2336">
          <cell r="A2336">
            <v>7511099</v>
          </cell>
          <cell r="B2336" t="str">
            <v>AMORT DISC &amp; EXP SERIES CCC</v>
          </cell>
          <cell r="C2336">
            <v>28038.14</v>
          </cell>
          <cell r="D2336">
            <v>0</v>
          </cell>
        </row>
        <row r="2337">
          <cell r="A2337">
            <v>7512003</v>
          </cell>
          <cell r="B2337" t="str">
            <v>AMORT PREMIUM 6.10% NN2 (SD92A)</v>
          </cell>
          <cell r="C2337">
            <v>0</v>
          </cell>
          <cell r="D2337">
            <v>-7566.71</v>
          </cell>
        </row>
        <row r="2338">
          <cell r="A2338">
            <v>7512004</v>
          </cell>
          <cell r="B2338" t="str">
            <v>AMORT PREMIUM 6.10% NN3 (SD92A)</v>
          </cell>
          <cell r="C2338">
            <v>0</v>
          </cell>
          <cell r="D2338">
            <v>-6122.87</v>
          </cell>
        </row>
        <row r="2339">
          <cell r="A2339">
            <v>7513063</v>
          </cell>
          <cell r="B2339" t="str">
            <v>INT INCOME-HSCC MEMO-GAS</v>
          </cell>
          <cell r="C2339">
            <v>25775</v>
          </cell>
          <cell r="D2339">
            <v>-34543</v>
          </cell>
        </row>
        <row r="2340">
          <cell r="A2340">
            <v>7513084</v>
          </cell>
          <cell r="B2340" t="str">
            <v>INT INCOME-SRA</v>
          </cell>
          <cell r="C2340">
            <v>-2681</v>
          </cell>
          <cell r="D2340">
            <v>0</v>
          </cell>
        </row>
        <row r="2341">
          <cell r="A2341">
            <v>7513089</v>
          </cell>
          <cell r="B2341" t="str">
            <v>JE INT INCOME-GDTCMA</v>
          </cell>
          <cell r="C2341">
            <v>-7816</v>
          </cell>
          <cell r="D2341">
            <v>-3251</v>
          </cell>
        </row>
        <row r="2342">
          <cell r="A2342">
            <v>7513096</v>
          </cell>
          <cell r="B2342" t="str">
            <v>INT INCOME-98 RD&amp;D ELECT</v>
          </cell>
          <cell r="C2342">
            <v>0</v>
          </cell>
          <cell r="D2342">
            <v>-8626</v>
          </cell>
        </row>
        <row r="2343">
          <cell r="A2343">
            <v>7513097</v>
          </cell>
          <cell r="B2343" t="str">
            <v>INT INCOME RENEWABLES</v>
          </cell>
          <cell r="C2343">
            <v>0</v>
          </cell>
          <cell r="D2343">
            <v>-4131</v>
          </cell>
        </row>
        <row r="2344">
          <cell r="A2344">
            <v>7513100</v>
          </cell>
          <cell r="B2344" t="str">
            <v>JE INT INCOME-PGA CORE</v>
          </cell>
          <cell r="C2344">
            <v>-500530</v>
          </cell>
          <cell r="D2344">
            <v>0</v>
          </cell>
        </row>
        <row r="2345">
          <cell r="A2345">
            <v>7513117</v>
          </cell>
          <cell r="B2345" t="str">
            <v>INT INCOME GSBA CORE</v>
          </cell>
          <cell r="C2345">
            <v>-22895</v>
          </cell>
          <cell r="D2345">
            <v>-11270</v>
          </cell>
        </row>
        <row r="2346">
          <cell r="A2346">
            <v>7513118</v>
          </cell>
          <cell r="B2346" t="str">
            <v>INT INCOME GSBA NONCORE</v>
          </cell>
          <cell r="C2346">
            <v>-7042</v>
          </cell>
          <cell r="D2346">
            <v>-1776</v>
          </cell>
        </row>
        <row r="2347">
          <cell r="A2347">
            <v>7513121</v>
          </cell>
          <cell r="B2347" t="str">
            <v>INT INCOME ITCS-CORE</v>
          </cell>
          <cell r="C2347">
            <v>-8205</v>
          </cell>
          <cell r="D2347">
            <v>0</v>
          </cell>
        </row>
        <row r="2348">
          <cell r="A2348">
            <v>7513138</v>
          </cell>
          <cell r="B2348" t="str">
            <v>JE INT INCOME CARE GAS</v>
          </cell>
          <cell r="C2348">
            <v>-33051</v>
          </cell>
          <cell r="D2348">
            <v>-3682</v>
          </cell>
        </row>
        <row r="2349">
          <cell r="A2349">
            <v>7513153</v>
          </cell>
          <cell r="B2349" t="str">
            <v>INT INCOME-HSCC MEMO-ELECTRIC</v>
          </cell>
          <cell r="C2349">
            <v>11043</v>
          </cell>
          <cell r="D2349">
            <v>-14802</v>
          </cell>
        </row>
        <row r="2350">
          <cell r="A2350">
            <v>7513161</v>
          </cell>
          <cell r="B2350" t="str">
            <v>INT INCOME REWARDS &amp; PEN. B/A-ELEC</v>
          </cell>
          <cell r="C2350">
            <v>-87756</v>
          </cell>
          <cell r="D2350">
            <v>-52470</v>
          </cell>
        </row>
        <row r="2351">
          <cell r="A2351">
            <v>7513162</v>
          </cell>
          <cell r="B2351" t="str">
            <v>INT INCOME REWARDS &amp; PEN. B/A-GAS</v>
          </cell>
          <cell r="C2351">
            <v>-149651</v>
          </cell>
          <cell r="D2351">
            <v>0</v>
          </cell>
        </row>
        <row r="2352">
          <cell r="A2352">
            <v>7513166</v>
          </cell>
          <cell r="B2352" t="str">
            <v>INT INCOME RELIABILITY MUST RUN BAL ACT</v>
          </cell>
          <cell r="C2352">
            <v>-2336403</v>
          </cell>
          <cell r="D2352">
            <v>-889512</v>
          </cell>
        </row>
        <row r="2353">
          <cell r="A2353">
            <v>7513173</v>
          </cell>
          <cell r="B2353" t="str">
            <v>INT INCOME GAS NMFCA (SCG COSTS)-NC</v>
          </cell>
          <cell r="C2353">
            <v>-9886</v>
          </cell>
          <cell r="D2353">
            <v>-298</v>
          </cell>
        </row>
        <row r="2354">
          <cell r="A2354">
            <v>7513174</v>
          </cell>
          <cell r="B2354" t="str">
            <v>INT INCOME GAS NMFCA (SDGE OTHER)-CORE</v>
          </cell>
          <cell r="C2354">
            <v>-23410</v>
          </cell>
          <cell r="D2354">
            <v>-22731</v>
          </cell>
        </row>
        <row r="2355">
          <cell r="A2355">
            <v>7513175</v>
          </cell>
          <cell r="B2355" t="str">
            <v>INT INCOME GAS NMFCA (SDGE OTHER)-NC</v>
          </cell>
          <cell r="C2355">
            <v>-27161</v>
          </cell>
          <cell r="D2355">
            <v>-25420</v>
          </cell>
        </row>
        <row r="2356">
          <cell r="A2356">
            <v>7513185</v>
          </cell>
          <cell r="B2356" t="str">
            <v>INT INCOME TAC</v>
          </cell>
          <cell r="C2356">
            <v>-19699</v>
          </cell>
          <cell r="D2356">
            <v>-10524</v>
          </cell>
        </row>
        <row r="2357">
          <cell r="A2357">
            <v>7513186</v>
          </cell>
          <cell r="B2357" t="str">
            <v>INT INCOME-SELF-GENERATION PROGRAM MEMO</v>
          </cell>
          <cell r="C2357">
            <v>-230819</v>
          </cell>
          <cell r="D2357">
            <v>-48334</v>
          </cell>
        </row>
        <row r="2358">
          <cell r="A2358">
            <v>7513187</v>
          </cell>
          <cell r="B2358" t="str">
            <v>INT INCOME SELF-GENERATION PROGRAM MEMO</v>
          </cell>
          <cell r="C2358">
            <v>-61009</v>
          </cell>
          <cell r="D2358">
            <v>-12848</v>
          </cell>
        </row>
        <row r="2359">
          <cell r="A2359">
            <v>7513190</v>
          </cell>
          <cell r="B2359" t="str">
            <v>INT INCOME-BASELINE BALANCING ACCOUNT-G</v>
          </cell>
          <cell r="C2359">
            <v>-4949</v>
          </cell>
          <cell r="D2359">
            <v>-2972</v>
          </cell>
        </row>
        <row r="2360">
          <cell r="A2360">
            <v>7513192</v>
          </cell>
          <cell r="B2360" t="str">
            <v>INT INCOME-BASELINE BALANCING ACCOUNT-E</v>
          </cell>
          <cell r="C2360">
            <v>-13247</v>
          </cell>
          <cell r="D2360">
            <v>-225150</v>
          </cell>
        </row>
        <row r="2361">
          <cell r="A2361">
            <v>7513193</v>
          </cell>
          <cell r="B2361" t="str">
            <v>INT INCOME-TEMPERTURE SENSITIVE MEMORAN</v>
          </cell>
          <cell r="C2361">
            <v>-1389</v>
          </cell>
          <cell r="D2361">
            <v>-885</v>
          </cell>
        </row>
        <row r="2362">
          <cell r="A2362">
            <v>7513195</v>
          </cell>
          <cell r="B2362" t="str">
            <v>INT INCOME-INTERVAL METERING MEMO ACCT</v>
          </cell>
          <cell r="C2362">
            <v>-59937</v>
          </cell>
          <cell r="D2362">
            <v>-24948</v>
          </cell>
        </row>
        <row r="2363">
          <cell r="A2363">
            <v>7513197</v>
          </cell>
          <cell r="B2363" t="str">
            <v>INT INCOME-BASE INTERRUPTIBLE MEMO ACCT</v>
          </cell>
          <cell r="C2363">
            <v>-1425</v>
          </cell>
          <cell r="D2363">
            <v>-905</v>
          </cell>
        </row>
        <row r="2364">
          <cell r="A2364">
            <v>7513198</v>
          </cell>
          <cell r="B2364" t="str">
            <v>INT INCOME-OPT BND MANDATORY CURTAIL ME</v>
          </cell>
          <cell r="C2364">
            <v>-1459</v>
          </cell>
          <cell r="D2364">
            <v>-928</v>
          </cell>
        </row>
        <row r="2365">
          <cell r="A2365">
            <v>7513199</v>
          </cell>
          <cell r="B2365" t="str">
            <v>INT INCOME-SCHEDULED LOAD REDUCTION MEM</v>
          </cell>
          <cell r="C2365">
            <v>-1476</v>
          </cell>
          <cell r="D2365">
            <v>-940</v>
          </cell>
        </row>
        <row r="2366">
          <cell r="A2366">
            <v>7513200</v>
          </cell>
          <cell r="B2366" t="str">
            <v>INT INCOME-ROLLING BLKOUT REDUCTION MEM</v>
          </cell>
          <cell r="C2366">
            <v>-14694</v>
          </cell>
          <cell r="D2366">
            <v>-9921</v>
          </cell>
        </row>
        <row r="2367">
          <cell r="A2367">
            <v>7513201</v>
          </cell>
          <cell r="B2367" t="str">
            <v>INT INCOME-DEMAND BIDDING MEMO ACCT</v>
          </cell>
          <cell r="C2367">
            <v>-11201</v>
          </cell>
          <cell r="D2367">
            <v>-6700</v>
          </cell>
        </row>
        <row r="2368">
          <cell r="A2368">
            <v>7513202</v>
          </cell>
          <cell r="B2368" t="str">
            <v>INT INCOME-AIR CONDITIONING CYCLING MEM</v>
          </cell>
          <cell r="C2368">
            <v>-2054</v>
          </cell>
          <cell r="D2368">
            <v>-1311</v>
          </cell>
        </row>
        <row r="2369">
          <cell r="A2369">
            <v>7513203</v>
          </cell>
          <cell r="B2369" t="str">
            <v>INT INCOME-ROTATING OUTAGE MEMO ACCT</v>
          </cell>
          <cell r="C2369">
            <v>-3903</v>
          </cell>
          <cell r="D2369">
            <v>-2416</v>
          </cell>
        </row>
        <row r="2370">
          <cell r="A2370">
            <v>7513204</v>
          </cell>
          <cell r="B2370" t="str">
            <v>INT INCOME-RESID DEMAND RESPONSIVENESS</v>
          </cell>
          <cell r="C2370">
            <v>-19094</v>
          </cell>
          <cell r="D2370">
            <v>-11093</v>
          </cell>
        </row>
        <row r="2371">
          <cell r="A2371">
            <v>7513205</v>
          </cell>
          <cell r="B2371" t="str">
            <v>INT INCOME-VOLUNTARY DEMAND REDUCTION M</v>
          </cell>
          <cell r="C2371">
            <v>-164</v>
          </cell>
          <cell r="D2371">
            <v>-103</v>
          </cell>
        </row>
        <row r="2372">
          <cell r="A2372">
            <v>7513208</v>
          </cell>
          <cell r="B2372" t="str">
            <v>INT INCOME-EL PASO TURN-BACK CAPACITY B</v>
          </cell>
          <cell r="C2372">
            <v>0</v>
          </cell>
          <cell r="D2372">
            <v>-2034</v>
          </cell>
        </row>
        <row r="2373">
          <cell r="A2373">
            <v>7513210</v>
          </cell>
          <cell r="B2373" t="str">
            <v>INT INCOME-NEM MEMO ACCT</v>
          </cell>
          <cell r="C2373">
            <v>-1050</v>
          </cell>
          <cell r="D2373">
            <v>-438</v>
          </cell>
        </row>
        <row r="2374">
          <cell r="A2374">
            <v>7513212</v>
          </cell>
          <cell r="B2374" t="str">
            <v>INT INCOME-ELEC ENERGY TRANSACTION ADMI</v>
          </cell>
          <cell r="C2374">
            <v>-155674</v>
          </cell>
          <cell r="D2374">
            <v>-59153</v>
          </cell>
        </row>
        <row r="2375">
          <cell r="A2375">
            <v>7513215</v>
          </cell>
          <cell r="B2375" t="str">
            <v>INT INCOME-CATASTROPHIC EVENT MEMO ACCT</v>
          </cell>
          <cell r="C2375">
            <v>-305085</v>
          </cell>
          <cell r="D2375">
            <v>-82181</v>
          </cell>
        </row>
        <row r="2376">
          <cell r="A2376">
            <v>7513216</v>
          </cell>
          <cell r="B2376" t="str">
            <v>INT INCOME-REAL TIME ENERGY METER MEMO</v>
          </cell>
          <cell r="C2376">
            <v>-746</v>
          </cell>
          <cell r="D2376">
            <v>-303</v>
          </cell>
        </row>
        <row r="2377">
          <cell r="A2377">
            <v>7513217</v>
          </cell>
          <cell r="B2377" t="str">
            <v>INT INCOME-ADV METERING &amp; DEMAND RESP M</v>
          </cell>
          <cell r="C2377">
            <v>-127754</v>
          </cell>
          <cell r="D2377">
            <v>-20188</v>
          </cell>
        </row>
        <row r="2378">
          <cell r="A2378">
            <v>7513220</v>
          </cell>
          <cell r="B2378" t="str">
            <v>INT INCOME-CEMA FIRESTORM 2003-ELEC</v>
          </cell>
          <cell r="C2378">
            <v>-539734</v>
          </cell>
          <cell r="D2378">
            <v>-188290</v>
          </cell>
        </row>
        <row r="2379">
          <cell r="A2379">
            <v>7513221</v>
          </cell>
          <cell r="B2379" t="str">
            <v>INT INCOME-CEMA FIRESTORM 2003-GAS</v>
          </cell>
          <cell r="C2379">
            <v>4335</v>
          </cell>
          <cell r="D2379">
            <v>-4035</v>
          </cell>
        </row>
        <row r="2380">
          <cell r="A2380">
            <v>7513222</v>
          </cell>
          <cell r="B2380" t="str">
            <v>INT INCOME-TRANSMISSION REVENUE DEFFERA</v>
          </cell>
          <cell r="C2380">
            <v>-13311</v>
          </cell>
          <cell r="D2380">
            <v>-71301</v>
          </cell>
        </row>
        <row r="2381">
          <cell r="A2381">
            <v>7513228</v>
          </cell>
          <cell r="B2381" t="str">
            <v>INT INCOME-ELEC PROCURMT ENERGY EFFICIE</v>
          </cell>
          <cell r="C2381">
            <v>0</v>
          </cell>
          <cell r="D2381">
            <v>-140</v>
          </cell>
        </row>
        <row r="2382">
          <cell r="A2382">
            <v>7513229</v>
          </cell>
          <cell r="B2382" t="str">
            <v>INT INCOME-ANNUAL ERNGS ASSESS PROC MEM</v>
          </cell>
          <cell r="C2382">
            <v>-3929</v>
          </cell>
          <cell r="D2382">
            <v>-1843</v>
          </cell>
        </row>
        <row r="2383">
          <cell r="A2383">
            <v>7513230</v>
          </cell>
          <cell r="B2383" t="str">
            <v>INT INCOME-ANNUAL ERNGS ASSESS PROC MEM</v>
          </cell>
          <cell r="C2383">
            <v>-5839</v>
          </cell>
          <cell r="D2383">
            <v>-2738</v>
          </cell>
        </row>
        <row r="2384">
          <cell r="A2384">
            <v>7513231</v>
          </cell>
          <cell r="B2384" t="str">
            <v>INT INCOME-COMMON AREA BAL ACCT</v>
          </cell>
          <cell r="C2384">
            <v>-2175</v>
          </cell>
          <cell r="D2384">
            <v>-48</v>
          </cell>
        </row>
        <row r="2385">
          <cell r="A2385">
            <v>7513236</v>
          </cell>
          <cell r="B2385" t="str">
            <v>INT INCOME-ELEC RESR CONTRACT COST SUBA</v>
          </cell>
          <cell r="C2385">
            <v>-4192</v>
          </cell>
          <cell r="D2385">
            <v>0</v>
          </cell>
        </row>
        <row r="2386">
          <cell r="A2386">
            <v>7513237</v>
          </cell>
          <cell r="B2386" t="str">
            <v>INT INCOME-LITIGATION COST MEMO ACCT</v>
          </cell>
          <cell r="C2386">
            <v>-7962</v>
          </cell>
          <cell r="D2386">
            <v>0</v>
          </cell>
        </row>
        <row r="2387">
          <cell r="A2387">
            <v>7513241</v>
          </cell>
          <cell r="B2387" t="str">
            <v>INTEREST INCOME-COS-ELEC</v>
          </cell>
          <cell r="C2387">
            <v>-9924</v>
          </cell>
          <cell r="D2387">
            <v>-23334</v>
          </cell>
        </row>
        <row r="2388">
          <cell r="A2388">
            <v>7513242</v>
          </cell>
          <cell r="B2388" t="str">
            <v>INTEREST INCOME-COS-GAS</v>
          </cell>
          <cell r="C2388">
            <v>-31191</v>
          </cell>
          <cell r="D2388">
            <v>0</v>
          </cell>
        </row>
        <row r="2389">
          <cell r="A2389">
            <v>7513245</v>
          </cell>
          <cell r="B2389" t="str">
            <v>INTEREST INCOME-CORE FIXED COST ACCOUNT</v>
          </cell>
          <cell r="C2389">
            <v>-66918</v>
          </cell>
          <cell r="D2389">
            <v>0</v>
          </cell>
        </row>
        <row r="2390">
          <cell r="A2390">
            <v>7513246</v>
          </cell>
          <cell r="B2390" t="str">
            <v>INTEREST INCOME-NON CORE FIXED COST ACC</v>
          </cell>
          <cell r="C2390">
            <v>-102707</v>
          </cell>
          <cell r="D2390">
            <v>0</v>
          </cell>
        </row>
        <row r="2391">
          <cell r="A2391">
            <v>7513248</v>
          </cell>
          <cell r="B2391" t="str">
            <v>INT INC - AMIMA GAS</v>
          </cell>
          <cell r="C2391">
            <v>-835</v>
          </cell>
          <cell r="D2391">
            <v>0</v>
          </cell>
        </row>
        <row r="2392">
          <cell r="A2392">
            <v>7513249</v>
          </cell>
          <cell r="B2392" t="str">
            <v>INT INC - AMIMA ELEC</v>
          </cell>
          <cell r="C2392">
            <v>-2646</v>
          </cell>
          <cell r="D2392">
            <v>0</v>
          </cell>
        </row>
        <row r="2393">
          <cell r="A2393">
            <v>7513252</v>
          </cell>
          <cell r="B2393" t="str">
            <v>INT INC - ICCMA GAS</v>
          </cell>
          <cell r="C2393">
            <v>-250</v>
          </cell>
          <cell r="D2393">
            <v>0</v>
          </cell>
        </row>
        <row r="2394">
          <cell r="A2394">
            <v>7513253</v>
          </cell>
          <cell r="B2394" t="str">
            <v>INT INC - ICCMA ELECTRIC</v>
          </cell>
          <cell r="C2394">
            <v>-640</v>
          </cell>
          <cell r="D2394">
            <v>0</v>
          </cell>
        </row>
        <row r="2395">
          <cell r="A2395">
            <v>7514000</v>
          </cell>
          <cell r="B2395" t="str">
            <v>INTEREST INCOME-OTHER</v>
          </cell>
          <cell r="C2395">
            <v>-18850721.789999999</v>
          </cell>
          <cell r="D2395">
            <v>-22624278.710000001</v>
          </cell>
        </row>
        <row r="2396">
          <cell r="A2396">
            <v>7514012</v>
          </cell>
          <cell r="B2396" t="str">
            <v>TEMPORARY INVESTMENT INTEREST</v>
          </cell>
          <cell r="C2396">
            <v>-1430349.97</v>
          </cell>
          <cell r="D2396">
            <v>-620717.22</v>
          </cell>
        </row>
        <row r="2397">
          <cell r="A2397">
            <v>7514014</v>
          </cell>
          <cell r="B2397" t="str">
            <v>INTEREST INC-LLC EQUITY INVESTMENT</v>
          </cell>
          <cell r="C2397">
            <v>-1007092.29</v>
          </cell>
          <cell r="D2397">
            <v>-310681.21000000002</v>
          </cell>
        </row>
        <row r="2398">
          <cell r="A2398">
            <v>7701001</v>
          </cell>
          <cell r="B2398" t="str">
            <v>ALLOW OTH FUNDS USED DUR CONST</v>
          </cell>
          <cell r="C2398">
            <v>-8268702.8099999996</v>
          </cell>
          <cell r="D2398">
            <v>-9383653.0500000007</v>
          </cell>
        </row>
        <row r="2399">
          <cell r="A2399">
            <v>7702004</v>
          </cell>
          <cell r="B2399" t="str">
            <v>LOSS ON DISPOSITION OF PROPRTY</v>
          </cell>
          <cell r="C2399">
            <v>987.25</v>
          </cell>
          <cell r="D2399">
            <v>0</v>
          </cell>
        </row>
        <row r="2400">
          <cell r="A2400">
            <v>7702005</v>
          </cell>
          <cell r="B2400" t="str">
            <v>GAIN ON DISPOSITION OF PROPRTY</v>
          </cell>
          <cell r="C2400">
            <v>-460120.12</v>
          </cell>
          <cell r="D2400">
            <v>-545176.56999999995</v>
          </cell>
        </row>
        <row r="2401">
          <cell r="A2401">
            <v>7703026</v>
          </cell>
          <cell r="B2401" t="str">
            <v>MISC NON-OPERATING INCOME</v>
          </cell>
          <cell r="C2401">
            <v>-832351.08</v>
          </cell>
          <cell r="D2401">
            <v>-772306.92</v>
          </cell>
        </row>
        <row r="2402">
          <cell r="A2402">
            <v>7703032</v>
          </cell>
          <cell r="B2402" t="str">
            <v>GAIN ON SALE OF SECURITIES</v>
          </cell>
          <cell r="C2402">
            <v>-669375</v>
          </cell>
          <cell r="D2402">
            <v>-635</v>
          </cell>
        </row>
        <row r="2403">
          <cell r="A2403">
            <v>7704018</v>
          </cell>
          <cell r="B2403" t="str">
            <v>DEPRECIATION EXPENSE-NON UTILITY PLANT</v>
          </cell>
          <cell r="C2403">
            <v>153504.01</v>
          </cell>
          <cell r="D2403">
            <v>153074.81</v>
          </cell>
        </row>
        <row r="2404">
          <cell r="A2404">
            <v>7704501</v>
          </cell>
          <cell r="B2404" t="str">
            <v>NON-UTILITY PROPERTY TAXES-LOCAL</v>
          </cell>
          <cell r="C2404">
            <v>426458.18</v>
          </cell>
          <cell r="D2404">
            <v>270979.53999999998</v>
          </cell>
        </row>
        <row r="2405">
          <cell r="A2405">
            <v>7705000</v>
          </cell>
          <cell r="B2405" t="str">
            <v>NON OPERATING RENTAL INCOME</v>
          </cell>
          <cell r="C2405">
            <v>-1053556.18</v>
          </cell>
          <cell r="D2405">
            <v>-441387.66</v>
          </cell>
        </row>
        <row r="2406">
          <cell r="A2406">
            <v>7710014</v>
          </cell>
          <cell r="B2406" t="str">
            <v>FAS133 2004CV HEDGING GAIN/LOSS</v>
          </cell>
          <cell r="C2406">
            <v>-3802221</v>
          </cell>
          <cell r="D2406">
            <v>0</v>
          </cell>
        </row>
        <row r="2407">
          <cell r="A2407">
            <v>7804000</v>
          </cell>
          <cell r="B2407" t="str">
            <v>DIVIDEND DECLARED PREFD STOCK</v>
          </cell>
          <cell r="C2407">
            <v>4819668.3600000003</v>
          </cell>
          <cell r="D2407">
            <v>4819668.38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T Diff "/>
      <sheetName val="TB(as of 01_11_06)"/>
      <sheetName val="TB_BY_ACCT"/>
    </sheetNames>
    <sheetDataSet>
      <sheetData sheetId="0"/>
      <sheetData sheetId="1"/>
      <sheetData sheetId="2">
        <row r="9">
          <cell r="A9">
            <v>1100000</v>
          </cell>
          <cell r="B9" t="str">
            <v>BANK I</v>
          </cell>
          <cell r="C9">
            <v>2815405.79</v>
          </cell>
          <cell r="D9">
            <v>1601665.98</v>
          </cell>
        </row>
        <row r="10">
          <cell r="A10">
            <v>1100001</v>
          </cell>
          <cell r="B10" t="str">
            <v>BANK I-CHECK WRITE</v>
          </cell>
          <cell r="C10">
            <v>-27480725.170000002</v>
          </cell>
          <cell r="D10">
            <v>-26514290.41</v>
          </cell>
        </row>
        <row r="11">
          <cell r="A11">
            <v>1100100</v>
          </cell>
          <cell r="B11" t="str">
            <v>BANK II</v>
          </cell>
          <cell r="C11">
            <v>9139.0400000000009</v>
          </cell>
          <cell r="D11">
            <v>14806.66</v>
          </cell>
        </row>
        <row r="12">
          <cell r="A12">
            <v>1100101</v>
          </cell>
          <cell r="B12" t="str">
            <v>BANK II-CHECK WRITE</v>
          </cell>
          <cell r="C12">
            <v>-214866.88</v>
          </cell>
          <cell r="D12">
            <v>-184062.29</v>
          </cell>
        </row>
        <row r="13">
          <cell r="A13">
            <v>1100400</v>
          </cell>
          <cell r="B13" t="str">
            <v>BANK V</v>
          </cell>
          <cell r="C13">
            <v>9121814.7799999993</v>
          </cell>
          <cell r="D13">
            <v>7602671.9500000002</v>
          </cell>
        </row>
        <row r="14">
          <cell r="A14">
            <v>1102344</v>
          </cell>
          <cell r="B14" t="str">
            <v>CHECKS ON HAND</v>
          </cell>
          <cell r="C14">
            <v>11396467.689999999</v>
          </cell>
          <cell r="D14">
            <v>0</v>
          </cell>
        </row>
        <row r="15">
          <cell r="A15">
            <v>1102345</v>
          </cell>
          <cell r="B15" t="str">
            <v>CASH-PAYROLL-UNION BANK</v>
          </cell>
          <cell r="C15">
            <v>-8636.73</v>
          </cell>
          <cell r="D15">
            <v>0</v>
          </cell>
        </row>
        <row r="16">
          <cell r="A16">
            <v>1102346</v>
          </cell>
          <cell r="B16" t="str">
            <v>SDGE BRANCH DEPOSITORY</v>
          </cell>
          <cell r="C16">
            <v>621695.43000000005</v>
          </cell>
          <cell r="D16">
            <v>685929.43</v>
          </cell>
        </row>
        <row r="17">
          <cell r="A17">
            <v>1102347</v>
          </cell>
          <cell r="B17" t="str">
            <v>SDGE DEPOSITORY (MAIL PAYMENTS)</v>
          </cell>
          <cell r="C17">
            <v>2174196.06</v>
          </cell>
          <cell r="D17">
            <v>402391.28</v>
          </cell>
        </row>
        <row r="18">
          <cell r="A18">
            <v>1102348</v>
          </cell>
          <cell r="B18" t="str">
            <v>UNION BANK: DIRECT DEBITS</v>
          </cell>
          <cell r="C18">
            <v>0</v>
          </cell>
          <cell r="D18">
            <v>-844987.28</v>
          </cell>
        </row>
        <row r="19">
          <cell r="A19">
            <v>1102349</v>
          </cell>
          <cell r="B19" t="str">
            <v>UNION BANK: DEBIT RETURNS</v>
          </cell>
          <cell r="C19">
            <v>5386.13</v>
          </cell>
          <cell r="D19">
            <v>846617.24</v>
          </cell>
        </row>
        <row r="20">
          <cell r="A20">
            <v>1102350</v>
          </cell>
          <cell r="B20" t="str">
            <v>CASH IN BANK-B OF A</v>
          </cell>
          <cell r="C20">
            <v>981.51</v>
          </cell>
          <cell r="D20">
            <v>581.29999999999995</v>
          </cell>
        </row>
        <row r="21">
          <cell r="A21">
            <v>1102351</v>
          </cell>
          <cell r="B21" t="str">
            <v>UNION BANK: GENERAL</v>
          </cell>
          <cell r="C21">
            <v>-1718639.28</v>
          </cell>
          <cell r="D21">
            <v>-1446353.17</v>
          </cell>
        </row>
        <row r="22">
          <cell r="A22">
            <v>1102461</v>
          </cell>
          <cell r="B22" t="str">
            <v>CASH IN BANK-MELLON-FED188</v>
          </cell>
          <cell r="C22">
            <v>1581720.97</v>
          </cell>
          <cell r="D22">
            <v>1233820.1499999999</v>
          </cell>
        </row>
        <row r="23">
          <cell r="A23">
            <v>1102462</v>
          </cell>
          <cell r="B23" t="str">
            <v>CASH IN BANK-MELLON BANK ESP43</v>
          </cell>
          <cell r="C23">
            <v>0</v>
          </cell>
          <cell r="D23">
            <v>525.45000000000005</v>
          </cell>
        </row>
        <row r="24">
          <cell r="A24">
            <v>1102464</v>
          </cell>
          <cell r="B24" t="str">
            <v>CASH IN BANK-MELLON BANK ESP07</v>
          </cell>
          <cell r="C24">
            <v>1000</v>
          </cell>
          <cell r="D24">
            <v>1000</v>
          </cell>
        </row>
        <row r="25">
          <cell r="A25">
            <v>1102465</v>
          </cell>
          <cell r="B25" t="str">
            <v>CASH IN BANK-UNION PAYROLL CHECKS</v>
          </cell>
          <cell r="C25">
            <v>181.91</v>
          </cell>
          <cell r="D25">
            <v>-59992.480000000003</v>
          </cell>
        </row>
        <row r="26">
          <cell r="A26">
            <v>1102499</v>
          </cell>
          <cell r="B26" t="str">
            <v>CASH-ACCOUNTING ADJUSTMENTS</v>
          </cell>
          <cell r="C26">
            <v>24665319.379999999</v>
          </cell>
          <cell r="D26">
            <v>24912624.43</v>
          </cell>
        </row>
        <row r="27">
          <cell r="A27">
            <v>1102500</v>
          </cell>
          <cell r="B27" t="str">
            <v>PETTY CASH</v>
          </cell>
          <cell r="C27">
            <v>82247.42</v>
          </cell>
          <cell r="D27">
            <v>91647.42</v>
          </cell>
        </row>
        <row r="28">
          <cell r="A28">
            <v>1102550</v>
          </cell>
          <cell r="B28" t="str">
            <v>SHORT TERM INVESTMENT</v>
          </cell>
          <cell r="C28">
            <v>210976804.37</v>
          </cell>
          <cell r="D28">
            <v>0</v>
          </cell>
        </row>
        <row r="29">
          <cell r="A29">
            <v>1102820</v>
          </cell>
          <cell r="B29" t="str">
            <v>N/R-SE CORPORATE</v>
          </cell>
          <cell r="C29">
            <v>-1027866.78</v>
          </cell>
          <cell r="D29">
            <v>44283.78</v>
          </cell>
        </row>
        <row r="30">
          <cell r="A30">
            <v>1103001</v>
          </cell>
          <cell r="B30" t="str">
            <v>A/R DUE FROM CUSTOMER</v>
          </cell>
          <cell r="C30">
            <v>127421792.84</v>
          </cell>
          <cell r="D30">
            <v>140729180.53</v>
          </cell>
        </row>
        <row r="31">
          <cell r="A31">
            <v>1103013</v>
          </cell>
          <cell r="B31" t="str">
            <v>CUST A/R-CASH CLEARING</v>
          </cell>
          <cell r="C31">
            <v>1384627.69</v>
          </cell>
          <cell r="D31">
            <v>-1911668.44</v>
          </cell>
        </row>
        <row r="32">
          <cell r="A32">
            <v>1103026</v>
          </cell>
          <cell r="B32" t="str">
            <v>A/R-SALES FOR RESALE</v>
          </cell>
          <cell r="C32">
            <v>13230808.630000001</v>
          </cell>
          <cell r="D32">
            <v>0</v>
          </cell>
        </row>
        <row r="33">
          <cell r="A33">
            <v>1103027</v>
          </cell>
          <cell r="B33" t="str">
            <v>A/R-TRANSMISSION SALES</v>
          </cell>
          <cell r="C33">
            <v>313907.28000000003</v>
          </cell>
          <cell r="D33">
            <v>102975.07</v>
          </cell>
        </row>
        <row r="34">
          <cell r="A34">
            <v>1103028</v>
          </cell>
          <cell r="B34" t="str">
            <v>ACCOUNTS RECEIVABLE CONVERSION (ARC) RE</v>
          </cell>
          <cell r="C34">
            <v>-730.27</v>
          </cell>
          <cell r="D34">
            <v>0</v>
          </cell>
        </row>
        <row r="35">
          <cell r="A35">
            <v>1103042</v>
          </cell>
          <cell r="B35" t="str">
            <v>A/R TRADE - CONTRA RECLASS</v>
          </cell>
          <cell r="C35">
            <v>-11396467.689999999</v>
          </cell>
          <cell r="D35">
            <v>0</v>
          </cell>
        </row>
        <row r="36">
          <cell r="A36">
            <v>1103100</v>
          </cell>
          <cell r="B36" t="str">
            <v>SUNDRY BILLING CASH RECEIPT CLEARING</v>
          </cell>
          <cell r="C36">
            <v>153916.89000000001</v>
          </cell>
          <cell r="D36">
            <v>-59.65</v>
          </cell>
        </row>
        <row r="37">
          <cell r="A37">
            <v>1104500</v>
          </cell>
          <cell r="B37" t="str">
            <v>ACCRUED UTILITY REVENUES</v>
          </cell>
          <cell r="C37">
            <v>46819000</v>
          </cell>
          <cell r="D37">
            <v>48377000</v>
          </cell>
        </row>
        <row r="38">
          <cell r="A38">
            <v>1105005</v>
          </cell>
          <cell r="B38" t="str">
            <v>I/C REC FROM/(TO)-SCG ACCRUALS &amp; REVERS</v>
          </cell>
          <cell r="C38">
            <v>946500</v>
          </cell>
          <cell r="D38">
            <v>720833</v>
          </cell>
        </row>
        <row r="39">
          <cell r="A39">
            <v>1105019</v>
          </cell>
          <cell r="B39" t="str">
            <v>I/C REC FROM/TO SEMPRA CORPORATE CENTER</v>
          </cell>
          <cell r="C39">
            <v>-7669714.0300000003</v>
          </cell>
          <cell r="D39">
            <v>-13073110.92</v>
          </cell>
        </row>
        <row r="40">
          <cell r="A40">
            <v>1105050</v>
          </cell>
          <cell r="B40" t="str">
            <v>I/C REC BILLING RECON ACCOUNT</v>
          </cell>
          <cell r="C40">
            <v>0</v>
          </cell>
          <cell r="D40">
            <v>81723.69</v>
          </cell>
        </row>
        <row r="41">
          <cell r="A41">
            <v>1105121</v>
          </cell>
          <cell r="B41" t="str">
            <v>I/C RECEIVABLE FROM SDGE LLC</v>
          </cell>
          <cell r="C41">
            <v>19857161.199999999</v>
          </cell>
          <cell r="D41">
            <v>0</v>
          </cell>
        </row>
        <row r="42">
          <cell r="A42">
            <v>1105226</v>
          </cell>
          <cell r="B42" t="str">
            <v>4600 SEMPRA FINANCIAL</v>
          </cell>
          <cell r="C42">
            <v>23424.6</v>
          </cell>
          <cell r="D42">
            <v>533.41</v>
          </cell>
        </row>
        <row r="43">
          <cell r="A43">
            <v>1105228</v>
          </cell>
          <cell r="B43" t="str">
            <v>5000 SEMPRA GENERATION</v>
          </cell>
          <cell r="C43">
            <v>721504.74</v>
          </cell>
          <cell r="D43">
            <v>65033.02</v>
          </cell>
        </row>
        <row r="44">
          <cell r="A44">
            <v>1105232</v>
          </cell>
          <cell r="B44" t="str">
            <v>4200SE INTERNATIONAL</v>
          </cell>
          <cell r="C44">
            <v>0</v>
          </cell>
          <cell r="D44">
            <v>37493.870000000003</v>
          </cell>
        </row>
        <row r="45">
          <cell r="A45">
            <v>1105269</v>
          </cell>
          <cell r="B45" t="str">
            <v>4190 SEMPRA GLOBAL</v>
          </cell>
          <cell r="C45">
            <v>138631.71</v>
          </cell>
          <cell r="D45">
            <v>122865.5</v>
          </cell>
        </row>
        <row r="46">
          <cell r="A46">
            <v>1105322</v>
          </cell>
          <cell r="B46" t="str">
            <v>2200SOCAL GAS</v>
          </cell>
          <cell r="C46">
            <v>32585271.289999999</v>
          </cell>
          <cell r="D46">
            <v>33083755.73</v>
          </cell>
        </row>
        <row r="47">
          <cell r="A47">
            <v>1105338</v>
          </cell>
          <cell r="B47" t="str">
            <v>4960 SEMPRA FIBER LINKS</v>
          </cell>
          <cell r="C47">
            <v>0</v>
          </cell>
          <cell r="D47">
            <v>7669.11</v>
          </cell>
        </row>
        <row r="48">
          <cell r="A48">
            <v>1105352</v>
          </cell>
          <cell r="B48" t="str">
            <v>4197 SEMPRA LNG CORP</v>
          </cell>
          <cell r="C48">
            <v>192099.98</v>
          </cell>
          <cell r="D48">
            <v>53664.58</v>
          </cell>
        </row>
        <row r="49">
          <cell r="A49">
            <v>1105375</v>
          </cell>
          <cell r="B49" t="str">
            <v>4290 SEMPRA PIPELINES &amp; STORAGE</v>
          </cell>
          <cell r="C49">
            <v>113290.13</v>
          </cell>
          <cell r="D49">
            <v>0</v>
          </cell>
        </row>
        <row r="50">
          <cell r="A50">
            <v>1105385</v>
          </cell>
          <cell r="B50" t="str">
            <v>4800 SES COMMODITIES</v>
          </cell>
          <cell r="C50">
            <v>162144.42000000001</v>
          </cell>
          <cell r="D50">
            <v>0</v>
          </cell>
        </row>
        <row r="51">
          <cell r="A51">
            <v>1105386</v>
          </cell>
          <cell r="B51" t="str">
            <v>SETC SEMPRA TRADING CORP</v>
          </cell>
          <cell r="C51">
            <v>192608.91</v>
          </cell>
          <cell r="D51">
            <v>0</v>
          </cell>
        </row>
        <row r="52">
          <cell r="A52">
            <v>1106000</v>
          </cell>
          <cell r="B52" t="str">
            <v>SUNDRY BILLING RECON ACCT</v>
          </cell>
          <cell r="C52">
            <v>23111614.870000001</v>
          </cell>
          <cell r="D52">
            <v>14580983.99</v>
          </cell>
        </row>
        <row r="53">
          <cell r="A53">
            <v>1106004</v>
          </cell>
          <cell r="B53" t="str">
            <v>ACCT REC MISCELLANEOUS</v>
          </cell>
          <cell r="C53">
            <v>71195.61</v>
          </cell>
          <cell r="D53">
            <v>71195.61</v>
          </cell>
        </row>
        <row r="54">
          <cell r="A54">
            <v>1106007</v>
          </cell>
          <cell r="B54" t="str">
            <v>A/R SUNDRY-UNBILLED ITEMS</v>
          </cell>
          <cell r="C54">
            <v>0</v>
          </cell>
          <cell r="D54">
            <v>-1.52</v>
          </cell>
        </row>
        <row r="55">
          <cell r="A55">
            <v>1106009</v>
          </cell>
          <cell r="B55" t="str">
            <v>ARS SUNDRY-CONTRA ACCOUNT</v>
          </cell>
          <cell r="C55">
            <v>-1692781</v>
          </cell>
          <cell r="D55">
            <v>-1478662.46</v>
          </cell>
        </row>
        <row r="56">
          <cell r="A56">
            <v>1106012</v>
          </cell>
          <cell r="B56" t="str">
            <v>AR FEDERAL PROJECT MANAGEMENT</v>
          </cell>
          <cell r="C56">
            <v>-24993273.609999999</v>
          </cell>
          <cell r="D56">
            <v>-14604277.220000001</v>
          </cell>
        </row>
        <row r="57">
          <cell r="A57">
            <v>1106014</v>
          </cell>
          <cell r="B57" t="str">
            <v>SUNDRY CASH CLRNG-MO END CLRNG</v>
          </cell>
          <cell r="C57">
            <v>-246992</v>
          </cell>
          <cell r="D57">
            <v>0</v>
          </cell>
        </row>
        <row r="58">
          <cell r="A58">
            <v>1106015</v>
          </cell>
          <cell r="B58" t="str">
            <v>SUNDRY CASH CLRNG-UNPOSTED</v>
          </cell>
          <cell r="C58">
            <v>-35036.53</v>
          </cell>
          <cell r="D58">
            <v>-34825.620000000003</v>
          </cell>
        </row>
        <row r="59">
          <cell r="A59">
            <v>1106019</v>
          </cell>
          <cell r="B59" t="str">
            <v>AR SALE OF ACCOUNTABLE SCRAP</v>
          </cell>
          <cell r="C59">
            <v>-225165.83</v>
          </cell>
          <cell r="D59">
            <v>-207937.68</v>
          </cell>
        </row>
        <row r="60">
          <cell r="A60">
            <v>1106027</v>
          </cell>
          <cell r="B60" t="str">
            <v>ACCTS REC CONTRACT/JOBBING</v>
          </cell>
          <cell r="C60">
            <v>490439.28</v>
          </cell>
          <cell r="D60">
            <v>957836.31</v>
          </cell>
        </row>
        <row r="61">
          <cell r="A61">
            <v>1106028</v>
          </cell>
          <cell r="B61" t="str">
            <v>ACCTS REC DAMAGE CLAIMS</v>
          </cell>
          <cell r="C61">
            <v>10690801.789999999</v>
          </cell>
          <cell r="D61">
            <v>12755929.52</v>
          </cell>
        </row>
        <row r="62">
          <cell r="A62">
            <v>1106039</v>
          </cell>
          <cell r="B62" t="str">
            <v>OTHR A/R ACCT &amp; FINANCE</v>
          </cell>
          <cell r="C62">
            <v>29039693.43</v>
          </cell>
          <cell r="D62">
            <v>39105465.990000002</v>
          </cell>
        </row>
        <row r="63">
          <cell r="A63">
            <v>1106049</v>
          </cell>
          <cell r="B63" t="str">
            <v>EMPL CUST A/R PAYR ISSUE EXP ADV</v>
          </cell>
          <cell r="C63">
            <v>204403.21</v>
          </cell>
          <cell r="D63">
            <v>-266.54000000000002</v>
          </cell>
        </row>
        <row r="64">
          <cell r="A64">
            <v>1106060</v>
          </cell>
          <cell r="B64" t="str">
            <v>JE AR SUNDRY</v>
          </cell>
          <cell r="C64">
            <v>0</v>
          </cell>
          <cell r="D64">
            <v>-11302.88</v>
          </cell>
        </row>
        <row r="65">
          <cell r="A65">
            <v>1106069</v>
          </cell>
          <cell r="B65" t="str">
            <v>AR-ADJUSTMENT ACCOUNT</v>
          </cell>
          <cell r="C65">
            <v>0</v>
          </cell>
          <cell r="D65">
            <v>-38337590</v>
          </cell>
        </row>
        <row r="66">
          <cell r="A66">
            <v>1106098</v>
          </cell>
          <cell r="B66" t="str">
            <v>CANADIAN GST RECEIVABLE</v>
          </cell>
          <cell r="C66">
            <v>2159077.0699999998</v>
          </cell>
          <cell r="D66">
            <v>1893850.24</v>
          </cell>
        </row>
        <row r="67">
          <cell r="A67">
            <v>1106099</v>
          </cell>
          <cell r="B67" t="str">
            <v>A/R FEDERAL PROJECT MANAGEMENT-CONTRA</v>
          </cell>
          <cell r="C67">
            <v>24993273.609999999</v>
          </cell>
          <cell r="D67">
            <v>14604277.220000001</v>
          </cell>
        </row>
        <row r="68">
          <cell r="A68">
            <v>1106100</v>
          </cell>
          <cell r="B68" t="str">
            <v>INSUR BILL RECON ACCT</v>
          </cell>
          <cell r="C68">
            <v>181926.06</v>
          </cell>
          <cell r="D68">
            <v>214436.22</v>
          </cell>
        </row>
        <row r="69">
          <cell r="A69">
            <v>1106110</v>
          </cell>
          <cell r="B69" t="str">
            <v>ALLOWANCE FOR BAD DEBT - OTHER RECEIVAB</v>
          </cell>
          <cell r="C69">
            <v>-118287.62</v>
          </cell>
          <cell r="D69">
            <v>0</v>
          </cell>
        </row>
        <row r="70">
          <cell r="A70">
            <v>1106111</v>
          </cell>
          <cell r="B70" t="str">
            <v>VOLUNTARY PAY DISBURSEMENT A/R</v>
          </cell>
          <cell r="C70">
            <v>1086207.97</v>
          </cell>
          <cell r="D70">
            <v>0</v>
          </cell>
        </row>
        <row r="71">
          <cell r="A71">
            <v>1107503</v>
          </cell>
          <cell r="B71" t="str">
            <v>INTEREST RECEIVABLE</v>
          </cell>
          <cell r="C71">
            <v>390086.95</v>
          </cell>
          <cell r="D71">
            <v>55435661</v>
          </cell>
        </row>
        <row r="72">
          <cell r="A72">
            <v>1107504</v>
          </cell>
          <cell r="B72" t="str">
            <v>INCOME TAX INTEREST A/R</v>
          </cell>
          <cell r="C72">
            <v>16397574</v>
          </cell>
          <cell r="D72">
            <v>0</v>
          </cell>
        </row>
        <row r="73">
          <cell r="A73">
            <v>1108008</v>
          </cell>
          <cell r="B73" t="str">
            <v>PROV UNCOLLEBLE ACCTS ELECTRIC</v>
          </cell>
          <cell r="C73">
            <v>-2135140.9</v>
          </cell>
          <cell r="D73">
            <v>-1985427.9</v>
          </cell>
        </row>
        <row r="74">
          <cell r="A74">
            <v>1108400</v>
          </cell>
          <cell r="B74" t="str">
            <v>TRANSIENT POWER PLANT GAS INVENTORY</v>
          </cell>
          <cell r="C74">
            <v>170112.93</v>
          </cell>
          <cell r="D74">
            <v>0</v>
          </cell>
        </row>
        <row r="75">
          <cell r="A75">
            <v>1109001</v>
          </cell>
          <cell r="B75" t="str">
            <v>NATURAL GAS STORED UNDERGROUND-CURRENT</v>
          </cell>
          <cell r="C75">
            <v>516781</v>
          </cell>
          <cell r="D75">
            <v>308662</v>
          </cell>
        </row>
        <row r="76">
          <cell r="A76">
            <v>1109003</v>
          </cell>
          <cell r="B76" t="str">
            <v>GAS STORAGE-CORE</v>
          </cell>
          <cell r="C76">
            <v>30722210</v>
          </cell>
          <cell r="D76">
            <v>50096627</v>
          </cell>
        </row>
        <row r="77">
          <cell r="A77">
            <v>1109202</v>
          </cell>
          <cell r="B77" t="str">
            <v>BORREGO LNG STORED</v>
          </cell>
          <cell r="C77">
            <v>12435</v>
          </cell>
          <cell r="D77">
            <v>11018</v>
          </cell>
        </row>
        <row r="78">
          <cell r="A78">
            <v>1110029</v>
          </cell>
          <cell r="B78" t="str">
            <v>PREPAID EXP-PREPAID INSURANCE RISK MGT</v>
          </cell>
          <cell r="C78">
            <v>3451492.45</v>
          </cell>
          <cell r="D78">
            <v>3518287.67</v>
          </cell>
        </row>
        <row r="79">
          <cell r="A79">
            <v>1110033</v>
          </cell>
          <cell r="B79" t="str">
            <v>PREPAID EXP-PREPAID AD VALOREM TAXES</v>
          </cell>
          <cell r="C79">
            <v>118797.99</v>
          </cell>
          <cell r="D79">
            <v>118798</v>
          </cell>
        </row>
        <row r="80">
          <cell r="A80">
            <v>1110037</v>
          </cell>
          <cell r="B80" t="str">
            <v>PREPAID EXP-XX PREPAID INTEREST</v>
          </cell>
          <cell r="C80">
            <v>1218238.54</v>
          </cell>
          <cell r="D80">
            <v>1073848.43</v>
          </cell>
        </row>
        <row r="81">
          <cell r="A81">
            <v>1110039</v>
          </cell>
          <cell r="B81" t="str">
            <v>PREPAID EXP-MISCELLANEOUS PREPAYMENTS</v>
          </cell>
          <cell r="C81">
            <v>4064437.3</v>
          </cell>
          <cell r="D81">
            <v>2871376.15</v>
          </cell>
        </row>
        <row r="82">
          <cell r="A82">
            <v>1110042</v>
          </cell>
          <cell r="B82" t="str">
            <v>PREPAID EXP-PREPAID AD VALOREM TAXES-GA</v>
          </cell>
          <cell r="C82">
            <v>38657</v>
          </cell>
          <cell r="D82">
            <v>38657</v>
          </cell>
        </row>
        <row r="83">
          <cell r="A83">
            <v>1110061</v>
          </cell>
          <cell r="B83" t="str">
            <v>PREPAID EXPENSE - OPTIONS</v>
          </cell>
          <cell r="C83">
            <v>20564687.550000001</v>
          </cell>
          <cell r="D83">
            <v>0</v>
          </cell>
        </row>
        <row r="84">
          <cell r="A84">
            <v>1111000</v>
          </cell>
          <cell r="B84" t="str">
            <v>PLANT MATERIALS &amp; OPERATING SUPPLIES</v>
          </cell>
          <cell r="C84">
            <v>42545791.310000002</v>
          </cell>
          <cell r="D84">
            <v>33700661.810000002</v>
          </cell>
        </row>
        <row r="85">
          <cell r="A85">
            <v>1111014</v>
          </cell>
          <cell r="B85" t="str">
            <v>DEPOSITS PD ON REELS-BICC CABL</v>
          </cell>
          <cell r="C85">
            <v>200000</v>
          </cell>
          <cell r="D85">
            <v>200000</v>
          </cell>
        </row>
        <row r="86">
          <cell r="A86">
            <v>1111016</v>
          </cell>
          <cell r="B86" t="str">
            <v>SAN ONOFRE MATERIAL &amp; SUPPLIES</v>
          </cell>
          <cell r="C86">
            <v>7223290.9699999997</v>
          </cell>
          <cell r="D86">
            <v>7575744.9699999997</v>
          </cell>
        </row>
        <row r="87">
          <cell r="A87">
            <v>1111017</v>
          </cell>
          <cell r="B87" t="str">
            <v>SONGS M&amp;S SUNK INVESTMENT RECOVERY</v>
          </cell>
          <cell r="C87">
            <v>-10733918</v>
          </cell>
          <cell r="D87">
            <v>-10733918</v>
          </cell>
        </row>
        <row r="88">
          <cell r="A88">
            <v>1111018</v>
          </cell>
          <cell r="B88" t="str">
            <v>MATERIAL &amp; SUPPLIES-FLEET</v>
          </cell>
          <cell r="C88">
            <v>1194548.73</v>
          </cell>
          <cell r="D88">
            <v>1097105.3500000001</v>
          </cell>
        </row>
        <row r="89">
          <cell r="A89">
            <v>1111020</v>
          </cell>
          <cell r="B89" t="str">
            <v>SONGS M&amp;S ADVANCE</v>
          </cell>
          <cell r="C89">
            <v>8746620.1999999993</v>
          </cell>
          <cell r="D89">
            <v>7450017.2000000002</v>
          </cell>
        </row>
        <row r="90">
          <cell r="A90">
            <v>1111023</v>
          </cell>
          <cell r="B90" t="str">
            <v>SONGS M&amp;S ICIP RECOVERY</v>
          </cell>
          <cell r="C90">
            <v>-1912794.17</v>
          </cell>
          <cell r="D90">
            <v>-1912794.17</v>
          </cell>
        </row>
        <row r="91">
          <cell r="A91">
            <v>1113010</v>
          </cell>
          <cell r="B91" t="str">
            <v>SMALL PRICE DIFFERENCE FOR STOCK MATERI</v>
          </cell>
          <cell r="C91">
            <v>15842.68</v>
          </cell>
          <cell r="D91">
            <v>141.38999999999999</v>
          </cell>
        </row>
        <row r="92">
          <cell r="A92">
            <v>1131050</v>
          </cell>
          <cell r="B92" t="str">
            <v>MARGIN DEPOSIT-SCG</v>
          </cell>
          <cell r="C92">
            <v>492371.3</v>
          </cell>
          <cell r="D92">
            <v>1097656.1200000001</v>
          </cell>
        </row>
        <row r="93">
          <cell r="A93">
            <v>1131051</v>
          </cell>
          <cell r="B93" t="str">
            <v>MARGIN DEPOSIT-NGX</v>
          </cell>
          <cell r="C93">
            <v>6736005.3399999999</v>
          </cell>
          <cell r="D93">
            <v>17693530.780000001</v>
          </cell>
        </row>
        <row r="94">
          <cell r="A94">
            <v>1131052</v>
          </cell>
          <cell r="B94" t="str">
            <v>MARGIN DEPOSIT-ABN AMRO (FOR ELECTRIC)</v>
          </cell>
          <cell r="C94">
            <v>861203.95</v>
          </cell>
          <cell r="D94">
            <v>97573.5</v>
          </cell>
        </row>
        <row r="95">
          <cell r="A95">
            <v>1131053</v>
          </cell>
          <cell r="B95" t="str">
            <v>MARGIN DEPOSIT-ABN AMRO (FOR GAS)</v>
          </cell>
          <cell r="C95">
            <v>2374396.15</v>
          </cell>
          <cell r="D95">
            <v>1467832.18</v>
          </cell>
        </row>
        <row r="96">
          <cell r="A96">
            <v>1136031</v>
          </cell>
          <cell r="B96" t="str">
            <v>GAS DERIVATIVE ASSET-CURRENT</v>
          </cell>
          <cell r="C96">
            <v>0</v>
          </cell>
          <cell r="D96">
            <v>2929627</v>
          </cell>
        </row>
        <row r="97">
          <cell r="A97">
            <v>1150314</v>
          </cell>
          <cell r="B97" t="str">
            <v>B/A UNDER-HAZARDOUS SUBSTANCE CLEAN UP-</v>
          </cell>
          <cell r="C97">
            <v>-94915</v>
          </cell>
          <cell r="D97">
            <v>0</v>
          </cell>
        </row>
        <row r="98">
          <cell r="A98">
            <v>1150323</v>
          </cell>
          <cell r="B98" t="str">
            <v>B/A UNDER-STREAMLINING RESIDUAL ACCT</v>
          </cell>
          <cell r="C98">
            <v>334349</v>
          </cell>
          <cell r="D98">
            <v>0</v>
          </cell>
        </row>
        <row r="99">
          <cell r="A99">
            <v>1150328</v>
          </cell>
          <cell r="B99" t="str">
            <v>B/A UNDER-GENERATION  DIVESTITURE</v>
          </cell>
          <cell r="C99">
            <v>245747</v>
          </cell>
          <cell r="D99">
            <v>237931</v>
          </cell>
        </row>
        <row r="100">
          <cell r="A100">
            <v>1150338</v>
          </cell>
          <cell r="B100" t="str">
            <v>B/A UNDER-PURCHASED GAS ACCT (PGA)-CORE</v>
          </cell>
          <cell r="C100">
            <v>43533458</v>
          </cell>
          <cell r="D100">
            <v>6614259</v>
          </cell>
        </row>
        <row r="101">
          <cell r="A101">
            <v>1150367</v>
          </cell>
          <cell r="B101" t="str">
            <v>B/A UNDER-GAS STORAGE BAL ACCT (GSBA)-C</v>
          </cell>
          <cell r="C101">
            <v>438486</v>
          </cell>
          <cell r="D101">
            <v>1440573</v>
          </cell>
        </row>
        <row r="102">
          <cell r="A102">
            <v>1150369</v>
          </cell>
          <cell r="B102" t="str">
            <v>B/A UNDER-HAZARDOUS SUBSTANCE CLEAN UP-</v>
          </cell>
          <cell r="C102">
            <v>-40682</v>
          </cell>
          <cell r="D102">
            <v>0</v>
          </cell>
        </row>
        <row r="103">
          <cell r="A103">
            <v>1150372</v>
          </cell>
          <cell r="B103" t="str">
            <v>B/A UNDER-GAS STORAGE BAL ACCT-NONCORE-</v>
          </cell>
          <cell r="C103">
            <v>269434</v>
          </cell>
          <cell r="D103">
            <v>160113</v>
          </cell>
        </row>
        <row r="104">
          <cell r="A104">
            <v>1150389</v>
          </cell>
          <cell r="B104" t="str">
            <v>B/A UNDER-INTERSTATE TRANS COST SURCHG-</v>
          </cell>
          <cell r="C104">
            <v>375209</v>
          </cell>
          <cell r="D104">
            <v>0</v>
          </cell>
        </row>
        <row r="105">
          <cell r="A105">
            <v>1150401</v>
          </cell>
          <cell r="B105" t="str">
            <v>B/A UNDER-REWARDS &amp; PENALTIES-ELEC</v>
          </cell>
          <cell r="C105">
            <v>29982770</v>
          </cell>
          <cell r="D105">
            <v>6179692</v>
          </cell>
        </row>
        <row r="106">
          <cell r="A106">
            <v>1150402</v>
          </cell>
          <cell r="B106" t="str">
            <v>B/A UNDER-REWARDS &amp; PENALTIES-GAS</v>
          </cell>
          <cell r="C106">
            <v>11047759</v>
          </cell>
          <cell r="D106">
            <v>3383424</v>
          </cell>
        </row>
        <row r="107">
          <cell r="A107">
            <v>1150406</v>
          </cell>
          <cell r="B107" t="str">
            <v>B/A UNDER-RELIABILITY MUST RUN BAL ACCT</v>
          </cell>
          <cell r="C107">
            <v>46187240</v>
          </cell>
          <cell r="D107">
            <v>42902504</v>
          </cell>
        </row>
        <row r="108">
          <cell r="A108">
            <v>1150412</v>
          </cell>
          <cell r="B108" t="str">
            <v>B/A UNDER-NON-MARGIN FIXED COST ACCT-NO</v>
          </cell>
          <cell r="C108">
            <v>0</v>
          </cell>
          <cell r="D108">
            <v>522703</v>
          </cell>
        </row>
        <row r="109">
          <cell r="A109">
            <v>1150413</v>
          </cell>
          <cell r="B109" t="str">
            <v>B/A UNDER-NON-MARGIN FIXED COST ACCT-CO</v>
          </cell>
          <cell r="C109">
            <v>0</v>
          </cell>
          <cell r="D109">
            <v>1763107</v>
          </cell>
        </row>
        <row r="110">
          <cell r="A110">
            <v>1150414</v>
          </cell>
          <cell r="B110" t="str">
            <v>B/A UNDER-NON-MARGIN FIXED COST ACCT-NO</v>
          </cell>
          <cell r="C110">
            <v>0</v>
          </cell>
          <cell r="D110">
            <v>2050505</v>
          </cell>
        </row>
        <row r="111">
          <cell r="A111">
            <v>1150421</v>
          </cell>
          <cell r="B111" t="str">
            <v>B/A UNDER-CARE BAL ACCT-GAS</v>
          </cell>
          <cell r="C111">
            <v>1624473</v>
          </cell>
          <cell r="D111">
            <v>0</v>
          </cell>
        </row>
        <row r="112">
          <cell r="A112">
            <v>1150428</v>
          </cell>
          <cell r="B112" t="str">
            <v>B/A UNDER-BASELINE BALANCING ACCOUNT-GA</v>
          </cell>
          <cell r="C112">
            <v>86436</v>
          </cell>
          <cell r="D112">
            <v>259292</v>
          </cell>
        </row>
        <row r="113">
          <cell r="A113">
            <v>1150430</v>
          </cell>
          <cell r="B113" t="str">
            <v>B/A UNDER-BASELINE BALANCING ACCOUNT-EL</v>
          </cell>
          <cell r="C113">
            <v>0</v>
          </cell>
          <cell r="D113">
            <v>5874931</v>
          </cell>
        </row>
        <row r="114">
          <cell r="A114">
            <v>1150431</v>
          </cell>
          <cell r="B114" t="str">
            <v>B/A UNDER-TEMPERATURE SENSITIVE MEMORAN</v>
          </cell>
          <cell r="C114">
            <v>2274</v>
          </cell>
          <cell r="D114">
            <v>64646</v>
          </cell>
        </row>
        <row r="115">
          <cell r="A115">
            <v>1150433</v>
          </cell>
          <cell r="B115" t="str">
            <v>B/A UNDER-INTERVAL METERING MEMO ACCT</v>
          </cell>
          <cell r="C115">
            <v>1884506</v>
          </cell>
          <cell r="D115">
            <v>1824569</v>
          </cell>
        </row>
        <row r="116">
          <cell r="A116">
            <v>1150436</v>
          </cell>
          <cell r="B116" t="str">
            <v>B/A UNDER-BASE INTERRUPTIBLE MEMO ACCT</v>
          </cell>
          <cell r="C116">
            <v>2330</v>
          </cell>
          <cell r="D116">
            <v>66345</v>
          </cell>
        </row>
        <row r="117">
          <cell r="A117">
            <v>1150437</v>
          </cell>
          <cell r="B117" t="str">
            <v>B/A UNDER-OPT BND MANDATORY CURTAIL MEM</v>
          </cell>
          <cell r="C117">
            <v>2387</v>
          </cell>
          <cell r="D117">
            <v>67942</v>
          </cell>
        </row>
        <row r="118">
          <cell r="A118">
            <v>1150438</v>
          </cell>
          <cell r="B118" t="str">
            <v>B/A UNDER-SCHEDULED LOAD REDUCTION MEMO</v>
          </cell>
          <cell r="C118">
            <v>2416</v>
          </cell>
          <cell r="D118">
            <v>68821</v>
          </cell>
        </row>
        <row r="119">
          <cell r="A119">
            <v>1150439</v>
          </cell>
          <cell r="B119" t="str">
            <v>B/A UNDER-ROLLING BLKOUT REDUCTION MEMO</v>
          </cell>
          <cell r="C119">
            <v>31374</v>
          </cell>
          <cell r="D119">
            <v>726261</v>
          </cell>
        </row>
        <row r="120">
          <cell r="A120">
            <v>1150440</v>
          </cell>
          <cell r="B120" t="str">
            <v>B/A UNDER-DEMAND BIDDING MEMO ACCT</v>
          </cell>
          <cell r="C120">
            <v>25676</v>
          </cell>
          <cell r="D120">
            <v>518266</v>
          </cell>
        </row>
        <row r="121">
          <cell r="A121">
            <v>1150441</v>
          </cell>
          <cell r="B121" t="str">
            <v>B/A UNDER-AIR CONDITIONING CYCLING MEMO</v>
          </cell>
          <cell r="C121">
            <v>3365</v>
          </cell>
          <cell r="D121">
            <v>95717</v>
          </cell>
        </row>
        <row r="122">
          <cell r="A122">
            <v>1150442</v>
          </cell>
          <cell r="B122" t="str">
            <v>B/A UNDER-ROTATING OUTAGE MEMO ACCT</v>
          </cell>
          <cell r="C122">
            <v>15200</v>
          </cell>
          <cell r="D122">
            <v>176993</v>
          </cell>
        </row>
        <row r="123">
          <cell r="A123">
            <v>1150444</v>
          </cell>
          <cell r="B123" t="str">
            <v>B/A UNDER-VOLUNTARY DEMAND REDUCTION ME</v>
          </cell>
          <cell r="C123">
            <v>267</v>
          </cell>
          <cell r="D123">
            <v>7610</v>
          </cell>
        </row>
        <row r="124">
          <cell r="A124">
            <v>1150449</v>
          </cell>
          <cell r="B124" t="str">
            <v>B/A UNDER-NEM MEMO ACCT</v>
          </cell>
          <cell r="C124">
            <v>33020</v>
          </cell>
          <cell r="D124">
            <v>31970</v>
          </cell>
        </row>
        <row r="125">
          <cell r="A125">
            <v>1150451</v>
          </cell>
          <cell r="B125" t="str">
            <v>B/A UNDER-ELEC ENERGY TRANSACTION ADMIN</v>
          </cell>
          <cell r="C125">
            <v>4896843</v>
          </cell>
          <cell r="D125">
            <v>4744815</v>
          </cell>
        </row>
        <row r="126">
          <cell r="A126">
            <v>1150454</v>
          </cell>
          <cell r="B126" t="str">
            <v>B/A UNDER-CATASTROPHIC EVENT MEMO ACCT</v>
          </cell>
          <cell r="C126">
            <v>9002478</v>
          </cell>
          <cell r="D126">
            <v>7735192</v>
          </cell>
        </row>
        <row r="127">
          <cell r="A127">
            <v>1150455</v>
          </cell>
          <cell r="B127" t="str">
            <v>B/A UNDER-REAL TIME ENERGY METER MEMO A</v>
          </cell>
          <cell r="C127">
            <v>23479</v>
          </cell>
          <cell r="D127">
            <v>22733</v>
          </cell>
        </row>
        <row r="128">
          <cell r="A128">
            <v>1150459</v>
          </cell>
          <cell r="B128" t="str">
            <v>B/A UNDER-CEMA FIRESTORM 2003-ELEC</v>
          </cell>
          <cell r="C128">
            <v>15549765</v>
          </cell>
          <cell r="D128">
            <v>15150098</v>
          </cell>
        </row>
        <row r="129">
          <cell r="A129">
            <v>1150460</v>
          </cell>
          <cell r="B129" t="str">
            <v>B/A UNDER-CEMA FIRESTORM 2003-GAS</v>
          </cell>
          <cell r="C129">
            <v>119</v>
          </cell>
          <cell r="D129">
            <v>306290</v>
          </cell>
        </row>
        <row r="130">
          <cell r="A130">
            <v>1150461</v>
          </cell>
          <cell r="B130" t="str">
            <v>B/A UNDER-TRANSMISSION REVENUE DEFERRAL</v>
          </cell>
          <cell r="C130">
            <v>367276</v>
          </cell>
          <cell r="D130">
            <v>0</v>
          </cell>
        </row>
        <row r="131">
          <cell r="A131">
            <v>1150468</v>
          </cell>
          <cell r="B131" t="str">
            <v>B/A UNDER-ANNUAL ERNGS ASSESS PROC MEMO</v>
          </cell>
          <cell r="C131">
            <v>123547</v>
          </cell>
          <cell r="D131">
            <v>119618</v>
          </cell>
        </row>
        <row r="132">
          <cell r="A132">
            <v>1150469</v>
          </cell>
          <cell r="B132" t="str">
            <v>B/A UNDER-ANNUAL ERNGS ASSESS PROC MEMO</v>
          </cell>
          <cell r="C132">
            <v>183583</v>
          </cell>
          <cell r="D132">
            <v>177744</v>
          </cell>
        </row>
        <row r="133">
          <cell r="A133">
            <v>1150470</v>
          </cell>
          <cell r="B133" t="str">
            <v>B/A UNDER-COMMON AREA BAL ACCT</v>
          </cell>
          <cell r="C133">
            <v>112142</v>
          </cell>
          <cell r="D133">
            <v>16096</v>
          </cell>
        </row>
        <row r="134">
          <cell r="A134">
            <v>1150475</v>
          </cell>
          <cell r="B134" t="str">
            <v>B/A UNDER-ELEC RESOURCE CONTRACT COST S</v>
          </cell>
          <cell r="C134">
            <v>432796.15</v>
          </cell>
          <cell r="D134">
            <v>24</v>
          </cell>
        </row>
        <row r="135">
          <cell r="A135">
            <v>1150476</v>
          </cell>
          <cell r="B135" t="str">
            <v>B/A UNDER-LITIGATION COST MEMO ACCT</v>
          </cell>
          <cell r="C135">
            <v>649531</v>
          </cell>
          <cell r="D135">
            <v>0</v>
          </cell>
        </row>
        <row r="136">
          <cell r="A136">
            <v>1150479</v>
          </cell>
          <cell r="B136" t="str">
            <v>B/A UNDER-PENSION ELEC</v>
          </cell>
          <cell r="C136">
            <v>346673</v>
          </cell>
          <cell r="D136">
            <v>0</v>
          </cell>
        </row>
        <row r="137">
          <cell r="A137">
            <v>1150480</v>
          </cell>
          <cell r="B137" t="str">
            <v>B/A UNDER-PENSION GAS</v>
          </cell>
          <cell r="C137">
            <v>34127</v>
          </cell>
          <cell r="D137">
            <v>0</v>
          </cell>
        </row>
        <row r="138">
          <cell r="A138">
            <v>1150482</v>
          </cell>
          <cell r="B138" t="str">
            <v>B/A UNDER-COS-ELEC</v>
          </cell>
          <cell r="C138">
            <v>0</v>
          </cell>
          <cell r="D138">
            <v>3768334</v>
          </cell>
        </row>
        <row r="139">
          <cell r="A139">
            <v>1150484</v>
          </cell>
          <cell r="B139" t="str">
            <v>B/A - UNDER CORE FIXED COST ACCOUNT (CF</v>
          </cell>
          <cell r="C139">
            <v>8095233</v>
          </cell>
          <cell r="D139">
            <v>0</v>
          </cell>
        </row>
        <row r="140">
          <cell r="A140">
            <v>1150485</v>
          </cell>
          <cell r="B140" t="str">
            <v>B/A - UNDER NON CORE FIXED COST ACCOUNT</v>
          </cell>
          <cell r="C140">
            <v>5219916</v>
          </cell>
          <cell r="D140">
            <v>0</v>
          </cell>
        </row>
        <row r="141">
          <cell r="A141">
            <v>1150491</v>
          </cell>
          <cell r="B141" t="str">
            <v>B/A UNDER - ICCMA GAS</v>
          </cell>
          <cell r="C141">
            <v>52301</v>
          </cell>
          <cell r="D141">
            <v>0</v>
          </cell>
        </row>
        <row r="142">
          <cell r="A142">
            <v>1150492</v>
          </cell>
          <cell r="B142" t="str">
            <v>B/A UNDER - ICCMA ELECTRIC</v>
          </cell>
          <cell r="C142">
            <v>133733</v>
          </cell>
          <cell r="D142">
            <v>0</v>
          </cell>
        </row>
        <row r="143">
          <cell r="A143">
            <v>1159002</v>
          </cell>
          <cell r="B143" t="str">
            <v>ELEC DERIVATIVE REGULATORY ASSET-CURREN</v>
          </cell>
          <cell r="C143">
            <v>0</v>
          </cell>
          <cell r="D143">
            <v>45756290</v>
          </cell>
        </row>
        <row r="144">
          <cell r="A144">
            <v>1159003</v>
          </cell>
          <cell r="B144" t="str">
            <v>GAS DERIVATIVE REGULATORY ASSET-CURRENT</v>
          </cell>
          <cell r="C144">
            <v>0</v>
          </cell>
          <cell r="D144">
            <v>9325359</v>
          </cell>
        </row>
        <row r="145">
          <cell r="A145">
            <v>1159101</v>
          </cell>
          <cell r="B145" t="str">
            <v>CURRENT PORTION OF REGULATORY ASSETS</v>
          </cell>
          <cell r="C145">
            <v>77549000</v>
          </cell>
          <cell r="D145">
            <v>77075000</v>
          </cell>
        </row>
        <row r="146">
          <cell r="A146">
            <v>1159102</v>
          </cell>
          <cell r="B146" t="str">
            <v>CURRENT PORTION OF ENVIRON CLNUP REG AS</v>
          </cell>
          <cell r="C146">
            <v>2400000</v>
          </cell>
          <cell r="D146">
            <v>0</v>
          </cell>
        </row>
        <row r="147">
          <cell r="A147">
            <v>1159103</v>
          </cell>
          <cell r="B147" t="str">
            <v>CURRENT PORTION OF IBNR REG ASSET</v>
          </cell>
          <cell r="C147">
            <v>1940000</v>
          </cell>
          <cell r="D147">
            <v>0</v>
          </cell>
        </row>
        <row r="148">
          <cell r="A148">
            <v>1159104</v>
          </cell>
          <cell r="B148" t="str">
            <v>SONGS REFUELING COST REGULATORY ASSET</v>
          </cell>
          <cell r="C148">
            <v>4460000</v>
          </cell>
          <cell r="D148">
            <v>0</v>
          </cell>
        </row>
        <row r="149">
          <cell r="A149">
            <v>1310000</v>
          </cell>
          <cell r="B149" t="str">
            <v>INV IN DOMESTIC CONS SUBS</v>
          </cell>
          <cell r="C149">
            <v>3290000</v>
          </cell>
          <cell r="D149">
            <v>3290000</v>
          </cell>
        </row>
        <row r="150">
          <cell r="A150">
            <v>1320001</v>
          </cell>
          <cell r="B150" t="str">
            <v>PALOMAR / ESCONDIDO CONTRIBUTION REG AS</v>
          </cell>
          <cell r="C150">
            <v>2543930</v>
          </cell>
          <cell r="D150">
            <v>0</v>
          </cell>
        </row>
        <row r="151">
          <cell r="A151">
            <v>1320020</v>
          </cell>
          <cell r="B151" t="str">
            <v>DEF TAX REGULATORY ASSET</v>
          </cell>
          <cell r="C151">
            <v>355709454.37</v>
          </cell>
          <cell r="D151">
            <v>347686252.29000002</v>
          </cell>
        </row>
        <row r="152">
          <cell r="A152">
            <v>1320022</v>
          </cell>
          <cell r="B152" t="str">
            <v>PBOP RATES VS FUNDING</v>
          </cell>
          <cell r="C152">
            <v>388130.4</v>
          </cell>
          <cell r="D152">
            <v>388130.4</v>
          </cell>
        </row>
        <row r="153">
          <cell r="A153">
            <v>1320027</v>
          </cell>
          <cell r="B153" t="str">
            <v>AMORT OF PBOP REG ASSET-GENERA</v>
          </cell>
          <cell r="C153">
            <v>-1300000</v>
          </cell>
          <cell r="D153">
            <v>-1300000</v>
          </cell>
        </row>
        <row r="154">
          <cell r="A154">
            <v>1320028</v>
          </cell>
          <cell r="B154" t="str">
            <v>PENSION REGULATORY ASSET</v>
          </cell>
          <cell r="C154">
            <v>44761614</v>
          </cell>
          <cell r="D154">
            <v>55058261</v>
          </cell>
        </row>
        <row r="155">
          <cell r="A155">
            <v>1320029</v>
          </cell>
          <cell r="B155" t="str">
            <v>DOE DECOM REGULATORY ASSET</v>
          </cell>
          <cell r="C155">
            <v>1218636</v>
          </cell>
          <cell r="D155">
            <v>2190024</v>
          </cell>
        </row>
        <row r="156">
          <cell r="A156">
            <v>1320031</v>
          </cell>
          <cell r="B156" t="str">
            <v>FAS 112  REGULATORY ASSET</v>
          </cell>
          <cell r="C156">
            <v>576847.87</v>
          </cell>
          <cell r="D156">
            <v>1094024.01</v>
          </cell>
        </row>
        <row r="157">
          <cell r="A157">
            <v>1320032</v>
          </cell>
          <cell r="B157" t="str">
            <v>IBNR REG ASSET-NON CURRENT</v>
          </cell>
          <cell r="C157">
            <v>6148000</v>
          </cell>
          <cell r="D157">
            <v>9259000</v>
          </cell>
        </row>
        <row r="158">
          <cell r="A158">
            <v>1320033</v>
          </cell>
          <cell r="B158" t="str">
            <v>IBNR REG ASSET-CURRENT CONTRA</v>
          </cell>
          <cell r="C158">
            <v>-1940000</v>
          </cell>
          <cell r="D158">
            <v>-1467000</v>
          </cell>
        </row>
        <row r="159">
          <cell r="A159">
            <v>1320034</v>
          </cell>
          <cell r="B159" t="str">
            <v>PBOP REGULATORY ASSET</v>
          </cell>
          <cell r="C159">
            <v>34413095.600000001</v>
          </cell>
          <cell r="D159">
            <v>33867484.600000001</v>
          </cell>
        </row>
        <row r="160">
          <cell r="A160">
            <v>1320035</v>
          </cell>
          <cell r="B160" t="str">
            <v>ENVIRON. CLEAN-UP-REG ASSET</v>
          </cell>
          <cell r="C160">
            <v>7610000</v>
          </cell>
          <cell r="D160">
            <v>2788476</v>
          </cell>
        </row>
        <row r="161">
          <cell r="A161">
            <v>1320040</v>
          </cell>
          <cell r="B161" t="str">
            <v>RRB REGULATORY ASSET</v>
          </cell>
          <cell r="C161">
            <v>115544123</v>
          </cell>
          <cell r="D161">
            <v>183480340</v>
          </cell>
        </row>
        <row r="162">
          <cell r="A162">
            <v>1320046</v>
          </cell>
          <cell r="B162" t="str">
            <v>REGULATORY ASSET CURRENT-CONTRA</v>
          </cell>
          <cell r="C162">
            <v>-77549000</v>
          </cell>
          <cell r="D162">
            <v>-75608000</v>
          </cell>
        </row>
        <row r="163">
          <cell r="A163">
            <v>1320050</v>
          </cell>
          <cell r="B163" t="str">
            <v>ELEC DERIVATIVE REGULATORY ASSET-NONCUR</v>
          </cell>
          <cell r="C163">
            <v>0</v>
          </cell>
          <cell r="D163">
            <v>417185706</v>
          </cell>
        </row>
        <row r="164">
          <cell r="A164">
            <v>1320051</v>
          </cell>
          <cell r="B164" t="str">
            <v>GAS DERIVATIVE REGULATORY ASSET-NONCURR</v>
          </cell>
          <cell r="C164">
            <v>0</v>
          </cell>
          <cell r="D164">
            <v>30371343</v>
          </cell>
        </row>
        <row r="165">
          <cell r="A165">
            <v>1320055</v>
          </cell>
          <cell r="B165" t="str">
            <v>VALLEY RAINBOW</v>
          </cell>
          <cell r="C165">
            <v>18926938</v>
          </cell>
          <cell r="D165">
            <v>18926938</v>
          </cell>
        </row>
        <row r="166">
          <cell r="A166">
            <v>1320056</v>
          </cell>
          <cell r="B166" t="str">
            <v>VALLEY RAINBOW-ACCUMULATED AMORTIZATION</v>
          </cell>
          <cell r="C166">
            <v>-4258560.96</v>
          </cell>
          <cell r="D166">
            <v>-2365867.2000000002</v>
          </cell>
        </row>
        <row r="167">
          <cell r="A167">
            <v>1320059</v>
          </cell>
          <cell r="B167" t="str">
            <v>VALLEY RAINBOW-LOSS ACCRUAL-CONTRA</v>
          </cell>
          <cell r="C167">
            <v>-2439445</v>
          </cell>
          <cell r="D167">
            <v>-3059761</v>
          </cell>
        </row>
        <row r="168">
          <cell r="A168">
            <v>1320061</v>
          </cell>
          <cell r="B168" t="str">
            <v>PENSION REGULATORY ASSET-ADDITIONAL MIN</v>
          </cell>
          <cell r="C168">
            <v>61758507</v>
          </cell>
          <cell r="D168">
            <v>61758507</v>
          </cell>
        </row>
        <row r="169">
          <cell r="A169">
            <v>1320062</v>
          </cell>
          <cell r="B169" t="str">
            <v>SONGS MITIGATION REGULATORY ASSET</v>
          </cell>
          <cell r="C169">
            <v>8554000</v>
          </cell>
          <cell r="D169">
            <v>9600000</v>
          </cell>
        </row>
        <row r="170">
          <cell r="A170">
            <v>1320063</v>
          </cell>
          <cell r="B170" t="str">
            <v>ENVIRON CLEAN-UP REG ASSET-CONTRA</v>
          </cell>
          <cell r="C170">
            <v>-2400000</v>
          </cell>
          <cell r="D170">
            <v>0</v>
          </cell>
        </row>
        <row r="171">
          <cell r="A171">
            <v>1320302</v>
          </cell>
          <cell r="B171" t="str">
            <v>FIN 47 REGULATORY ASSET</v>
          </cell>
          <cell r="C171">
            <v>30727540</v>
          </cell>
          <cell r="D171">
            <v>0</v>
          </cell>
        </row>
        <row r="172">
          <cell r="A172">
            <v>1330010</v>
          </cell>
          <cell r="B172" t="str">
            <v>UNAMORT DEBT EXP SERIES KK (CPCFA91A)</v>
          </cell>
          <cell r="C172">
            <v>819642.36</v>
          </cell>
          <cell r="D172">
            <v>819642.36</v>
          </cell>
        </row>
        <row r="173">
          <cell r="A173">
            <v>1330016</v>
          </cell>
          <cell r="B173" t="str">
            <v>UNAMORT DEBT EXP SERIES 002 (CV92B)</v>
          </cell>
          <cell r="C173">
            <v>556031.66</v>
          </cell>
          <cell r="D173">
            <v>556031.66</v>
          </cell>
        </row>
        <row r="174">
          <cell r="A174">
            <v>1330017</v>
          </cell>
          <cell r="B174" t="str">
            <v>UNAMORT DEBT EXP SERIES 003 (CV92C)</v>
          </cell>
          <cell r="C174">
            <v>642023.49</v>
          </cell>
          <cell r="D174">
            <v>642023.49</v>
          </cell>
        </row>
        <row r="175">
          <cell r="A175">
            <v>1330018</v>
          </cell>
          <cell r="B175" t="str">
            <v>UNAMORT DEBT EXP SERIES 004 (CV92D)</v>
          </cell>
          <cell r="C175">
            <v>417023.49</v>
          </cell>
          <cell r="D175">
            <v>417023.49</v>
          </cell>
        </row>
        <row r="176">
          <cell r="A176">
            <v>1330021</v>
          </cell>
          <cell r="B176" t="str">
            <v>UNAMORT DEBT EXP SERIES RR (CPCFA93A)</v>
          </cell>
          <cell r="C176">
            <v>1731535.5</v>
          </cell>
          <cell r="D176">
            <v>1731535.5</v>
          </cell>
        </row>
        <row r="177">
          <cell r="A177">
            <v>1330022</v>
          </cell>
          <cell r="B177" t="str">
            <v>UNAMORT DEBT EXP SERIES SS (SD93C)</v>
          </cell>
          <cell r="C177">
            <v>1254829.5900000001</v>
          </cell>
          <cell r="D177">
            <v>1254829.5900000001</v>
          </cell>
        </row>
        <row r="178">
          <cell r="A178">
            <v>1330026</v>
          </cell>
          <cell r="B178" t="str">
            <v>UNAMORT DEBT EXP CV96A</v>
          </cell>
          <cell r="C178">
            <v>568876.26</v>
          </cell>
          <cell r="D178">
            <v>568876.26</v>
          </cell>
        </row>
        <row r="179">
          <cell r="A179">
            <v>1330027</v>
          </cell>
          <cell r="B179" t="str">
            <v>UNAMORT DEBT EXP-CV96B</v>
          </cell>
          <cell r="C179">
            <v>680089.57</v>
          </cell>
          <cell r="D179">
            <v>680089.57</v>
          </cell>
        </row>
        <row r="180">
          <cell r="A180">
            <v>1330028</v>
          </cell>
          <cell r="B180" t="str">
            <v>UNAMORT DEBT EXP-CV97A</v>
          </cell>
          <cell r="C180">
            <v>386466.16</v>
          </cell>
          <cell r="D180">
            <v>386466.16</v>
          </cell>
        </row>
        <row r="181">
          <cell r="A181">
            <v>1330039</v>
          </cell>
          <cell r="B181" t="str">
            <v>AMORT OF DEBT EXP SERIES KK (CPCFA91A)</v>
          </cell>
          <cell r="C181">
            <v>-491203.88</v>
          </cell>
          <cell r="D181">
            <v>-456325.52</v>
          </cell>
        </row>
        <row r="182">
          <cell r="A182">
            <v>1330046</v>
          </cell>
          <cell r="B182" t="str">
            <v>AMORT OF DEBT EXP SERIES 002 (CV92B)</v>
          </cell>
          <cell r="C182">
            <v>-207849.58</v>
          </cell>
          <cell r="D182">
            <v>-191963.02</v>
          </cell>
        </row>
        <row r="183">
          <cell r="A183">
            <v>1330047</v>
          </cell>
          <cell r="B183" t="str">
            <v>AMORT OF DEBT EXP SERIES 003 (CV92C)</v>
          </cell>
          <cell r="C183">
            <v>-174702.89</v>
          </cell>
          <cell r="D183">
            <v>-153380.32999999999</v>
          </cell>
        </row>
        <row r="184">
          <cell r="A184">
            <v>1330048</v>
          </cell>
          <cell r="B184" t="str">
            <v>AMORT OF DEBT EXP SERIES 004 (CV92D)</v>
          </cell>
          <cell r="C184">
            <v>-155887.85</v>
          </cell>
          <cell r="D184">
            <v>-143972.81</v>
          </cell>
        </row>
        <row r="185">
          <cell r="A185">
            <v>1330050</v>
          </cell>
          <cell r="B185" t="str">
            <v>AMORT OF DEBT EXP SERIES PP (SD93A)</v>
          </cell>
          <cell r="C185">
            <v>-498658.64</v>
          </cell>
          <cell r="D185">
            <v>-459290.84</v>
          </cell>
        </row>
        <row r="186">
          <cell r="A186">
            <v>1330052</v>
          </cell>
          <cell r="B186" t="str">
            <v>AMORT OF DEBT EXP SERIES RR (CPCFA93A)</v>
          </cell>
          <cell r="C186">
            <v>-775314.93</v>
          </cell>
          <cell r="D186">
            <v>-713289.69</v>
          </cell>
        </row>
        <row r="187">
          <cell r="A187">
            <v>1330053</v>
          </cell>
          <cell r="B187" t="str">
            <v>AMORT OF DEBT EXP SERIES SS (SD93C)</v>
          </cell>
          <cell r="C187">
            <v>-621161.56000000006</v>
          </cell>
          <cell r="D187">
            <v>-571135.12</v>
          </cell>
        </row>
        <row r="188">
          <cell r="A188">
            <v>1330059</v>
          </cell>
          <cell r="B188" t="str">
            <v>AMORT OF DEBT EXP CPCFA96A</v>
          </cell>
          <cell r="C188">
            <v>-469028.63</v>
          </cell>
          <cell r="D188">
            <v>-420086.51</v>
          </cell>
        </row>
        <row r="189">
          <cell r="A189">
            <v>1330060</v>
          </cell>
          <cell r="B189" t="str">
            <v>AMORT OF DEBT EXP CV96A</v>
          </cell>
          <cell r="C189">
            <v>-139691.12</v>
          </cell>
          <cell r="D189">
            <v>-124801.16</v>
          </cell>
        </row>
        <row r="190">
          <cell r="A190">
            <v>1330061</v>
          </cell>
          <cell r="B190" t="str">
            <v>AMORT OF DEBT EXP-CV96B</v>
          </cell>
          <cell r="C190">
            <v>-136573.54999999999</v>
          </cell>
          <cell r="D190">
            <v>-121537.91</v>
          </cell>
        </row>
        <row r="191">
          <cell r="A191">
            <v>1330062</v>
          </cell>
          <cell r="B191" t="str">
            <v>AMORT OF DEVR EXP-CV97A</v>
          </cell>
          <cell r="C191">
            <v>-99930.01</v>
          </cell>
          <cell r="D191">
            <v>-79589.649999999994</v>
          </cell>
        </row>
        <row r="192">
          <cell r="A192">
            <v>1330068</v>
          </cell>
          <cell r="B192" t="str">
            <v>UNAMORTIZED DEBT EXPENSE-CPCFA96A</v>
          </cell>
          <cell r="C192">
            <v>880958.04</v>
          </cell>
          <cell r="D192">
            <v>880958.04</v>
          </cell>
        </row>
        <row r="193">
          <cell r="A193">
            <v>1330071</v>
          </cell>
          <cell r="B193" t="str">
            <v>UNAMORTIZED DEBT EXP SERIES PP</v>
          </cell>
          <cell r="C193">
            <v>987475.04</v>
          </cell>
          <cell r="D193">
            <v>987475.04</v>
          </cell>
        </row>
        <row r="194">
          <cell r="A194">
            <v>1330082</v>
          </cell>
          <cell r="B194" t="str">
            <v>UNAMORTIZED DEBT EXP SERIES VV</v>
          </cell>
          <cell r="C194">
            <v>1180877.27</v>
          </cell>
          <cell r="D194">
            <v>1169940.8</v>
          </cell>
        </row>
        <row r="195">
          <cell r="A195">
            <v>1330083</v>
          </cell>
          <cell r="B195" t="str">
            <v>UNAMORTIZED DEBT EXP SERIES WW</v>
          </cell>
          <cell r="C195">
            <v>1083469.3400000001</v>
          </cell>
          <cell r="D195">
            <v>1073303.79</v>
          </cell>
        </row>
        <row r="196">
          <cell r="A196">
            <v>1330084</v>
          </cell>
          <cell r="B196" t="str">
            <v>UNAMORTIZED DEBT EXP SERIES XX</v>
          </cell>
          <cell r="C196">
            <v>948781.64</v>
          </cell>
          <cell r="D196">
            <v>939886.78</v>
          </cell>
        </row>
        <row r="197">
          <cell r="A197">
            <v>1330085</v>
          </cell>
          <cell r="B197" t="str">
            <v>UNAMORTIZED DEBT EXP SERIES YY</v>
          </cell>
          <cell r="C197">
            <v>651568.1</v>
          </cell>
          <cell r="D197">
            <v>645336.22</v>
          </cell>
        </row>
        <row r="198">
          <cell r="A198">
            <v>1330086</v>
          </cell>
          <cell r="B198" t="str">
            <v>UNAMORTIZED DEBT EXP SERIES ZZ</v>
          </cell>
          <cell r="C198">
            <v>911950.63</v>
          </cell>
          <cell r="D198">
            <v>903551.29</v>
          </cell>
        </row>
        <row r="199">
          <cell r="A199">
            <v>1330087</v>
          </cell>
          <cell r="B199" t="str">
            <v>UNAMORTIZED DEBT EXP SERIES AAA</v>
          </cell>
          <cell r="C199">
            <v>2260822.33</v>
          </cell>
          <cell r="D199">
            <v>2241761.92</v>
          </cell>
        </row>
        <row r="200">
          <cell r="A200">
            <v>1330088</v>
          </cell>
          <cell r="B200" t="str">
            <v>AMORT OF DEBT EXP SERIES VV</v>
          </cell>
          <cell r="C200">
            <v>-60801.440000000002</v>
          </cell>
          <cell r="D200">
            <v>-21231.84</v>
          </cell>
        </row>
        <row r="201">
          <cell r="A201">
            <v>1330089</v>
          </cell>
          <cell r="B201" t="str">
            <v>AMORT OF DEBT EXP SERIES WW</v>
          </cell>
          <cell r="C201">
            <v>-55778.98</v>
          </cell>
          <cell r="D201">
            <v>-19475.810000000001</v>
          </cell>
        </row>
        <row r="202">
          <cell r="A202">
            <v>1330090</v>
          </cell>
          <cell r="B202" t="str">
            <v>AMORT OF DEBT EXP SERIES XX</v>
          </cell>
          <cell r="C202">
            <v>-48842</v>
          </cell>
          <cell r="D202">
            <v>-17051.47</v>
          </cell>
        </row>
        <row r="203">
          <cell r="A203">
            <v>1330091</v>
          </cell>
          <cell r="B203" t="str">
            <v>AMORT OF DEBT EXP SERIES YY</v>
          </cell>
          <cell r="C203">
            <v>-33670.83</v>
          </cell>
          <cell r="D203">
            <v>-11748.6</v>
          </cell>
        </row>
        <row r="204">
          <cell r="A204">
            <v>1330092</v>
          </cell>
          <cell r="B204" t="str">
            <v>AMORT OF DEBT EXP SERIES ZZ</v>
          </cell>
          <cell r="C204">
            <v>-47149.25</v>
          </cell>
          <cell r="D204">
            <v>-16460.55</v>
          </cell>
        </row>
        <row r="205">
          <cell r="A205">
            <v>1330093</v>
          </cell>
          <cell r="B205" t="str">
            <v>AMORT OF DEBT EXP SERIES AAA</v>
          </cell>
          <cell r="C205">
            <v>-99244.73</v>
          </cell>
          <cell r="D205">
            <v>-34611.26</v>
          </cell>
        </row>
        <row r="206">
          <cell r="A206">
            <v>1330094</v>
          </cell>
          <cell r="B206" t="str">
            <v>UNAMORTIZED DEBT EXPENSE SERIES BBB</v>
          </cell>
          <cell r="C206">
            <v>2681136.67</v>
          </cell>
          <cell r="D206">
            <v>0</v>
          </cell>
        </row>
        <row r="207">
          <cell r="A207">
            <v>1330095</v>
          </cell>
          <cell r="B207" t="str">
            <v>AMORT OF DEBT EXP SERIES BBB</v>
          </cell>
          <cell r="C207">
            <v>-51879.22</v>
          </cell>
          <cell r="D207">
            <v>0</v>
          </cell>
        </row>
        <row r="208">
          <cell r="A208">
            <v>1330127</v>
          </cell>
          <cell r="B208" t="str">
            <v>UNAMORT DEBT EXP SERIES CCC</v>
          </cell>
          <cell r="C208">
            <v>1745551.12</v>
          </cell>
          <cell r="D208">
            <v>0</v>
          </cell>
        </row>
        <row r="209">
          <cell r="A209">
            <v>1330128</v>
          </cell>
          <cell r="B209" t="str">
            <v>AMORT OF DEBT EXP SERIES CCC</v>
          </cell>
          <cell r="C209">
            <v>-21819.39</v>
          </cell>
          <cell r="D209">
            <v>0</v>
          </cell>
        </row>
        <row r="210">
          <cell r="A210">
            <v>1330129</v>
          </cell>
          <cell r="B210" t="str">
            <v>UNAMORTIZED DEBT EXP SERIES DDD</v>
          </cell>
          <cell r="C210">
            <v>156144.22</v>
          </cell>
          <cell r="D210">
            <v>0</v>
          </cell>
        </row>
        <row r="211">
          <cell r="A211">
            <v>1333500</v>
          </cell>
          <cell r="B211" t="str">
            <v>PRELMINARY SURVEY &amp; INVESTIGATION</v>
          </cell>
          <cell r="C211">
            <v>5787745.0599999996</v>
          </cell>
          <cell r="D211">
            <v>7939543.5300000003</v>
          </cell>
        </row>
        <row r="212">
          <cell r="A212">
            <v>1334010</v>
          </cell>
          <cell r="B212" t="str">
            <v>CLEARING ACCOUNT-FLEET</v>
          </cell>
          <cell r="C212">
            <v>1132809.29</v>
          </cell>
          <cell r="D212">
            <v>1059223.67</v>
          </cell>
        </row>
        <row r="213">
          <cell r="A213">
            <v>1334020</v>
          </cell>
          <cell r="B213" t="str">
            <v>CLEARING ACCOUNT-SHOP ORDERS</v>
          </cell>
          <cell r="C213">
            <v>0</v>
          </cell>
          <cell r="D213">
            <v>66603.05</v>
          </cell>
        </row>
        <row r="214">
          <cell r="A214">
            <v>1334035</v>
          </cell>
          <cell r="B214" t="str">
            <v>CLEARING ACCOUNT-STORES EXP UNDISTRIBUT</v>
          </cell>
          <cell r="C214">
            <v>232023.28</v>
          </cell>
          <cell r="D214">
            <v>1403243.27</v>
          </cell>
        </row>
        <row r="215">
          <cell r="A215">
            <v>1334036</v>
          </cell>
          <cell r="B215" t="str">
            <v>CLEARING ACCOUNT-WAREHOUSING</v>
          </cell>
          <cell r="C215">
            <v>-382590.67</v>
          </cell>
          <cell r="D215">
            <v>0</v>
          </cell>
        </row>
        <row r="216">
          <cell r="A216">
            <v>1334039</v>
          </cell>
          <cell r="B216" t="str">
            <v>CLEARING ACCOUNT-DEPT OH-SHOP COSTS UND</v>
          </cell>
          <cell r="C216">
            <v>270737.87</v>
          </cell>
          <cell r="D216">
            <v>-22013.96</v>
          </cell>
        </row>
        <row r="217">
          <cell r="A217">
            <v>1334042</v>
          </cell>
          <cell r="B217" t="str">
            <v>CLEARING ACCOUNT-PENSION &amp; BENEFITS</v>
          </cell>
          <cell r="C217">
            <v>-43698346.979999997</v>
          </cell>
          <cell r="D217">
            <v>-60711863.109999999</v>
          </cell>
        </row>
        <row r="218">
          <cell r="A218">
            <v>1334043</v>
          </cell>
          <cell r="B218" t="str">
            <v>CLEARING ACCOUNT-PENSION &amp; BENEFITS-REF</v>
          </cell>
          <cell r="C218">
            <v>3484550.26</v>
          </cell>
          <cell r="D218">
            <v>0</v>
          </cell>
        </row>
        <row r="219">
          <cell r="A219">
            <v>1334045</v>
          </cell>
          <cell r="B219" t="str">
            <v>CLEARING ACCOUNT-UNALLOCATED PAYROLL TA</v>
          </cell>
          <cell r="C219">
            <v>-1398807.61</v>
          </cell>
          <cell r="D219">
            <v>-749405.49</v>
          </cell>
        </row>
        <row r="220">
          <cell r="A220">
            <v>1334050</v>
          </cell>
          <cell r="B220" t="str">
            <v>CLEARING ACCOUNT-SMALL TOOLS</v>
          </cell>
          <cell r="C220">
            <v>258531.45</v>
          </cell>
          <cell r="D220">
            <v>412086.32</v>
          </cell>
        </row>
        <row r="221">
          <cell r="A221">
            <v>1334060</v>
          </cell>
          <cell r="B221" t="str">
            <v>CLEARING ACCOUNT-EXEMPT MATERIALS</v>
          </cell>
          <cell r="C221">
            <v>-241340.31</v>
          </cell>
          <cell r="D221">
            <v>-43034.42</v>
          </cell>
        </row>
        <row r="222">
          <cell r="A222">
            <v>1334061</v>
          </cell>
          <cell r="B222" t="str">
            <v>CLEARING ACCOUNT-EXEMPT MATERIALS GAS</v>
          </cell>
          <cell r="C222">
            <v>85279.13</v>
          </cell>
          <cell r="D222">
            <v>0</v>
          </cell>
        </row>
        <row r="223">
          <cell r="A223">
            <v>1334080</v>
          </cell>
          <cell r="B223" t="str">
            <v>CLEARING ACCOUNT-WORK ORDERS</v>
          </cell>
          <cell r="C223">
            <v>0</v>
          </cell>
          <cell r="D223">
            <v>271.69</v>
          </cell>
        </row>
        <row r="224">
          <cell r="A224">
            <v>1334094</v>
          </cell>
          <cell r="B224" t="str">
            <v>CLEARING A/C-IT INVENTORY CORPORATE ACQ</v>
          </cell>
          <cell r="C224">
            <v>77723.039999999994</v>
          </cell>
          <cell r="D224">
            <v>0</v>
          </cell>
        </row>
        <row r="225">
          <cell r="A225">
            <v>1334095</v>
          </cell>
          <cell r="B225" t="str">
            <v>CLEARING ACCOUNT-IT INVENTORY</v>
          </cell>
          <cell r="C225">
            <v>7380.84</v>
          </cell>
          <cell r="D225">
            <v>1501.01</v>
          </cell>
        </row>
        <row r="226">
          <cell r="A226">
            <v>1334097</v>
          </cell>
          <cell r="B226" t="str">
            <v>CLEAR ACCOUNT-SHARED MANAGEMENT</v>
          </cell>
          <cell r="C226">
            <v>-3435039.59</v>
          </cell>
          <cell r="D226">
            <v>-385736.72</v>
          </cell>
        </row>
        <row r="227">
          <cell r="A227">
            <v>1334098</v>
          </cell>
          <cell r="B227" t="str">
            <v>CLEAR ACCOUNT-DAMAGE CLAIM A&amp;G</v>
          </cell>
          <cell r="C227">
            <v>-23454.65</v>
          </cell>
          <cell r="D227">
            <v>0</v>
          </cell>
        </row>
        <row r="228">
          <cell r="A228">
            <v>1334099</v>
          </cell>
          <cell r="B228" t="str">
            <v>CLEAR ACCOUNT-CONTRACT &amp; JOBBING A&amp;G</v>
          </cell>
          <cell r="C228">
            <v>-13720.45</v>
          </cell>
          <cell r="D228">
            <v>0</v>
          </cell>
        </row>
        <row r="229">
          <cell r="A229">
            <v>1334100</v>
          </cell>
          <cell r="B229" t="str">
            <v>CLEAR CLEARING ACCOUNT BALANCE</v>
          </cell>
          <cell r="C229">
            <v>43644265</v>
          </cell>
          <cell r="D229">
            <v>58970897</v>
          </cell>
        </row>
        <row r="230">
          <cell r="A230">
            <v>1336000</v>
          </cell>
          <cell r="B230" t="str">
            <v>FI INTERFACE ERRORS</v>
          </cell>
          <cell r="C230">
            <v>143797.68</v>
          </cell>
          <cell r="D230">
            <v>0</v>
          </cell>
        </row>
        <row r="231">
          <cell r="A231">
            <v>1337003</v>
          </cell>
          <cell r="B231" t="str">
            <v>TEMPORARY FACILITIES CONSTRUCTION. ORDE</v>
          </cell>
          <cell r="C231">
            <v>-548361.42000000004</v>
          </cell>
          <cell r="D231">
            <v>-53112.57</v>
          </cell>
        </row>
        <row r="232">
          <cell r="A232">
            <v>1338000</v>
          </cell>
          <cell r="B232" t="str">
            <v>MISCELLANEOUS DEFERRED DEBITS</v>
          </cell>
          <cell r="C232">
            <v>198558.09</v>
          </cell>
          <cell r="D232">
            <v>392281.65</v>
          </cell>
        </row>
        <row r="233">
          <cell r="A233">
            <v>1338001</v>
          </cell>
          <cell r="B233" t="str">
            <v>MISC DEF DEBITS CIAC ELEC</v>
          </cell>
          <cell r="C233">
            <v>-50593879.75</v>
          </cell>
          <cell r="D233">
            <v>-31189924.809999999</v>
          </cell>
        </row>
        <row r="234">
          <cell r="A234">
            <v>1338002</v>
          </cell>
          <cell r="B234" t="str">
            <v>MISC DEF DEBITS CIAC GAS</v>
          </cell>
          <cell r="C234">
            <v>-4082622.68</v>
          </cell>
          <cell r="D234">
            <v>-1349131.31</v>
          </cell>
        </row>
        <row r="235">
          <cell r="A235">
            <v>1338040</v>
          </cell>
          <cell r="B235" t="str">
            <v>SD CO RADIO SITES LEASE</v>
          </cell>
          <cell r="C235">
            <v>557735.17000000004</v>
          </cell>
          <cell r="D235">
            <v>653339.17000000004</v>
          </cell>
        </row>
        <row r="236">
          <cell r="A236">
            <v>1338150</v>
          </cell>
          <cell r="B236" t="str">
            <v>SWPL DEFERRED CHARGES</v>
          </cell>
          <cell r="C236">
            <v>4189878.28</v>
          </cell>
          <cell r="D236">
            <v>4189878.28</v>
          </cell>
        </row>
        <row r="237">
          <cell r="A237">
            <v>1338160</v>
          </cell>
          <cell r="B237" t="str">
            <v>SWPL AMORT CHARGES</v>
          </cell>
          <cell r="C237">
            <v>-3668683.86</v>
          </cell>
          <cell r="D237">
            <v>-3652939.86</v>
          </cell>
        </row>
        <row r="238">
          <cell r="A238">
            <v>1338270</v>
          </cell>
          <cell r="B238" t="str">
            <v>WORK TO COLLEGE MENTORING PROGRAM</v>
          </cell>
          <cell r="C238">
            <v>0</v>
          </cell>
          <cell r="D238">
            <v>5430.06</v>
          </cell>
        </row>
        <row r="239">
          <cell r="A239">
            <v>1340501</v>
          </cell>
          <cell r="B239" t="str">
            <v>LOSS ON REACQUIRED DEBT-SER S</v>
          </cell>
          <cell r="C239">
            <v>2111265.4300000002</v>
          </cell>
          <cell r="D239">
            <v>2424526.27</v>
          </cell>
        </row>
        <row r="240">
          <cell r="A240">
            <v>1340502</v>
          </cell>
          <cell r="B240" t="str">
            <v>LOSS ON REACQ DEBT-SER BB</v>
          </cell>
          <cell r="C240">
            <v>4609285.04</v>
          </cell>
          <cell r="D240">
            <v>4973176.28</v>
          </cell>
        </row>
        <row r="241">
          <cell r="A241">
            <v>1340503</v>
          </cell>
          <cell r="B241" t="str">
            <v>LOSS ON REACQ DEBT-SERIES LL</v>
          </cell>
          <cell r="C241">
            <v>1934793.67</v>
          </cell>
          <cell r="D241">
            <v>2054471.71</v>
          </cell>
        </row>
        <row r="242">
          <cell r="A242">
            <v>1340505</v>
          </cell>
          <cell r="B242" t="str">
            <v>LOSS ON REACQ PCB 6.375%</v>
          </cell>
          <cell r="C242">
            <v>14871.92</v>
          </cell>
          <cell r="D242">
            <v>26769.919999999998</v>
          </cell>
        </row>
        <row r="243">
          <cell r="A243">
            <v>1340506</v>
          </cell>
          <cell r="B243" t="str">
            <v>LOSS ON REACQ PCB 7.2%</v>
          </cell>
          <cell r="C243">
            <v>28604</v>
          </cell>
          <cell r="D243">
            <v>37405.279999999999</v>
          </cell>
        </row>
        <row r="244">
          <cell r="A244">
            <v>1340509</v>
          </cell>
          <cell r="B244" t="str">
            <v>LOSS ON REACQUIRED DEBT-SER T</v>
          </cell>
          <cell r="C244">
            <v>1678024.7</v>
          </cell>
          <cell r="D244">
            <v>2044139.18</v>
          </cell>
        </row>
        <row r="245">
          <cell r="A245">
            <v>1340510</v>
          </cell>
          <cell r="B245" t="str">
            <v>LOSS ON REACQ DEBT-SER CC</v>
          </cell>
          <cell r="C245">
            <v>186354.82</v>
          </cell>
          <cell r="D245">
            <v>266221.3</v>
          </cell>
        </row>
        <row r="246">
          <cell r="A246">
            <v>1340515</v>
          </cell>
          <cell r="B246" t="str">
            <v>LOSS ON REACQ DEBT-SER DD</v>
          </cell>
          <cell r="C246">
            <v>213750.91</v>
          </cell>
          <cell r="D246">
            <v>287036.83</v>
          </cell>
        </row>
        <row r="247">
          <cell r="A247">
            <v>1340516</v>
          </cell>
          <cell r="B247" t="str">
            <v>LOSS ON REACQ DEBT SERIES P</v>
          </cell>
          <cell r="C247">
            <v>86135.44</v>
          </cell>
          <cell r="D247">
            <v>245155.96</v>
          </cell>
        </row>
        <row r="248">
          <cell r="A248">
            <v>1340517</v>
          </cell>
          <cell r="B248" t="str">
            <v>LOSS ON REACQ DEBT-SER EE</v>
          </cell>
          <cell r="C248">
            <v>4633039.45</v>
          </cell>
          <cell r="D248">
            <v>4948033.45</v>
          </cell>
        </row>
        <row r="249">
          <cell r="A249">
            <v>1340520</v>
          </cell>
          <cell r="B249" t="str">
            <v>LOSS ON REACQUIRED DEBT-SER Q</v>
          </cell>
          <cell r="C249">
            <v>197125.14</v>
          </cell>
          <cell r="D249">
            <v>360263.34</v>
          </cell>
        </row>
        <row r="250">
          <cell r="A250">
            <v>1340521</v>
          </cell>
          <cell r="B250" t="str">
            <v>LOSS ON REACQUIRED DEBT-SER V</v>
          </cell>
          <cell r="C250">
            <v>2823700.24</v>
          </cell>
          <cell r="D250">
            <v>3225561.16</v>
          </cell>
        </row>
        <row r="251">
          <cell r="A251">
            <v>1340522</v>
          </cell>
          <cell r="B251" t="str">
            <v>LOSS ON REACQ DEBT-SER FF</v>
          </cell>
          <cell r="C251">
            <v>163293.18</v>
          </cell>
          <cell r="D251">
            <v>248489.82</v>
          </cell>
        </row>
        <row r="252">
          <cell r="A252">
            <v>1340524</v>
          </cell>
          <cell r="B252" t="str">
            <v>LOSS ON REACQ DEBT-SER GG</v>
          </cell>
          <cell r="C252">
            <v>972858.12</v>
          </cell>
          <cell r="D252">
            <v>1035623.04</v>
          </cell>
        </row>
        <row r="253">
          <cell r="A253">
            <v>1340526</v>
          </cell>
          <cell r="B253" t="str">
            <v>LOSS ON REACQ DEBT-SER HH</v>
          </cell>
          <cell r="C253">
            <v>2067460.05</v>
          </cell>
          <cell r="D253">
            <v>2197352.85</v>
          </cell>
        </row>
        <row r="254">
          <cell r="A254">
            <v>1340529</v>
          </cell>
          <cell r="B254" t="str">
            <v>LOSS ON REACQ DEBT-SERIES II</v>
          </cell>
          <cell r="C254">
            <v>608680.64</v>
          </cell>
          <cell r="D254">
            <v>644137.76</v>
          </cell>
        </row>
        <row r="255">
          <cell r="A255">
            <v>1340530</v>
          </cell>
          <cell r="B255" t="str">
            <v>LOSS ON REACQUIRED DEBT-SER R</v>
          </cell>
          <cell r="C255">
            <v>408460.94</v>
          </cell>
          <cell r="D255">
            <v>583515.86</v>
          </cell>
        </row>
        <row r="256">
          <cell r="A256">
            <v>1340531</v>
          </cell>
          <cell r="B256" t="str">
            <v>LOSS ON REACQUIRED DEBT-SER Z</v>
          </cell>
          <cell r="C256">
            <v>3030438.62</v>
          </cell>
          <cell r="D256">
            <v>3432264.74</v>
          </cell>
        </row>
        <row r="257">
          <cell r="A257">
            <v>1340532</v>
          </cell>
          <cell r="B257" t="str">
            <v>LOSS ON REACQ DEBT-SERIES JJ</v>
          </cell>
          <cell r="C257">
            <v>4781365.0999999996</v>
          </cell>
          <cell r="D257">
            <v>5114955.0199999996</v>
          </cell>
        </row>
        <row r="258">
          <cell r="A258">
            <v>1340534</v>
          </cell>
          <cell r="B258" t="str">
            <v>LOSS ON REACQ DEBT-SER AA</v>
          </cell>
          <cell r="C258">
            <v>5302073.3099999996</v>
          </cell>
          <cell r="D258">
            <v>5729085.9900000002</v>
          </cell>
        </row>
        <row r="259">
          <cell r="A259">
            <v>1340535</v>
          </cell>
          <cell r="B259" t="str">
            <v>LOSS ON REACQ SER PP</v>
          </cell>
          <cell r="C259">
            <v>154094.57999999999</v>
          </cell>
          <cell r="D259">
            <v>166504.74</v>
          </cell>
        </row>
        <row r="260">
          <cell r="A260">
            <v>1340536</v>
          </cell>
          <cell r="B260" t="str">
            <v>LOSS ON REACQ SER 00-5</v>
          </cell>
          <cell r="C260">
            <v>145076.14000000001</v>
          </cell>
          <cell r="D260">
            <v>151695.46</v>
          </cell>
        </row>
        <row r="261">
          <cell r="A261">
            <v>1340541</v>
          </cell>
          <cell r="B261" t="str">
            <v>LOSS ON REACQ SERIES NN-1</v>
          </cell>
          <cell r="C261">
            <v>900074.84</v>
          </cell>
          <cell r="D261">
            <v>971133.43999999994</v>
          </cell>
        </row>
        <row r="262">
          <cell r="A262">
            <v>1340542</v>
          </cell>
          <cell r="B262" t="str">
            <v>LOSS ON REACQ SERIES NN-2</v>
          </cell>
          <cell r="C262">
            <v>1306761.1000000001</v>
          </cell>
          <cell r="D262">
            <v>1409926.42</v>
          </cell>
        </row>
        <row r="263">
          <cell r="A263">
            <v>1340543</v>
          </cell>
          <cell r="B263" t="str">
            <v>LOSS ON REACQ SERIES NN-3</v>
          </cell>
          <cell r="C263">
            <v>1182704.43</v>
          </cell>
          <cell r="D263">
            <v>1270312.1100000001</v>
          </cell>
        </row>
        <row r="264">
          <cell r="A264">
            <v>1340544</v>
          </cell>
          <cell r="B264" t="str">
            <v>LOSS ON REACQ SERIES OO-1</v>
          </cell>
          <cell r="C264">
            <v>1932018.66</v>
          </cell>
          <cell r="D264">
            <v>2020508.1</v>
          </cell>
        </row>
        <row r="265">
          <cell r="A265">
            <v>1340545</v>
          </cell>
          <cell r="B265" t="str">
            <v>LOSS ON REACQ SERIES TT-1</v>
          </cell>
          <cell r="C265">
            <v>198768.02</v>
          </cell>
          <cell r="D265">
            <v>212397.86</v>
          </cell>
        </row>
        <row r="266">
          <cell r="A266">
            <v>1340546</v>
          </cell>
          <cell r="B266" t="str">
            <v>LOSS ON REACQ SERIES TT-2</v>
          </cell>
          <cell r="C266">
            <v>142423.26999999999</v>
          </cell>
          <cell r="D266">
            <v>152189.47</v>
          </cell>
        </row>
        <row r="267">
          <cell r="A267">
            <v>1350701</v>
          </cell>
          <cell r="B267" t="str">
            <v>TAX ASSET-DEFERRED FIT-NONCURRENT</v>
          </cell>
          <cell r="C267">
            <v>63509872.369999997</v>
          </cell>
          <cell r="D267">
            <v>66506940.159999996</v>
          </cell>
        </row>
        <row r="268">
          <cell r="A268">
            <v>1350702</v>
          </cell>
          <cell r="B268" t="str">
            <v>TAX ASSET-DEFERRED SIT-NONCURRENT</v>
          </cell>
          <cell r="C268">
            <v>18806600.780000001</v>
          </cell>
          <cell r="D268">
            <v>19012290.469999999</v>
          </cell>
        </row>
        <row r="269">
          <cell r="A269">
            <v>1351002</v>
          </cell>
          <cell r="B269" t="str">
            <v>INTANGIBLE ASSET-PENSION</v>
          </cell>
          <cell r="C269">
            <v>6300421</v>
          </cell>
          <cell r="D269">
            <v>6300421</v>
          </cell>
        </row>
        <row r="270">
          <cell r="A270">
            <v>1360010</v>
          </cell>
          <cell r="B270" t="str">
            <v>AFUDC ASSET ELECTRIC</v>
          </cell>
          <cell r="C270">
            <v>-307360.53000000003</v>
          </cell>
          <cell r="D270">
            <v>-1392289.19</v>
          </cell>
        </row>
        <row r="271">
          <cell r="A271">
            <v>1360011</v>
          </cell>
          <cell r="B271" t="str">
            <v>AFUDC ASSET GAS</v>
          </cell>
          <cell r="C271">
            <v>-41125.72</v>
          </cell>
          <cell r="D271">
            <v>-56752.33</v>
          </cell>
        </row>
        <row r="272">
          <cell r="A272">
            <v>1360024</v>
          </cell>
          <cell r="B272" t="str">
            <v>CASH SURRENDER VALUE-LIFE INS</v>
          </cell>
          <cell r="C272">
            <v>23879234.149999999</v>
          </cell>
          <cell r="D272">
            <v>20924131.719999999</v>
          </cell>
        </row>
        <row r="273">
          <cell r="A273">
            <v>1360025</v>
          </cell>
          <cell r="B273" t="str">
            <v>SPECIAL FUNDS-LIFE INS LOANS</v>
          </cell>
          <cell r="C273">
            <v>-25191695.739999998</v>
          </cell>
          <cell r="D273">
            <v>-22205789.280000001</v>
          </cell>
        </row>
        <row r="274">
          <cell r="A274">
            <v>1360046</v>
          </cell>
          <cell r="B274" t="str">
            <v>INTANGIBLE ASSET-SERP</v>
          </cell>
          <cell r="C274">
            <v>256014</v>
          </cell>
          <cell r="D274">
            <v>256014</v>
          </cell>
        </row>
        <row r="275">
          <cell r="A275">
            <v>1360057</v>
          </cell>
          <cell r="B275" t="str">
            <v>CASH SURRENDER VALUE/LIFE INSURANCE LOA</v>
          </cell>
          <cell r="C275">
            <v>1312458</v>
          </cell>
          <cell r="D275">
            <v>1281658</v>
          </cell>
        </row>
        <row r="276">
          <cell r="A276">
            <v>1360059</v>
          </cell>
          <cell r="B276" t="str">
            <v>SERP-SUPPLEMENTAL EXEC RETIREMENT PLAN-</v>
          </cell>
          <cell r="C276">
            <v>3639871.65</v>
          </cell>
          <cell r="D276">
            <v>5921997</v>
          </cell>
        </row>
        <row r="277">
          <cell r="A277">
            <v>1360060</v>
          </cell>
          <cell r="B277" t="str">
            <v>EMISSION CREDITS UNIT A/C - ERC /LBS</v>
          </cell>
          <cell r="C277">
            <v>65128</v>
          </cell>
          <cell r="D277">
            <v>0</v>
          </cell>
        </row>
        <row r="278">
          <cell r="A278">
            <v>1360061</v>
          </cell>
          <cell r="B278" t="str">
            <v>EMISSION CREDITS UNIT A/C - RCLM /LBS</v>
          </cell>
          <cell r="C278">
            <v>766153</v>
          </cell>
          <cell r="D278">
            <v>0</v>
          </cell>
        </row>
        <row r="279">
          <cell r="A279">
            <v>1360063</v>
          </cell>
          <cell r="B279" t="str">
            <v>EMISSION CREDITS UNIT A/C - SO2/TONNES</v>
          </cell>
          <cell r="C279">
            <v>399741</v>
          </cell>
          <cell r="D279">
            <v>0</v>
          </cell>
        </row>
        <row r="280">
          <cell r="A280">
            <v>1360064</v>
          </cell>
          <cell r="B280" t="str">
            <v>EMISSION CREDITS UNIT A/C - CONTRA ACCT</v>
          </cell>
          <cell r="C280">
            <v>-1231022</v>
          </cell>
          <cell r="D280">
            <v>0</v>
          </cell>
        </row>
        <row r="281">
          <cell r="A281">
            <v>1370001</v>
          </cell>
          <cell r="B281" t="str">
            <v>SONGS QUAL. DECOMM. TRUST</v>
          </cell>
          <cell r="C281">
            <v>397221291.77999997</v>
          </cell>
          <cell r="D281">
            <v>385696275.63</v>
          </cell>
        </row>
        <row r="282">
          <cell r="A282">
            <v>1370002</v>
          </cell>
          <cell r="B282" t="str">
            <v>SONGS NONQUAL. DECOMM. TRUST</v>
          </cell>
          <cell r="C282">
            <v>45706544.350000001</v>
          </cell>
          <cell r="D282">
            <v>45065343.350000001</v>
          </cell>
        </row>
        <row r="283">
          <cell r="A283">
            <v>1370003</v>
          </cell>
          <cell r="B283" t="str">
            <v>DECOMM. EARNINGS ADJ-QUAL</v>
          </cell>
          <cell r="C283">
            <v>156064643</v>
          </cell>
          <cell r="D283">
            <v>151717934</v>
          </cell>
        </row>
        <row r="284">
          <cell r="A284">
            <v>1370004</v>
          </cell>
          <cell r="B284" t="str">
            <v>DECOMM. EARNINGS ADJ-NONQUAL</v>
          </cell>
          <cell r="C284">
            <v>30484225</v>
          </cell>
          <cell r="D284">
            <v>29976624</v>
          </cell>
        </row>
        <row r="285">
          <cell r="A285">
            <v>1371033</v>
          </cell>
          <cell r="B285" t="str">
            <v>FAS 133 SWAP ASSET-2004CV</v>
          </cell>
          <cell r="C285">
            <v>3718595</v>
          </cell>
          <cell r="D285">
            <v>0</v>
          </cell>
        </row>
        <row r="286">
          <cell r="A286">
            <v>1410000</v>
          </cell>
          <cell r="B286" t="str">
            <v>PLANT IN SERV-GAS (RECONCILIATION A/C.)</v>
          </cell>
          <cell r="C286">
            <v>1058464630.3099999</v>
          </cell>
          <cell r="D286">
            <v>1034782991.84</v>
          </cell>
        </row>
        <row r="287">
          <cell r="A287">
            <v>1410006</v>
          </cell>
          <cell r="B287" t="str">
            <v>PLANT IN SERV-GAS ACCRUAL FOR RETIREMEN</v>
          </cell>
          <cell r="C287">
            <v>-502351.51</v>
          </cell>
          <cell r="D287">
            <v>-140029.70000000001</v>
          </cell>
        </row>
        <row r="288">
          <cell r="A288">
            <v>1410200</v>
          </cell>
          <cell r="B288" t="str">
            <v>PLANT IN SERV-ELECTRICITY (RECONCILIATI</v>
          </cell>
          <cell r="C288">
            <v>5866177143.5200005</v>
          </cell>
          <cell r="D288">
            <v>5515411050.21</v>
          </cell>
        </row>
        <row r="289">
          <cell r="A289">
            <v>1410201</v>
          </cell>
          <cell r="B289" t="str">
            <v>PLANT IN SERVICE-ELECTRIC ACCRUAL FOR R</v>
          </cell>
          <cell r="C289">
            <v>-4223519.46</v>
          </cell>
          <cell r="D289">
            <v>-2273416.56</v>
          </cell>
        </row>
        <row r="290">
          <cell r="A290">
            <v>1410205</v>
          </cell>
          <cell r="B290" t="str">
            <v>PLANT IN SERV-ELECTRICITY  NON REC</v>
          </cell>
          <cell r="C290">
            <v>1365113.7</v>
          </cell>
          <cell r="D290">
            <v>66801.320000000007</v>
          </cell>
        </row>
        <row r="291">
          <cell r="A291">
            <v>1410206</v>
          </cell>
          <cell r="B291" t="str">
            <v>PLANT IN SERV-SONGS FULLY RECOVERED</v>
          </cell>
          <cell r="C291">
            <v>-1167685824.6300001</v>
          </cell>
          <cell r="D291">
            <v>-1167689397.3399999</v>
          </cell>
        </row>
        <row r="292">
          <cell r="A292">
            <v>1410300</v>
          </cell>
          <cell r="B292" t="str">
            <v>FAS 143 ARC-SILVERGATE</v>
          </cell>
          <cell r="C292">
            <v>115379</v>
          </cell>
          <cell r="D292">
            <v>115379</v>
          </cell>
        </row>
        <row r="293">
          <cell r="A293">
            <v>1410301</v>
          </cell>
          <cell r="B293" t="str">
            <v>FAS 143 ARC-SONGS #1</v>
          </cell>
          <cell r="C293">
            <v>11409182</v>
          </cell>
          <cell r="D293">
            <v>11409182</v>
          </cell>
        </row>
        <row r="294">
          <cell r="A294">
            <v>1410302</v>
          </cell>
          <cell r="B294" t="str">
            <v>FAS 143 ARC-SONGS #2 &amp; 3</v>
          </cell>
          <cell r="C294">
            <v>59503357</v>
          </cell>
          <cell r="D294">
            <v>59503357</v>
          </cell>
        </row>
        <row r="295">
          <cell r="A295">
            <v>1410303</v>
          </cell>
          <cell r="B295" t="str">
            <v>FIN 47 AROs</v>
          </cell>
          <cell r="C295">
            <v>3585476</v>
          </cell>
          <cell r="D295">
            <v>0</v>
          </cell>
        </row>
        <row r="296">
          <cell r="A296">
            <v>1410900</v>
          </cell>
          <cell r="B296" t="str">
            <v>PLANT IN SERV-COMMON (RECONCILIATION A/</v>
          </cell>
          <cell r="C296">
            <v>456589739.94</v>
          </cell>
          <cell r="D296">
            <v>451719668.44</v>
          </cell>
        </row>
        <row r="297">
          <cell r="A297">
            <v>1411300</v>
          </cell>
          <cell r="B297" t="str">
            <v>PLANT FOR FUTURE USE (RECONCILIATION AC</v>
          </cell>
          <cell r="C297">
            <v>37013.449999999997</v>
          </cell>
          <cell r="D297">
            <v>57455.78</v>
          </cell>
        </row>
        <row r="298">
          <cell r="A298">
            <v>1411500</v>
          </cell>
          <cell r="B298" t="str">
            <v>CONSTRUCTION WORK IN PROGRESS-GAS (RECO</v>
          </cell>
          <cell r="C298">
            <v>5093469.29</v>
          </cell>
          <cell r="D298">
            <v>9065237.0999999996</v>
          </cell>
        </row>
        <row r="299">
          <cell r="A299">
            <v>1411504</v>
          </cell>
          <cell r="B299" t="str">
            <v>A&amp;G EXPENSE-A&amp;G TRANSFER</v>
          </cell>
          <cell r="C299">
            <v>-294584.21999999997</v>
          </cell>
          <cell r="D299">
            <v>1358855.27</v>
          </cell>
        </row>
        <row r="300">
          <cell r="A300">
            <v>1411509</v>
          </cell>
          <cell r="B300" t="str">
            <v>CNST ENGR EXP UNDIST ELEC TRNS</v>
          </cell>
          <cell r="C300">
            <v>590698.23</v>
          </cell>
          <cell r="D300">
            <v>740228.5</v>
          </cell>
        </row>
        <row r="301">
          <cell r="A301">
            <v>1411514</v>
          </cell>
          <cell r="B301" t="str">
            <v>CNST ENGR EXP UNDIST ELEC DIST</v>
          </cell>
          <cell r="C301">
            <v>-512865.31</v>
          </cell>
          <cell r="D301">
            <v>-1058600.29</v>
          </cell>
        </row>
        <row r="302">
          <cell r="A302">
            <v>1411524</v>
          </cell>
          <cell r="B302" t="str">
            <v>CNST ENGR EXP UNDIST SUBSTAS</v>
          </cell>
          <cell r="C302">
            <v>-1690927.1</v>
          </cell>
          <cell r="D302">
            <v>-37328.21</v>
          </cell>
        </row>
        <row r="303">
          <cell r="A303">
            <v>1411535</v>
          </cell>
          <cell r="B303" t="str">
            <v>CNST ENGR EXP UNDIST GAS TRNS</v>
          </cell>
          <cell r="C303">
            <v>-134782.78</v>
          </cell>
          <cell r="D303">
            <v>-67173.17</v>
          </cell>
        </row>
        <row r="304">
          <cell r="A304">
            <v>1411537</v>
          </cell>
          <cell r="B304" t="str">
            <v>CNST ENGR EXP UNDIST GAS DIST</v>
          </cell>
          <cell r="C304">
            <v>-8049.85</v>
          </cell>
          <cell r="D304">
            <v>67965.05</v>
          </cell>
        </row>
        <row r="305">
          <cell r="A305">
            <v>1411560</v>
          </cell>
          <cell r="B305" t="str">
            <v>PROJ CONSTR/CONTRACT ADMIN COSTS UNDIST</v>
          </cell>
          <cell r="C305">
            <v>-375515.88</v>
          </cell>
          <cell r="D305">
            <v>-423032.69</v>
          </cell>
        </row>
        <row r="306">
          <cell r="A306">
            <v>1411561</v>
          </cell>
          <cell r="B306" t="str">
            <v>DEPT OH-ELEC COSTS UNDISTRIB</v>
          </cell>
          <cell r="C306">
            <v>218433.06</v>
          </cell>
          <cell r="D306">
            <v>89720.74</v>
          </cell>
        </row>
        <row r="307">
          <cell r="A307">
            <v>1411562</v>
          </cell>
          <cell r="B307" t="str">
            <v>DEPT OH-GAS COSTS UNDISTRIB</v>
          </cell>
          <cell r="C307">
            <v>-78622.720000000001</v>
          </cell>
          <cell r="D307">
            <v>-214448.28</v>
          </cell>
        </row>
        <row r="308">
          <cell r="A308">
            <v>1411563</v>
          </cell>
          <cell r="B308" t="str">
            <v>DEPT OH-KEARNY COSTS UNDISTRIB</v>
          </cell>
          <cell r="C308">
            <v>-265615.09000000003</v>
          </cell>
          <cell r="D308">
            <v>-332327.40000000002</v>
          </cell>
        </row>
        <row r="309">
          <cell r="A309">
            <v>1411565</v>
          </cell>
          <cell r="B309" t="str">
            <v>UNBILLED COST FOR PALOMAR PLANT-SER</v>
          </cell>
          <cell r="C309">
            <v>417253202</v>
          </cell>
          <cell r="D309">
            <v>266635391</v>
          </cell>
        </row>
        <row r="310">
          <cell r="A310">
            <v>1411605</v>
          </cell>
          <cell r="B310" t="str">
            <v>CONSTRUCTION WORK IN PROGRESS-GAS (NON</v>
          </cell>
          <cell r="C310">
            <v>-46920</v>
          </cell>
          <cell r="D310">
            <v>100000</v>
          </cell>
        </row>
        <row r="311">
          <cell r="A311">
            <v>1411700</v>
          </cell>
          <cell r="B311" t="str">
            <v>CONSTRUCTION WORK IN PROGRESS-ELECTRIC</v>
          </cell>
          <cell r="C311">
            <v>193416860.25999999</v>
          </cell>
          <cell r="D311">
            <v>151226456.46000001</v>
          </cell>
        </row>
        <row r="312">
          <cell r="A312">
            <v>1411715</v>
          </cell>
          <cell r="B312" t="str">
            <v>CONST WORK IN PROGRESS ELEC NON REC</v>
          </cell>
          <cell r="C312">
            <v>2037771.11</v>
          </cell>
          <cell r="D312">
            <v>-385432.43</v>
          </cell>
        </row>
        <row r="313">
          <cell r="A313">
            <v>1411750</v>
          </cell>
          <cell r="B313" t="str">
            <v>WORK ORDERS W/O 980</v>
          </cell>
          <cell r="C313">
            <v>0</v>
          </cell>
          <cell r="D313">
            <v>30039.01</v>
          </cell>
        </row>
        <row r="314">
          <cell r="A314">
            <v>1411800</v>
          </cell>
          <cell r="B314" t="str">
            <v>CONSTRUCTION WORK IN PROGRESS-COMMON (R</v>
          </cell>
          <cell r="C314">
            <v>22829981.399999999</v>
          </cell>
          <cell r="D314">
            <v>20789891.280000001</v>
          </cell>
        </row>
        <row r="315">
          <cell r="A315">
            <v>1411805</v>
          </cell>
          <cell r="B315" t="str">
            <v>CONST WORK IN PROGRESS COMM NON REC</v>
          </cell>
          <cell r="C315">
            <v>-10561743.83</v>
          </cell>
          <cell r="D315">
            <v>-3088018.26</v>
          </cell>
        </row>
        <row r="316">
          <cell r="A316">
            <v>1411806</v>
          </cell>
          <cell r="B316" t="str">
            <v>CONST WORK IN PROGRESS COMMON-WITS LABO</v>
          </cell>
          <cell r="C316">
            <v>696369.83</v>
          </cell>
          <cell r="D316">
            <v>0</v>
          </cell>
        </row>
        <row r="317">
          <cell r="A317">
            <v>1411951</v>
          </cell>
          <cell r="B317" t="str">
            <v>NUCLEAR FUEL-FABRICATION</v>
          </cell>
          <cell r="C317">
            <v>2289342.71</v>
          </cell>
          <cell r="D317">
            <v>0</v>
          </cell>
        </row>
        <row r="318">
          <cell r="A318">
            <v>1411952</v>
          </cell>
          <cell r="B318" t="str">
            <v>NUCLEAR FUEL-URANIUM</v>
          </cell>
          <cell r="C318">
            <v>1334040</v>
          </cell>
          <cell r="D318">
            <v>0</v>
          </cell>
        </row>
        <row r="319">
          <cell r="A319">
            <v>1411953</v>
          </cell>
          <cell r="B319" t="str">
            <v>NUCLEAR FUEL-CONVERSION</v>
          </cell>
          <cell r="C319">
            <v>2175388.23</v>
          </cell>
          <cell r="D319">
            <v>0</v>
          </cell>
        </row>
        <row r="320">
          <cell r="A320">
            <v>1411954</v>
          </cell>
          <cell r="B320" t="str">
            <v>NUCLEAR FUEL-ENRICHMENT</v>
          </cell>
          <cell r="C320">
            <v>5227703.1500000004</v>
          </cell>
          <cell r="D320">
            <v>0</v>
          </cell>
        </row>
        <row r="321">
          <cell r="A321">
            <v>1411955</v>
          </cell>
          <cell r="B321" t="str">
            <v>NUCLEAR FUEL-ENGINEERING</v>
          </cell>
          <cell r="C321">
            <v>152884.4</v>
          </cell>
          <cell r="D321">
            <v>44730.23</v>
          </cell>
        </row>
        <row r="322">
          <cell r="A322">
            <v>1412610</v>
          </cell>
          <cell r="B322" t="str">
            <v>NUCLEAR FUEL IN REACTOR</v>
          </cell>
          <cell r="C322">
            <v>42488365.93</v>
          </cell>
          <cell r="D322">
            <v>53004548.939999998</v>
          </cell>
        </row>
        <row r="323">
          <cell r="A323">
            <v>1430000</v>
          </cell>
          <cell r="B323" t="str">
            <v>ACCUM DEPRECIATION-GAS (RECONCILIATION</v>
          </cell>
          <cell r="C323">
            <v>-635940806.15999997</v>
          </cell>
          <cell r="D323">
            <v>-605041924.90999997</v>
          </cell>
        </row>
        <row r="324">
          <cell r="A324">
            <v>1430006</v>
          </cell>
          <cell r="B324" t="str">
            <v>ACCUM DEPRECIATION-GAS ACCRUAL FOR RETI</v>
          </cell>
          <cell r="C324">
            <v>502351.51</v>
          </cell>
          <cell r="D324">
            <v>140029.70000000001</v>
          </cell>
        </row>
        <row r="325">
          <cell r="A325">
            <v>1430200</v>
          </cell>
          <cell r="B325" t="str">
            <v>ACCUM DEPRECIATION-ELECTRIC (RECONCILIA</v>
          </cell>
          <cell r="C325">
            <v>-3096901953.9299998</v>
          </cell>
          <cell r="D325">
            <v>-2995296644.8000002</v>
          </cell>
        </row>
        <row r="326">
          <cell r="A326">
            <v>1430201</v>
          </cell>
          <cell r="B326" t="str">
            <v>ACCUM DEPR-ELECTRIC ACCRUAL FOR RETIREM</v>
          </cell>
          <cell r="C326">
            <v>4223519.46</v>
          </cell>
          <cell r="D326">
            <v>2273416.56</v>
          </cell>
        </row>
        <row r="327">
          <cell r="A327">
            <v>1430205</v>
          </cell>
          <cell r="B327" t="str">
            <v>ACCUM DEPRECIATION-ELECTRIC NON REC</v>
          </cell>
          <cell r="C327">
            <v>-6108135.7599999998</v>
          </cell>
          <cell r="D327">
            <v>-7362752.5800000001</v>
          </cell>
        </row>
        <row r="328">
          <cell r="A328">
            <v>1430206</v>
          </cell>
          <cell r="B328" t="str">
            <v>ACCUM DEPRECIATION-SONGS FULLY RECOVERE</v>
          </cell>
          <cell r="C328">
            <v>1167685824.6300001</v>
          </cell>
          <cell r="D328">
            <v>1167689397.3399999</v>
          </cell>
        </row>
        <row r="329">
          <cell r="A329">
            <v>1430303</v>
          </cell>
          <cell r="B329" t="str">
            <v>DECOMMISSIONING SONGS UNIT 1</v>
          </cell>
          <cell r="C329">
            <v>-73933100</v>
          </cell>
          <cell r="D329">
            <v>-73933100</v>
          </cell>
        </row>
        <row r="330">
          <cell r="A330">
            <v>1430304</v>
          </cell>
          <cell r="B330" t="str">
            <v>DECOMMISSIONING SONGS UNIT 2</v>
          </cell>
          <cell r="C330">
            <v>-106345713</v>
          </cell>
          <cell r="D330">
            <v>-101326713</v>
          </cell>
        </row>
        <row r="331">
          <cell r="A331">
            <v>1430305</v>
          </cell>
          <cell r="B331" t="str">
            <v>DECOMMISSIONING SONGS UNIT 3</v>
          </cell>
          <cell r="C331">
            <v>-122468512.33</v>
          </cell>
          <cell r="D331">
            <v>-120795512.33</v>
          </cell>
        </row>
        <row r="332">
          <cell r="A332">
            <v>1430306</v>
          </cell>
          <cell r="B332" t="str">
            <v>SONGS DECOMMISSIONING TRUST</v>
          </cell>
          <cell r="C332">
            <v>-327284200.13</v>
          </cell>
          <cell r="D332">
            <v>-316955672.98000002</v>
          </cell>
        </row>
        <row r="333">
          <cell r="A333">
            <v>1430307</v>
          </cell>
          <cell r="B333" t="str">
            <v>SONGS UNIT 1 TRF TO 228.4</v>
          </cell>
          <cell r="C333">
            <v>117126768</v>
          </cell>
          <cell r="D333">
            <v>124998036.06</v>
          </cell>
        </row>
        <row r="334">
          <cell r="A334">
            <v>1430308</v>
          </cell>
          <cell r="B334" t="str">
            <v>SONGS DECOMMISSION DEFERRED TAX OFFSET</v>
          </cell>
          <cell r="C334">
            <v>-20960826</v>
          </cell>
          <cell r="D334">
            <v>-20960826</v>
          </cell>
        </row>
        <row r="335">
          <cell r="A335">
            <v>1430351</v>
          </cell>
          <cell r="B335" t="str">
            <v>FAS 143 AD-ARC-SILVERGATE</v>
          </cell>
          <cell r="C335">
            <v>-115379</v>
          </cell>
          <cell r="D335">
            <v>-115379</v>
          </cell>
        </row>
        <row r="336">
          <cell r="A336">
            <v>1430352</v>
          </cell>
          <cell r="B336" t="str">
            <v>FAS 143 AD-CONTRA-SILVERGATE</v>
          </cell>
          <cell r="C336">
            <v>5519202.8600000003</v>
          </cell>
          <cell r="D336">
            <v>9060438.3900000006</v>
          </cell>
        </row>
        <row r="337">
          <cell r="A337">
            <v>1430353</v>
          </cell>
          <cell r="B337" t="str">
            <v>FAS 143 AD-ARC-SONGS #1</v>
          </cell>
          <cell r="C337">
            <v>-11409182</v>
          </cell>
          <cell r="D337">
            <v>-11409182</v>
          </cell>
        </row>
        <row r="338">
          <cell r="A338">
            <v>1430354</v>
          </cell>
          <cell r="B338" t="str">
            <v>FAS 143 AD-ARC-SONGS #2 &amp; 3</v>
          </cell>
          <cell r="C338">
            <v>-34214430</v>
          </cell>
          <cell r="D338">
            <v>-32726846</v>
          </cell>
        </row>
        <row r="339">
          <cell r="A339">
            <v>1430355</v>
          </cell>
          <cell r="B339" t="str">
            <v>FAS 143 AD-CONTRA-SONGS #2 &amp; 3</v>
          </cell>
          <cell r="C339">
            <v>533865583.44</v>
          </cell>
          <cell r="D339">
            <v>508973788.23000002</v>
          </cell>
        </row>
        <row r="340">
          <cell r="A340">
            <v>1430356</v>
          </cell>
          <cell r="B340" t="str">
            <v>FIN 47 ACCUMULATED DEPRECIATION</v>
          </cell>
          <cell r="C340">
            <v>-2630271</v>
          </cell>
          <cell r="D340">
            <v>0</v>
          </cell>
        </row>
        <row r="341">
          <cell r="A341">
            <v>1430397</v>
          </cell>
          <cell r="B341" t="str">
            <v>FAS 143 AD-GAS-COST OF REMOVAL OBLIGATI</v>
          </cell>
          <cell r="C341">
            <v>242023000</v>
          </cell>
          <cell r="D341">
            <v>230375000</v>
          </cell>
        </row>
        <row r="342">
          <cell r="A342">
            <v>1430398</v>
          </cell>
          <cell r="B342" t="str">
            <v>FAS 143 AD-ELEC-COST OF REMOVAL OBLIGAT</v>
          </cell>
          <cell r="C342">
            <v>705687000</v>
          </cell>
          <cell r="D342">
            <v>675155000</v>
          </cell>
        </row>
        <row r="343">
          <cell r="A343">
            <v>1430399</v>
          </cell>
          <cell r="B343" t="str">
            <v>FAS 143 AD-COM-COST OF REMOVAL OBLIGATI</v>
          </cell>
          <cell r="C343">
            <v>8096000</v>
          </cell>
          <cell r="D343">
            <v>7220000</v>
          </cell>
        </row>
        <row r="344">
          <cell r="A344">
            <v>1430400</v>
          </cell>
          <cell r="B344" t="str">
            <v>ACCUM DEPRECIATION-COMMON (RECONCILIATI</v>
          </cell>
          <cell r="C344">
            <v>-121977311.89</v>
          </cell>
          <cell r="D344">
            <v>-107557915.76000001</v>
          </cell>
        </row>
        <row r="345">
          <cell r="A345">
            <v>1430500</v>
          </cell>
          <cell r="B345" t="str">
            <v>ACCUM AMORT-AND DEPLETION GAS (RECONCIL</v>
          </cell>
          <cell r="C345">
            <v>-6109639.0599999996</v>
          </cell>
          <cell r="D345">
            <v>-5802494.3099999996</v>
          </cell>
        </row>
        <row r="346">
          <cell r="A346">
            <v>1430550</v>
          </cell>
          <cell r="B346" t="str">
            <v>ACCUMULATED AMORT-ELECTRIC (RECONCILIAT</v>
          </cell>
          <cell r="C346">
            <v>-48633339.689999998</v>
          </cell>
          <cell r="D346">
            <v>-43889499.020000003</v>
          </cell>
        </row>
        <row r="347">
          <cell r="A347">
            <v>1430580</v>
          </cell>
          <cell r="B347" t="str">
            <v>ACCUMULATED AMORT-COMMON (RECONCILIATIO</v>
          </cell>
          <cell r="C347">
            <v>-117802112.67</v>
          </cell>
          <cell r="D347">
            <v>-100152677.33</v>
          </cell>
        </row>
        <row r="348">
          <cell r="A348">
            <v>1430910</v>
          </cell>
          <cell r="B348" t="str">
            <v>ACC AMORT-NUCLEAR FUEL ASSEMBLIES</v>
          </cell>
          <cell r="C348">
            <v>-27276702.199999999</v>
          </cell>
          <cell r="D348">
            <v>-25083400.199999999</v>
          </cell>
        </row>
        <row r="349">
          <cell r="A349">
            <v>1450000</v>
          </cell>
          <cell r="B349" t="str">
            <v>PLANT PROPERTY &amp; EQUIP-NON UTILITY (REC</v>
          </cell>
          <cell r="C349">
            <v>1592333.7</v>
          </cell>
          <cell r="D349">
            <v>1586610.99</v>
          </cell>
        </row>
        <row r="350">
          <cell r="A350">
            <v>1450300</v>
          </cell>
          <cell r="B350" t="str">
            <v>INTANGIBLE ASSETS (RECON ACCT)</v>
          </cell>
          <cell r="C350">
            <v>1678175.48</v>
          </cell>
          <cell r="D350">
            <v>1678175.48</v>
          </cell>
        </row>
        <row r="351">
          <cell r="A351">
            <v>1450500</v>
          </cell>
          <cell r="B351" t="str">
            <v>LAND-NON UTILITY</v>
          </cell>
          <cell r="C351">
            <v>999613.24</v>
          </cell>
          <cell r="D351">
            <v>11138396.279999999</v>
          </cell>
        </row>
        <row r="352">
          <cell r="A352">
            <v>1450900</v>
          </cell>
          <cell r="B352" t="str">
            <v>FIXED ASSET CLEARING ACCT</v>
          </cell>
          <cell r="C352">
            <v>-373809.14</v>
          </cell>
          <cell r="D352">
            <v>41542.65</v>
          </cell>
        </row>
        <row r="353">
          <cell r="A353">
            <v>1460000</v>
          </cell>
          <cell r="B353" t="str">
            <v>ACCUM DEPRECIATION-NON UTILITY (RECONCI</v>
          </cell>
          <cell r="C353">
            <v>-1210338.69</v>
          </cell>
          <cell r="D353">
            <v>-1056834.68</v>
          </cell>
        </row>
        <row r="354">
          <cell r="A354">
            <v>1460300</v>
          </cell>
          <cell r="B354" t="str">
            <v>ACCUM AMORTIZATION-NON UTILITY (RECONCI</v>
          </cell>
          <cell r="C354">
            <v>-326049.45</v>
          </cell>
          <cell r="D354">
            <v>-326049.45</v>
          </cell>
        </row>
        <row r="355">
          <cell r="A355">
            <v>2120000</v>
          </cell>
          <cell r="B355" t="str">
            <v>ACCOUNTS PAYABLE-TRADE (REG. VENDOR REC</v>
          </cell>
          <cell r="C355">
            <v>-42384724.890000001</v>
          </cell>
          <cell r="D355">
            <v>-37407746.43</v>
          </cell>
        </row>
        <row r="356">
          <cell r="A356">
            <v>2120005</v>
          </cell>
          <cell r="B356" t="str">
            <v>AP GAS AND MISCELLANEOUS</v>
          </cell>
          <cell r="C356">
            <v>-361000</v>
          </cell>
          <cell r="D356">
            <v>-500</v>
          </cell>
        </row>
        <row r="357">
          <cell r="A357">
            <v>2120036</v>
          </cell>
          <cell r="B357" t="str">
            <v>AP-NEGATIVE CASH RECLASS</v>
          </cell>
          <cell r="C357">
            <v>-24665319.379999999</v>
          </cell>
          <cell r="D357">
            <v>-24912624.43</v>
          </cell>
        </row>
        <row r="358">
          <cell r="A358">
            <v>2120041</v>
          </cell>
          <cell r="B358" t="str">
            <v>AP VENDOR REFUND</v>
          </cell>
          <cell r="C358">
            <v>390000</v>
          </cell>
          <cell r="D358">
            <v>0</v>
          </cell>
        </row>
        <row r="359">
          <cell r="A359">
            <v>2120106</v>
          </cell>
          <cell r="B359" t="str">
            <v>A/P NUCLEAR FUEL EXPENSE</v>
          </cell>
          <cell r="C359">
            <v>-578332.42000000004</v>
          </cell>
          <cell r="D359">
            <v>-894068.4</v>
          </cell>
        </row>
        <row r="360">
          <cell r="A360">
            <v>2120120</v>
          </cell>
          <cell r="B360" t="str">
            <v>ACCOUNTS PAYABLE COGENERATION</v>
          </cell>
          <cell r="C360">
            <v>6922520.2999999998</v>
          </cell>
          <cell r="D360">
            <v>1331049.46</v>
          </cell>
        </row>
        <row r="361">
          <cell r="A361">
            <v>2120126</v>
          </cell>
          <cell r="B361" t="str">
            <v>ACCRUALS-SONGS-SEE PROJ ACCTG</v>
          </cell>
          <cell r="C361">
            <v>-2731373.49</v>
          </cell>
          <cell r="D361">
            <v>-2491555.08</v>
          </cell>
        </row>
        <row r="362">
          <cell r="A362">
            <v>2120129</v>
          </cell>
          <cell r="B362" t="str">
            <v>AP CONSERVATION PRG ELECTRIC</v>
          </cell>
          <cell r="C362">
            <v>0.17</v>
          </cell>
          <cell r="D362">
            <v>-90477.5</v>
          </cell>
        </row>
        <row r="363">
          <cell r="A363">
            <v>2120130</v>
          </cell>
          <cell r="B363" t="str">
            <v>AP CONSERVATION PRG GAS</v>
          </cell>
          <cell r="C363">
            <v>0.04</v>
          </cell>
          <cell r="D363">
            <v>-31789.42</v>
          </cell>
        </row>
        <row r="364">
          <cell r="A364">
            <v>2120135</v>
          </cell>
          <cell r="B364" t="str">
            <v>AP FUEL OIL &amp; GAS (LNG)</v>
          </cell>
          <cell r="C364">
            <v>-40712.400000000001</v>
          </cell>
          <cell r="D364">
            <v>-32274.62</v>
          </cell>
        </row>
        <row r="365">
          <cell r="A365">
            <v>2120153</v>
          </cell>
          <cell r="B365" t="str">
            <v>DENTAL INSURANCE</v>
          </cell>
          <cell r="C365">
            <v>0</v>
          </cell>
          <cell r="D365">
            <v>-6772.81</v>
          </cell>
        </row>
        <row r="366">
          <cell r="A366">
            <v>2120160</v>
          </cell>
          <cell r="B366" t="str">
            <v>LTD INSURANCE</v>
          </cell>
          <cell r="C366">
            <v>0</v>
          </cell>
          <cell r="D366">
            <v>-7165.21</v>
          </cell>
        </row>
        <row r="367">
          <cell r="A367">
            <v>2120168</v>
          </cell>
          <cell r="B367" t="str">
            <v>IMBALANCE GAS BILL ADJUSTMENT</v>
          </cell>
          <cell r="C367">
            <v>668862</v>
          </cell>
          <cell r="D367">
            <v>813124</v>
          </cell>
        </row>
        <row r="368">
          <cell r="A368">
            <v>2120170</v>
          </cell>
          <cell r="B368" t="str">
            <v>KAISER-HEALTH INS</v>
          </cell>
          <cell r="C368">
            <v>-0.06</v>
          </cell>
          <cell r="D368">
            <v>117262.97</v>
          </cell>
        </row>
        <row r="369">
          <cell r="A369">
            <v>2120180</v>
          </cell>
          <cell r="B369" t="str">
            <v>PURCHASED GAS</v>
          </cell>
          <cell r="C369">
            <v>-2739250</v>
          </cell>
          <cell r="D369">
            <v>-100000</v>
          </cell>
        </row>
        <row r="370">
          <cell r="A370">
            <v>2120212</v>
          </cell>
          <cell r="B370" t="str">
            <v>A/P-RETIREE BILLINGS-DENTAL</v>
          </cell>
          <cell r="C370">
            <v>-298.67</v>
          </cell>
          <cell r="D370">
            <v>-443.08</v>
          </cell>
        </row>
        <row r="371">
          <cell r="A371">
            <v>2120213</v>
          </cell>
          <cell r="B371" t="str">
            <v>A/P-RETIREE BILLINGS-LIFE INS</v>
          </cell>
          <cell r="C371">
            <v>-36169.379999999997</v>
          </cell>
          <cell r="D371">
            <v>-35897.620000000003</v>
          </cell>
        </row>
        <row r="372">
          <cell r="A372">
            <v>2120214</v>
          </cell>
          <cell r="B372" t="str">
            <v>A/P-RETIREE BILLINGS-MEDICAL</v>
          </cell>
          <cell r="C372">
            <v>-122122.96</v>
          </cell>
          <cell r="D372">
            <v>-63924.15</v>
          </cell>
        </row>
        <row r="373">
          <cell r="A373">
            <v>2120215</v>
          </cell>
          <cell r="B373" t="str">
            <v>RETIREE BILLINGS-VISION</v>
          </cell>
          <cell r="C373">
            <v>-261.82</v>
          </cell>
          <cell r="D373">
            <v>-41.34</v>
          </cell>
        </row>
        <row r="374">
          <cell r="A374">
            <v>2120230</v>
          </cell>
          <cell r="B374" t="str">
            <v>SONGS CAPITAL-SEE PROJ ACCTG</v>
          </cell>
          <cell r="C374">
            <v>-1828318.34</v>
          </cell>
          <cell r="D374">
            <v>-1191154.57</v>
          </cell>
        </row>
        <row r="375">
          <cell r="A375">
            <v>2120232</v>
          </cell>
          <cell r="B375" t="str">
            <v>LIFE INSURANCE</v>
          </cell>
          <cell r="C375">
            <v>-159.88</v>
          </cell>
          <cell r="D375">
            <v>-1026.01</v>
          </cell>
        </row>
        <row r="376">
          <cell r="A376">
            <v>2120253</v>
          </cell>
          <cell r="B376" t="str">
            <v>THIRD PARTY P/R CLR ACCT (P/R ONLY)</v>
          </cell>
          <cell r="C376">
            <v>0</v>
          </cell>
          <cell r="D376">
            <v>58442.93</v>
          </cell>
        </row>
        <row r="377">
          <cell r="A377">
            <v>2120261</v>
          </cell>
          <cell r="B377" t="str">
            <v>ACCOUNTS PAYABLE-CLEARING ACCOUNT ACTIV</v>
          </cell>
          <cell r="C377">
            <v>15349.93</v>
          </cell>
          <cell r="D377">
            <v>22698.95</v>
          </cell>
        </row>
        <row r="378">
          <cell r="A378">
            <v>2120270</v>
          </cell>
          <cell r="B378" t="str">
            <v>A/P POWER EXCHANGE REAL TIME</v>
          </cell>
          <cell r="C378">
            <v>452146.73</v>
          </cell>
          <cell r="D378">
            <v>452146.73</v>
          </cell>
        </row>
        <row r="379">
          <cell r="A379">
            <v>2120271</v>
          </cell>
          <cell r="B379" t="str">
            <v>A/P POWER EXCHANGE DA/HA</v>
          </cell>
          <cell r="C379">
            <v>200411.02</v>
          </cell>
          <cell r="D379">
            <v>322910.95</v>
          </cell>
        </row>
        <row r="380">
          <cell r="A380">
            <v>2120272</v>
          </cell>
          <cell r="B380" t="str">
            <v>A/P ISO</v>
          </cell>
          <cell r="C380">
            <v>9269827.2799999993</v>
          </cell>
          <cell r="D380">
            <v>658600.39</v>
          </cell>
        </row>
        <row r="381">
          <cell r="A381">
            <v>2120273</v>
          </cell>
          <cell r="B381" t="str">
            <v>A/P PURCHASED POWER</v>
          </cell>
          <cell r="C381">
            <v>-49604594.57</v>
          </cell>
          <cell r="D381">
            <v>-22540513.579999998</v>
          </cell>
        </row>
        <row r="382">
          <cell r="A382">
            <v>2120274</v>
          </cell>
          <cell r="B382" t="str">
            <v>A/P RMR COSTS</v>
          </cell>
          <cell r="C382">
            <v>-43043980.850000001</v>
          </cell>
          <cell r="D382">
            <v>-40393000</v>
          </cell>
        </row>
        <row r="383">
          <cell r="A383">
            <v>2120275</v>
          </cell>
          <cell r="B383" t="str">
            <v>A/P DWR-CONTRA</v>
          </cell>
          <cell r="C383">
            <v>50127492.630000003</v>
          </cell>
          <cell r="D383">
            <v>46470974.640000001</v>
          </cell>
        </row>
        <row r="384">
          <cell r="A384">
            <v>2120276</v>
          </cell>
          <cell r="B384" t="str">
            <v>A/P DWR</v>
          </cell>
          <cell r="C384">
            <v>-50127492.630000003</v>
          </cell>
          <cell r="D384">
            <v>-46470974.640000001</v>
          </cell>
        </row>
        <row r="385">
          <cell r="A385">
            <v>2120277</v>
          </cell>
          <cell r="B385" t="str">
            <v>A/P DWR-CASH</v>
          </cell>
          <cell r="C385">
            <v>-4770672.55</v>
          </cell>
          <cell r="D385">
            <v>-4829413.3899999997</v>
          </cell>
        </row>
        <row r="386">
          <cell r="A386">
            <v>2120278</v>
          </cell>
          <cell r="B386" t="str">
            <v>A/P CONSERVATION-GAS POST 2000</v>
          </cell>
          <cell r="C386">
            <v>-3484179.61</v>
          </cell>
          <cell r="D386">
            <v>-1675370.51</v>
          </cell>
        </row>
        <row r="387">
          <cell r="A387">
            <v>2120279</v>
          </cell>
          <cell r="B387" t="str">
            <v>A/P CONSERVATION-ELECTRIC POST 2000</v>
          </cell>
          <cell r="C387">
            <v>-40830022.490000002</v>
          </cell>
          <cell r="D387">
            <v>-6928474.25</v>
          </cell>
        </row>
        <row r="388">
          <cell r="A388">
            <v>2120281</v>
          </cell>
          <cell r="B388" t="str">
            <v>A/P - POWER PLANT GAS &amp; TRANSPORT CHARG</v>
          </cell>
          <cell r="C388">
            <v>-225444.2</v>
          </cell>
          <cell r="D388">
            <v>0</v>
          </cell>
        </row>
        <row r="389">
          <cell r="A389">
            <v>2120282</v>
          </cell>
          <cell r="B389" t="str">
            <v>A/P-UEG DERIVATIVES</v>
          </cell>
          <cell r="C389">
            <v>1412259.75</v>
          </cell>
          <cell r="D389">
            <v>0</v>
          </cell>
        </row>
        <row r="390">
          <cell r="A390">
            <v>2120348</v>
          </cell>
          <cell r="B390" t="str">
            <v>PURCHASED GAS JAN 2003</v>
          </cell>
          <cell r="C390">
            <v>0</v>
          </cell>
          <cell r="D390">
            <v>-11172.9</v>
          </cell>
        </row>
        <row r="391">
          <cell r="A391">
            <v>2120349</v>
          </cell>
          <cell r="B391" t="str">
            <v>PURCHASED GAS FEB 2003</v>
          </cell>
          <cell r="C391">
            <v>0</v>
          </cell>
          <cell r="D391">
            <v>-53445.01</v>
          </cell>
        </row>
        <row r="392">
          <cell r="A392">
            <v>2120350</v>
          </cell>
          <cell r="B392" t="str">
            <v>PURCHASED GAS MAR 2003</v>
          </cell>
          <cell r="C392">
            <v>0</v>
          </cell>
          <cell r="D392">
            <v>-41990.44</v>
          </cell>
        </row>
        <row r="393">
          <cell r="A393">
            <v>2120351</v>
          </cell>
          <cell r="B393" t="str">
            <v>PURCHASED GAS APR 2003</v>
          </cell>
          <cell r="C393">
            <v>0</v>
          </cell>
          <cell r="D393">
            <v>-4193.91</v>
          </cell>
        </row>
        <row r="394">
          <cell r="A394">
            <v>2120352</v>
          </cell>
          <cell r="B394" t="str">
            <v>PURCHASED GAS MAY 2003</v>
          </cell>
          <cell r="C394">
            <v>0</v>
          </cell>
          <cell r="D394">
            <v>-1066.07</v>
          </cell>
        </row>
        <row r="395">
          <cell r="A395">
            <v>2120353</v>
          </cell>
          <cell r="B395" t="str">
            <v>PURCHASED GAS JUNE 2003</v>
          </cell>
          <cell r="C395">
            <v>0</v>
          </cell>
          <cell r="D395">
            <v>-276.08</v>
          </cell>
        </row>
        <row r="396">
          <cell r="A396">
            <v>2120354</v>
          </cell>
          <cell r="B396" t="str">
            <v>PURCHASED GAS JULY 2003</v>
          </cell>
          <cell r="C396">
            <v>0</v>
          </cell>
          <cell r="D396">
            <v>-221.13</v>
          </cell>
        </row>
        <row r="397">
          <cell r="A397">
            <v>2120355</v>
          </cell>
          <cell r="B397" t="str">
            <v>PURCHASED GAS AUG 2003</v>
          </cell>
          <cell r="C397">
            <v>0</v>
          </cell>
          <cell r="D397">
            <v>-258.81</v>
          </cell>
        </row>
        <row r="398">
          <cell r="A398">
            <v>2120356</v>
          </cell>
          <cell r="B398" t="str">
            <v>PURCHASED GAS SEP 2003</v>
          </cell>
          <cell r="C398">
            <v>0</v>
          </cell>
          <cell r="D398">
            <v>-58838.01</v>
          </cell>
        </row>
        <row r="399">
          <cell r="A399">
            <v>2120357</v>
          </cell>
          <cell r="B399" t="str">
            <v>PURCHASED GAS OCT 2003</v>
          </cell>
          <cell r="C399">
            <v>0</v>
          </cell>
          <cell r="D399">
            <v>-492</v>
          </cell>
        </row>
        <row r="400">
          <cell r="A400">
            <v>2120358</v>
          </cell>
          <cell r="B400" t="str">
            <v>PURCHASED GAS NOV 2003</v>
          </cell>
          <cell r="C400">
            <v>0</v>
          </cell>
          <cell r="D400">
            <v>-315.69</v>
          </cell>
        </row>
        <row r="401">
          <cell r="A401">
            <v>2120359</v>
          </cell>
          <cell r="B401" t="str">
            <v>PURCHASED GAS DEC 2003</v>
          </cell>
          <cell r="C401">
            <v>-1.1299999999999999</v>
          </cell>
          <cell r="D401">
            <v>-26746.92</v>
          </cell>
        </row>
        <row r="402">
          <cell r="A402">
            <v>2120360</v>
          </cell>
          <cell r="B402" t="str">
            <v>PURCHASED GAS JAN 2004</v>
          </cell>
          <cell r="C402">
            <v>-27441.98</v>
          </cell>
          <cell r="D402">
            <v>-27441.98</v>
          </cell>
        </row>
        <row r="403">
          <cell r="A403">
            <v>2120361</v>
          </cell>
          <cell r="B403" t="str">
            <v>PURCHASED GAS FEB 2004</v>
          </cell>
          <cell r="C403">
            <v>-533.75</v>
          </cell>
          <cell r="D403">
            <v>-533.75</v>
          </cell>
        </row>
        <row r="404">
          <cell r="A404">
            <v>2120362</v>
          </cell>
          <cell r="B404" t="str">
            <v>PURCHASED GAS MAR 2004</v>
          </cell>
          <cell r="C404">
            <v>-0.81</v>
          </cell>
          <cell r="D404">
            <v>-0.81</v>
          </cell>
        </row>
        <row r="405">
          <cell r="A405">
            <v>2120363</v>
          </cell>
          <cell r="B405" t="str">
            <v>PURCHASED GAS APR 2004</v>
          </cell>
          <cell r="C405">
            <v>-24518.26</v>
          </cell>
          <cell r="D405">
            <v>-77714.559999999998</v>
          </cell>
        </row>
        <row r="406">
          <cell r="A406">
            <v>2120364</v>
          </cell>
          <cell r="B406" t="str">
            <v>PURCHASED GAS MAY 2004</v>
          </cell>
          <cell r="C406">
            <v>-483.14</v>
          </cell>
          <cell r="D406">
            <v>-6258.09</v>
          </cell>
        </row>
        <row r="407">
          <cell r="A407">
            <v>2120365</v>
          </cell>
          <cell r="B407" t="str">
            <v>PURCHASED GAS JUN 2004</v>
          </cell>
          <cell r="C407">
            <v>-8071.7</v>
          </cell>
          <cell r="D407">
            <v>-16168.61</v>
          </cell>
        </row>
        <row r="408">
          <cell r="A408">
            <v>2120366</v>
          </cell>
          <cell r="B408" t="str">
            <v>PURCHASED GAS JUL 2004</v>
          </cell>
          <cell r="C408">
            <v>-13863.95</v>
          </cell>
          <cell r="D408">
            <v>-42511.94</v>
          </cell>
        </row>
        <row r="409">
          <cell r="A409">
            <v>2120367</v>
          </cell>
          <cell r="B409" t="str">
            <v>PURCHASED GAS AUG 2004</v>
          </cell>
          <cell r="C409">
            <v>-24622.09</v>
          </cell>
          <cell r="D409">
            <v>-30730.93</v>
          </cell>
        </row>
        <row r="410">
          <cell r="A410">
            <v>2120368</v>
          </cell>
          <cell r="B410" t="str">
            <v>PURCHASED GAS SEP 2004</v>
          </cell>
          <cell r="C410">
            <v>-400.07</v>
          </cell>
          <cell r="D410">
            <v>-400.07</v>
          </cell>
        </row>
        <row r="411">
          <cell r="A411">
            <v>2120369</v>
          </cell>
          <cell r="B411" t="str">
            <v>PURCHASED GAS OCT 2004</v>
          </cell>
          <cell r="C411">
            <v>-20264.78</v>
          </cell>
          <cell r="D411">
            <v>-32964.11</v>
          </cell>
        </row>
        <row r="412">
          <cell r="A412">
            <v>2120370</v>
          </cell>
          <cell r="B412" t="str">
            <v>PURCHASED GAS NOV 2004</v>
          </cell>
          <cell r="C412">
            <v>-20228.45</v>
          </cell>
          <cell r="D412">
            <v>42561.24</v>
          </cell>
        </row>
        <row r="413">
          <cell r="A413">
            <v>2120371</v>
          </cell>
          <cell r="B413" t="str">
            <v>PURCHASED GAS DEC 2004</v>
          </cell>
          <cell r="C413">
            <v>-7190.21</v>
          </cell>
          <cell r="D413">
            <v>-46764434.82</v>
          </cell>
        </row>
        <row r="414">
          <cell r="A414">
            <v>2120372</v>
          </cell>
          <cell r="B414" t="str">
            <v>PURCHASED GAS JAN 2005</v>
          </cell>
          <cell r="C414">
            <v>-10.54</v>
          </cell>
          <cell r="D414">
            <v>0</v>
          </cell>
        </row>
        <row r="415">
          <cell r="A415">
            <v>2120374</v>
          </cell>
          <cell r="B415" t="str">
            <v>PURCHASED GAS MAR 2005</v>
          </cell>
          <cell r="C415">
            <v>-2948.79</v>
          </cell>
          <cell r="D415">
            <v>0</v>
          </cell>
        </row>
        <row r="416">
          <cell r="A416">
            <v>2120375</v>
          </cell>
          <cell r="B416" t="str">
            <v>PURCHASED GAS APR 2005</v>
          </cell>
          <cell r="C416">
            <v>-10431.89</v>
          </cell>
          <cell r="D416">
            <v>0</v>
          </cell>
        </row>
        <row r="417">
          <cell r="A417">
            <v>2120376</v>
          </cell>
          <cell r="B417" t="str">
            <v>PURCHASED GAS MAY 2005</v>
          </cell>
          <cell r="C417">
            <v>-26111.79</v>
          </cell>
          <cell r="D417">
            <v>0</v>
          </cell>
        </row>
        <row r="418">
          <cell r="A418">
            <v>2120377</v>
          </cell>
          <cell r="B418" t="str">
            <v>PURCHASED GAS JUN 2005</v>
          </cell>
          <cell r="C418">
            <v>-38.07</v>
          </cell>
          <cell r="D418">
            <v>0</v>
          </cell>
        </row>
        <row r="419">
          <cell r="A419">
            <v>2120378</v>
          </cell>
          <cell r="B419" t="str">
            <v>PURCHASED GAS JUL 2005</v>
          </cell>
          <cell r="C419">
            <v>-842.67</v>
          </cell>
          <cell r="D419">
            <v>0</v>
          </cell>
        </row>
        <row r="420">
          <cell r="A420">
            <v>2120379</v>
          </cell>
          <cell r="B420" t="str">
            <v>PURCHASED GAS AUG 2005</v>
          </cell>
          <cell r="C420">
            <v>-14905.51</v>
          </cell>
          <cell r="D420">
            <v>0</v>
          </cell>
        </row>
        <row r="421">
          <cell r="A421">
            <v>2120380</v>
          </cell>
          <cell r="B421" t="str">
            <v>PURCHASED GAS SEP 2005</v>
          </cell>
          <cell r="C421">
            <v>-697.38</v>
          </cell>
          <cell r="D421">
            <v>0</v>
          </cell>
        </row>
        <row r="422">
          <cell r="A422">
            <v>2120381</v>
          </cell>
          <cell r="B422" t="str">
            <v>PURCHASED GAS OCT 2005</v>
          </cell>
          <cell r="C422">
            <v>1171084.29</v>
          </cell>
          <cell r="D422">
            <v>0</v>
          </cell>
        </row>
        <row r="423">
          <cell r="A423">
            <v>2120382</v>
          </cell>
          <cell r="B423" t="str">
            <v>PURCHASED GAS NOV 2005</v>
          </cell>
          <cell r="C423">
            <v>-1593996.74</v>
          </cell>
          <cell r="D423">
            <v>0</v>
          </cell>
        </row>
        <row r="424">
          <cell r="A424">
            <v>2120383</v>
          </cell>
          <cell r="B424" t="str">
            <v>PURCHASED GAS DEC 2005</v>
          </cell>
          <cell r="C424">
            <v>-31975522.670000002</v>
          </cell>
          <cell r="D424">
            <v>0</v>
          </cell>
        </row>
        <row r="425">
          <cell r="A425">
            <v>2125005</v>
          </cell>
          <cell r="B425" t="str">
            <v>A/P-ACCRUAL (OPEN ITEM MANAGEMENT)</v>
          </cell>
          <cell r="C425">
            <v>-18005457.510000002</v>
          </cell>
          <cell r="D425">
            <v>-9606204.9800000004</v>
          </cell>
        </row>
        <row r="426">
          <cell r="A426">
            <v>2126000</v>
          </cell>
          <cell r="B426" t="str">
            <v>A/P-EMPLOYEE (RECONCILIATION ACCOUNT)</v>
          </cell>
          <cell r="C426">
            <v>-39974.370000000003</v>
          </cell>
          <cell r="D426">
            <v>-39352.21</v>
          </cell>
        </row>
        <row r="427">
          <cell r="A427">
            <v>2126010</v>
          </cell>
          <cell r="B427" t="str">
            <v>A/P-PETTY CASH (RECONCILIATION ACCOUNT)</v>
          </cell>
          <cell r="C427">
            <v>-1100</v>
          </cell>
          <cell r="D427">
            <v>0</v>
          </cell>
        </row>
        <row r="428">
          <cell r="A428">
            <v>2126069</v>
          </cell>
          <cell r="B428" t="str">
            <v>FLEET LEASE &amp; LICENSE PAYMENTS</v>
          </cell>
          <cell r="C428">
            <v>-155351.74</v>
          </cell>
          <cell r="D428">
            <v>-48709.85</v>
          </cell>
        </row>
        <row r="429">
          <cell r="A429">
            <v>2126070</v>
          </cell>
          <cell r="B429" t="str">
            <v>ACCOUNTS PAYABLE OTHER - CONTRA RECLASS</v>
          </cell>
          <cell r="C429">
            <v>-50000</v>
          </cell>
          <cell r="D429">
            <v>0</v>
          </cell>
        </row>
        <row r="430">
          <cell r="A430">
            <v>2126101</v>
          </cell>
          <cell r="B430" t="str">
            <v>GOODS RECEIVED/INVOICE RECEIVED CLEARIN</v>
          </cell>
          <cell r="C430">
            <v>-1344459.78</v>
          </cell>
          <cell r="D430">
            <v>-3238302.65</v>
          </cell>
        </row>
        <row r="431">
          <cell r="A431">
            <v>2126108</v>
          </cell>
          <cell r="B431" t="str">
            <v>#A/P-INVENTORY TRANSFER-CLOSED-USE ACCT</v>
          </cell>
          <cell r="C431">
            <v>0</v>
          </cell>
          <cell r="D431">
            <v>433.61</v>
          </cell>
        </row>
        <row r="432">
          <cell r="A432">
            <v>2126109</v>
          </cell>
          <cell r="B432" t="str">
            <v>A/P-INVENTORY TRANSFER</v>
          </cell>
          <cell r="C432">
            <v>2368.11</v>
          </cell>
          <cell r="D432">
            <v>0</v>
          </cell>
        </row>
        <row r="433">
          <cell r="A433">
            <v>2129007</v>
          </cell>
          <cell r="B433" t="str">
            <v>SEMPRA ENERGY TRADING</v>
          </cell>
          <cell r="C433">
            <v>-3948703.97</v>
          </cell>
          <cell r="D433">
            <v>-160382</v>
          </cell>
        </row>
        <row r="434">
          <cell r="A434">
            <v>2129014</v>
          </cell>
          <cell r="B434" t="str">
            <v>A/P-LLC</v>
          </cell>
          <cell r="C434">
            <v>10000</v>
          </cell>
          <cell r="D434">
            <v>17577077.57</v>
          </cell>
        </row>
        <row r="435">
          <cell r="A435">
            <v>2129016</v>
          </cell>
          <cell r="B435" t="str">
            <v>A/P-SEMPRA ENERGY</v>
          </cell>
          <cell r="C435">
            <v>-4880054.08</v>
          </cell>
          <cell r="D435">
            <v>-1929522.45</v>
          </cell>
        </row>
        <row r="436">
          <cell r="A436">
            <v>2129101</v>
          </cell>
          <cell r="B436" t="str">
            <v>A/P AFFIL-SOUTHERN CALIFORNIA GAS CO.</v>
          </cell>
          <cell r="C436">
            <v>-3288596.99</v>
          </cell>
          <cell r="D436">
            <v>-3781589</v>
          </cell>
        </row>
        <row r="437">
          <cell r="A437">
            <v>2129105</v>
          </cell>
          <cell r="B437" t="str">
            <v>A/P AFFIL-SEMPRA GENERATION 5000</v>
          </cell>
          <cell r="C437">
            <v>-417253202</v>
          </cell>
          <cell r="D437">
            <v>0</v>
          </cell>
        </row>
        <row r="438">
          <cell r="A438">
            <v>2130005</v>
          </cell>
          <cell r="B438" t="str">
            <v>CUSTOMER DEPOSITS-METER</v>
          </cell>
          <cell r="C438">
            <v>-51606636.990000002</v>
          </cell>
          <cell r="D438">
            <v>-45072100.049999997</v>
          </cell>
        </row>
        <row r="439">
          <cell r="A439">
            <v>2130015</v>
          </cell>
          <cell r="B439" t="str">
            <v>CUSTOMER DEPOSITS-FUEL &amp; POWER</v>
          </cell>
          <cell r="C439">
            <v>-500000</v>
          </cell>
          <cell r="D439">
            <v>0</v>
          </cell>
        </row>
        <row r="440">
          <cell r="A440">
            <v>2145002</v>
          </cell>
          <cell r="B440" t="str">
            <v>CURRENT PORTION OF R R BONDS</v>
          </cell>
          <cell r="C440">
            <v>-65800000</v>
          </cell>
          <cell r="D440">
            <v>-65800000</v>
          </cell>
        </row>
        <row r="441">
          <cell r="A441">
            <v>2145003</v>
          </cell>
          <cell r="B441" t="str">
            <v>RATE REDUCTION BONDS CONTRA CP</v>
          </cell>
          <cell r="C441">
            <v>65800000</v>
          </cell>
          <cell r="D441">
            <v>65800000</v>
          </cell>
        </row>
        <row r="442">
          <cell r="A442">
            <v>2145007</v>
          </cell>
          <cell r="B442" t="str">
            <v>N/P-LLC</v>
          </cell>
          <cell r="C442">
            <v>-124604287.84999999</v>
          </cell>
          <cell r="D442">
            <v>-190404287.84999999</v>
          </cell>
        </row>
        <row r="443">
          <cell r="A443">
            <v>2160000</v>
          </cell>
          <cell r="B443" t="str">
            <v>ACCRUED PAYROLL</v>
          </cell>
          <cell r="C443">
            <v>-13075992.57</v>
          </cell>
          <cell r="D443">
            <v>-13747335.35</v>
          </cell>
        </row>
        <row r="444">
          <cell r="A444">
            <v>2160001</v>
          </cell>
          <cell r="B444" t="str">
            <v>PAYROLL TAXES/STOCK OPTIONS</v>
          </cell>
          <cell r="C444">
            <v>111326.01</v>
          </cell>
          <cell r="D444">
            <v>0</v>
          </cell>
        </row>
        <row r="445">
          <cell r="A445">
            <v>2160003</v>
          </cell>
          <cell r="B445" t="str">
            <v>ACCRUED VACATION</v>
          </cell>
          <cell r="C445">
            <v>-2056907.04</v>
          </cell>
          <cell r="D445">
            <v>4259346.2699999996</v>
          </cell>
        </row>
        <row r="446">
          <cell r="A446">
            <v>2160013</v>
          </cell>
          <cell r="B446" t="str">
            <v>AD&amp;D INSURANCE</v>
          </cell>
          <cell r="C446">
            <v>-41.2</v>
          </cell>
          <cell r="D446">
            <v>698.95</v>
          </cell>
        </row>
        <row r="447">
          <cell r="A447">
            <v>2160014</v>
          </cell>
          <cell r="B447" t="str">
            <v>HEALTHCARE FSA</v>
          </cell>
          <cell r="C447">
            <v>0</v>
          </cell>
          <cell r="D447">
            <v>-657.1</v>
          </cell>
        </row>
        <row r="448">
          <cell r="A448">
            <v>2160018</v>
          </cell>
          <cell r="B448" t="str">
            <v>LONG-TERM CARE INSURANCE</v>
          </cell>
          <cell r="C448">
            <v>0</v>
          </cell>
          <cell r="D448">
            <v>-240.53</v>
          </cell>
        </row>
        <row r="449">
          <cell r="A449">
            <v>2160019</v>
          </cell>
          <cell r="B449" t="str">
            <v>EMPLOYEE RSP DEFERRED</v>
          </cell>
          <cell r="C449">
            <v>28120.78</v>
          </cell>
          <cell r="D449">
            <v>1114.21</v>
          </cell>
        </row>
        <row r="450">
          <cell r="A450">
            <v>2160020</v>
          </cell>
          <cell r="B450" t="str">
            <v>EMPLOYEE LOAN REPAYMENT</v>
          </cell>
          <cell r="C450">
            <v>7732.09</v>
          </cell>
          <cell r="D450">
            <v>-541.69000000000005</v>
          </cell>
        </row>
        <row r="451">
          <cell r="A451">
            <v>2160024</v>
          </cell>
          <cell r="B451" t="str">
            <v>EMPLOYEE GARNISHMENT</v>
          </cell>
          <cell r="C451">
            <v>0</v>
          </cell>
          <cell r="D451">
            <v>1726.13</v>
          </cell>
        </row>
        <row r="452">
          <cell r="A452">
            <v>2160027</v>
          </cell>
          <cell r="B452" t="str">
            <v>EMPLOYEE RSP NON-DEFERRED</v>
          </cell>
          <cell r="C452">
            <v>11513.31</v>
          </cell>
          <cell r="D452">
            <v>7369.94</v>
          </cell>
        </row>
        <row r="453">
          <cell r="A453">
            <v>2160031</v>
          </cell>
          <cell r="B453" t="str">
            <v>AP PAYROLL ADJUSTMENTS</v>
          </cell>
          <cell r="C453">
            <v>1991.73</v>
          </cell>
          <cell r="D453">
            <v>0</v>
          </cell>
        </row>
        <row r="454">
          <cell r="A454">
            <v>2160033</v>
          </cell>
          <cell r="B454" t="str">
            <v>FSA TRANSPORTATION</v>
          </cell>
          <cell r="C454">
            <v>3813.82</v>
          </cell>
          <cell r="D454">
            <v>0</v>
          </cell>
        </row>
        <row r="455">
          <cell r="A455">
            <v>2160056</v>
          </cell>
          <cell r="B455" t="str">
            <v>ACCRUED VACATION F/I ADJUSTMENT</v>
          </cell>
          <cell r="C455">
            <v>-12990985.119999999</v>
          </cell>
          <cell r="D455">
            <v>-17594956.120000001</v>
          </cell>
        </row>
        <row r="456">
          <cell r="A456">
            <v>2160057</v>
          </cell>
          <cell r="B456" t="str">
            <v>INTERFACE OFFSET ACCT - WITS OVER 99 IT</v>
          </cell>
          <cell r="C456">
            <v>5407.37</v>
          </cell>
          <cell r="D456">
            <v>0</v>
          </cell>
        </row>
        <row r="457">
          <cell r="A457">
            <v>2163008</v>
          </cell>
          <cell r="B457" t="str">
            <v>EMPLOYER SUIT</v>
          </cell>
          <cell r="C457">
            <v>0</v>
          </cell>
          <cell r="D457">
            <v>54.53</v>
          </cell>
        </row>
        <row r="458">
          <cell r="A458">
            <v>2163010</v>
          </cell>
          <cell r="B458" t="str">
            <v>ACCRUED USE TAX-CA</v>
          </cell>
          <cell r="C458">
            <v>-149845.96</v>
          </cell>
          <cell r="D458">
            <v>21360.93</v>
          </cell>
        </row>
        <row r="459">
          <cell r="A459">
            <v>2163011</v>
          </cell>
          <cell r="B459" t="str">
            <v>ACCRUED USE TAX-NC</v>
          </cell>
          <cell r="C459">
            <v>1500</v>
          </cell>
          <cell r="D459">
            <v>1500</v>
          </cell>
        </row>
        <row r="460">
          <cell r="A460">
            <v>2163018</v>
          </cell>
          <cell r="B460" t="str">
            <v>TAXES ACCRUED AD VALOREM ELECT</v>
          </cell>
          <cell r="C460">
            <v>0</v>
          </cell>
          <cell r="D460">
            <v>-1467304</v>
          </cell>
        </row>
        <row r="461">
          <cell r="A461">
            <v>2163023</v>
          </cell>
          <cell r="B461" t="str">
            <v>TAXES ACCRUED FED UNEMP INSUR</v>
          </cell>
          <cell r="C461">
            <v>-4667.66</v>
          </cell>
          <cell r="D461">
            <v>-4286.8999999999996</v>
          </cell>
        </row>
        <row r="462">
          <cell r="A462">
            <v>2163024</v>
          </cell>
          <cell r="B462" t="str">
            <v>TAXES ACCRUED STATE UNEMP INS</v>
          </cell>
          <cell r="C462">
            <v>0</v>
          </cell>
          <cell r="D462">
            <v>-11383.16</v>
          </cell>
        </row>
        <row r="463">
          <cell r="A463">
            <v>2163025</v>
          </cell>
          <cell r="B463" t="str">
            <v>TAXES ACCRUED ER OASDI</v>
          </cell>
          <cell r="C463">
            <v>0</v>
          </cell>
          <cell r="D463">
            <v>-425779.04</v>
          </cell>
        </row>
        <row r="464">
          <cell r="A464">
            <v>2163029</v>
          </cell>
          <cell r="B464" t="str">
            <v>TAXES ACCRUED ER MEDICARE</v>
          </cell>
          <cell r="C464">
            <v>0</v>
          </cell>
          <cell r="D464">
            <v>-170788.7</v>
          </cell>
        </row>
        <row r="465">
          <cell r="A465">
            <v>2163044</v>
          </cell>
          <cell r="B465" t="str">
            <v>FED CNG FUEL TAX</v>
          </cell>
          <cell r="C465">
            <v>1786.25</v>
          </cell>
          <cell r="D465">
            <v>8881.2999999999993</v>
          </cell>
        </row>
        <row r="466">
          <cell r="A466">
            <v>2163080</v>
          </cell>
          <cell r="B466" t="str">
            <v>CA VENDOR USE FUEL TAX</v>
          </cell>
          <cell r="C466">
            <v>-1800</v>
          </cell>
          <cell r="D466">
            <v>-1593.78</v>
          </cell>
        </row>
        <row r="467">
          <cell r="A467">
            <v>2165032</v>
          </cell>
          <cell r="B467" t="str">
            <v>A/P COMBINED STATE-LOCAL TAX</v>
          </cell>
          <cell r="C467">
            <v>-12.39</v>
          </cell>
          <cell r="D467">
            <v>-28.13</v>
          </cell>
        </row>
        <row r="468">
          <cell r="A468">
            <v>2165033</v>
          </cell>
          <cell r="B468" t="str">
            <v>PUC INSPECTION FEES</v>
          </cell>
          <cell r="C468">
            <v>-18059.009999999998</v>
          </cell>
          <cell r="D468">
            <v>-17749</v>
          </cell>
        </row>
        <row r="469">
          <cell r="A469">
            <v>2165036</v>
          </cell>
          <cell r="B469" t="str">
            <v>FRANCHISE TAX 7%-WITHHOLD</v>
          </cell>
          <cell r="C469">
            <v>-12495.16</v>
          </cell>
          <cell r="D469">
            <v>-34635.65</v>
          </cell>
        </row>
        <row r="470">
          <cell r="A470">
            <v>2165038</v>
          </cell>
          <cell r="B470" t="str">
            <v>SDI WITHHOLDING TAX</v>
          </cell>
          <cell r="C470">
            <v>0</v>
          </cell>
          <cell r="D470">
            <v>556.22</v>
          </cell>
        </row>
        <row r="471">
          <cell r="A471">
            <v>2165039</v>
          </cell>
          <cell r="B471" t="str">
            <v>FEDERAL WITHHOLDING TAX</v>
          </cell>
          <cell r="C471">
            <v>-662014</v>
          </cell>
          <cell r="D471">
            <v>62071.16</v>
          </cell>
        </row>
        <row r="472">
          <cell r="A472">
            <v>2165040</v>
          </cell>
          <cell r="B472" t="str">
            <v>EE WITHHOLDING TAX OASDI</v>
          </cell>
          <cell r="C472">
            <v>-458670.82</v>
          </cell>
          <cell r="D472">
            <v>7914.03</v>
          </cell>
        </row>
        <row r="473">
          <cell r="A473">
            <v>2165041</v>
          </cell>
          <cell r="B473" t="str">
            <v>CHULA VISTA UTILITY USERS TAX</v>
          </cell>
          <cell r="C473">
            <v>-188770</v>
          </cell>
          <cell r="D473">
            <v>-202090</v>
          </cell>
        </row>
        <row r="474">
          <cell r="A474">
            <v>2165042</v>
          </cell>
          <cell r="B474" t="str">
            <v>STATE WITHHOLDING TAX</v>
          </cell>
          <cell r="C474">
            <v>0</v>
          </cell>
          <cell r="D474">
            <v>22796.45</v>
          </cell>
        </row>
        <row r="475">
          <cell r="A475">
            <v>2165043</v>
          </cell>
          <cell r="B475" t="str">
            <v>STATE BOARD OF EQUALIZATION</v>
          </cell>
          <cell r="C475">
            <v>-876287</v>
          </cell>
          <cell r="D475">
            <v>-1187953</v>
          </cell>
        </row>
        <row r="476">
          <cell r="A476">
            <v>2165045</v>
          </cell>
          <cell r="B476" t="str">
            <v>PUC REIMBURSEMENT FEES</v>
          </cell>
          <cell r="C476">
            <v>10147.02</v>
          </cell>
          <cell r="D476">
            <v>-857991.99</v>
          </cell>
        </row>
        <row r="477">
          <cell r="A477">
            <v>2165046</v>
          </cell>
          <cell r="B477" t="str">
            <v>EE WITHHOLDING TAX MEDICARE</v>
          </cell>
          <cell r="C477">
            <v>-199347.85</v>
          </cell>
          <cell r="D477">
            <v>3742.48</v>
          </cell>
        </row>
        <row r="478">
          <cell r="A478">
            <v>2165052</v>
          </cell>
          <cell r="B478" t="str">
            <v>CA PPP GAS SURCHARGE</v>
          </cell>
          <cell r="C478">
            <v>-143773</v>
          </cell>
          <cell r="D478">
            <v>83321.8</v>
          </cell>
        </row>
        <row r="479">
          <cell r="A479">
            <v>2170010</v>
          </cell>
          <cell r="B479" t="str">
            <v>TAXES ACCRUED FEDERAL INCOME</v>
          </cell>
          <cell r="C479">
            <v>12050456.76</v>
          </cell>
          <cell r="D479">
            <v>-5946773.6600000001</v>
          </cell>
        </row>
        <row r="480">
          <cell r="A480">
            <v>2170013</v>
          </cell>
          <cell r="B480" t="str">
            <v>TAXES ACCRUED STATE CORP FANCH</v>
          </cell>
          <cell r="C480">
            <v>30842207.239999998</v>
          </cell>
          <cell r="D480">
            <v>5184269.72</v>
          </cell>
        </row>
        <row r="481">
          <cell r="A481">
            <v>2170019</v>
          </cell>
          <cell r="B481" t="str">
            <v>MISC ACCRUED INCOME TAXES-CURRENT</v>
          </cell>
          <cell r="C481">
            <v>-14194401.060000001</v>
          </cell>
          <cell r="D481">
            <v>-224265476</v>
          </cell>
        </row>
        <row r="482">
          <cell r="A482">
            <v>2172002</v>
          </cell>
          <cell r="B482" t="str">
            <v>ACCUM DEFERRED FIT-CREDITS-CURR</v>
          </cell>
          <cell r="C482">
            <v>-30483347.77</v>
          </cell>
          <cell r="D482">
            <v>-37396550</v>
          </cell>
        </row>
        <row r="483">
          <cell r="A483">
            <v>2172004</v>
          </cell>
          <cell r="B483" t="str">
            <v>ACCUM DEFERRED SIT CREDITS-CURRENT</v>
          </cell>
          <cell r="C483">
            <v>-6134248.5999999996</v>
          </cell>
          <cell r="D483">
            <v>-10218347</v>
          </cell>
        </row>
        <row r="484">
          <cell r="A484">
            <v>2172008</v>
          </cell>
          <cell r="B484" t="str">
            <v>ACCUM DEFERRED FIT CREDIT CURRENT (190.</v>
          </cell>
          <cell r="C484">
            <v>26853219.079999998</v>
          </cell>
          <cell r="D484">
            <v>25325771</v>
          </cell>
        </row>
        <row r="485">
          <cell r="A485">
            <v>2172009</v>
          </cell>
          <cell r="B485" t="str">
            <v>ACCUM DEFERRED SIT CREDIT CURRENT (190.</v>
          </cell>
          <cell r="C485">
            <v>7101851.4199999999</v>
          </cell>
          <cell r="D485">
            <v>7303059</v>
          </cell>
        </row>
        <row r="486">
          <cell r="A486">
            <v>2180010</v>
          </cell>
          <cell r="B486" t="str">
            <v>DIVIDENDS PAYABLE-PREFERRED</v>
          </cell>
          <cell r="C486">
            <v>-1204917.03</v>
          </cell>
          <cell r="D486">
            <v>-1204917.07</v>
          </cell>
        </row>
        <row r="487">
          <cell r="A487">
            <v>2183006</v>
          </cell>
          <cell r="B487" t="str">
            <v>INT ACCR SERIES PP</v>
          </cell>
          <cell r="C487">
            <v>-335783.75</v>
          </cell>
          <cell r="D487">
            <v>-335783.75</v>
          </cell>
        </row>
        <row r="488">
          <cell r="A488">
            <v>2183010</v>
          </cell>
          <cell r="B488" t="str">
            <v>INT ACCR CV96A</v>
          </cell>
          <cell r="C488">
            <v>-171808.27</v>
          </cell>
          <cell r="D488">
            <v>-171808.31</v>
          </cell>
        </row>
        <row r="489">
          <cell r="A489">
            <v>2183011</v>
          </cell>
          <cell r="B489" t="str">
            <v>XX INT ACCR CV96B</v>
          </cell>
          <cell r="C489">
            <v>-274885.25</v>
          </cell>
          <cell r="D489">
            <v>-274885.25</v>
          </cell>
        </row>
        <row r="490">
          <cell r="A490">
            <v>2183012</v>
          </cell>
          <cell r="B490" t="str">
            <v>INT ACCR CV97A</v>
          </cell>
          <cell r="C490">
            <v>-408333.26</v>
          </cell>
          <cell r="D490">
            <v>-408333.3</v>
          </cell>
        </row>
        <row r="491">
          <cell r="A491">
            <v>2183013</v>
          </cell>
          <cell r="B491" t="str">
            <v>INT ACCR ON CUSTOMER DEPOSITS</v>
          </cell>
          <cell r="C491">
            <v>-791077.91</v>
          </cell>
          <cell r="D491">
            <v>-305543.90999999997</v>
          </cell>
        </row>
        <row r="492">
          <cell r="A492">
            <v>2183024</v>
          </cell>
          <cell r="B492" t="str">
            <v>INT ACCR SERIES RR</v>
          </cell>
          <cell r="C492">
            <v>-292500</v>
          </cell>
          <cell r="D492">
            <v>-292500</v>
          </cell>
        </row>
        <row r="493">
          <cell r="A493">
            <v>2183030</v>
          </cell>
          <cell r="B493" t="str">
            <v>INT ACCR SERIES SS</v>
          </cell>
          <cell r="C493">
            <v>-1827918.09</v>
          </cell>
          <cell r="D493">
            <v>-1827918.13</v>
          </cell>
        </row>
        <row r="494">
          <cell r="A494">
            <v>2183042</v>
          </cell>
          <cell r="B494" t="str">
            <v>INT ACCR SERIES 00-2</v>
          </cell>
          <cell r="C494">
            <v>-250000</v>
          </cell>
          <cell r="D494">
            <v>-1400000</v>
          </cell>
        </row>
        <row r="495">
          <cell r="A495">
            <v>2183044</v>
          </cell>
          <cell r="B495" t="str">
            <v>INT ACCR CPCFA96A</v>
          </cell>
          <cell r="C495">
            <v>-638281.91</v>
          </cell>
          <cell r="D495">
            <v>-638281.87</v>
          </cell>
        </row>
        <row r="496">
          <cell r="A496">
            <v>2183046</v>
          </cell>
          <cell r="B496" t="str">
            <v>INT ACCR SERIES 00-3</v>
          </cell>
          <cell r="C496">
            <v>-203437.5</v>
          </cell>
          <cell r="D496">
            <v>-203437.5</v>
          </cell>
        </row>
        <row r="497">
          <cell r="A497">
            <v>2183050</v>
          </cell>
          <cell r="B497" t="str">
            <v>INT ACCR SERIES 00-4</v>
          </cell>
          <cell r="C497">
            <v>-187500</v>
          </cell>
          <cell r="D497">
            <v>-1050000</v>
          </cell>
        </row>
        <row r="498">
          <cell r="A498">
            <v>2183052</v>
          </cell>
          <cell r="B498" t="str">
            <v>INT ACCR SERIES KK</v>
          </cell>
          <cell r="C498">
            <v>-81600</v>
          </cell>
          <cell r="D498">
            <v>-81600</v>
          </cell>
        </row>
        <row r="499">
          <cell r="A499">
            <v>2183070</v>
          </cell>
          <cell r="B499" t="str">
            <v>INTEREST PAYABLE REDEEMABLE PREFERRED S</v>
          </cell>
          <cell r="C499">
            <v>-330468.75</v>
          </cell>
          <cell r="D499">
            <v>-374531.25</v>
          </cell>
        </row>
        <row r="500">
          <cell r="A500">
            <v>2183078</v>
          </cell>
          <cell r="B500" t="str">
            <v>INT ACCR SERIES VV</v>
          </cell>
          <cell r="C500">
            <v>-297545.15999999997</v>
          </cell>
          <cell r="D500">
            <v>-276846.21000000002</v>
          </cell>
        </row>
        <row r="501">
          <cell r="A501">
            <v>2183079</v>
          </cell>
          <cell r="B501" t="str">
            <v>INT ACCR SERIES WW</v>
          </cell>
          <cell r="C501">
            <v>-322993.59999999998</v>
          </cell>
          <cell r="D501">
            <v>-253899.99</v>
          </cell>
        </row>
        <row r="502">
          <cell r="A502">
            <v>2183080</v>
          </cell>
          <cell r="B502" t="str">
            <v>INT ACCR SERIES XX</v>
          </cell>
          <cell r="C502">
            <v>-256841.66</v>
          </cell>
          <cell r="D502">
            <v>-220149.99</v>
          </cell>
        </row>
        <row r="503">
          <cell r="A503">
            <v>2183081</v>
          </cell>
          <cell r="B503" t="str">
            <v>INT ACCR SERIES YY</v>
          </cell>
          <cell r="C503">
            <v>-174440</v>
          </cell>
          <cell r="D503">
            <v>-169920</v>
          </cell>
        </row>
        <row r="504">
          <cell r="A504">
            <v>2183082</v>
          </cell>
          <cell r="B504" t="str">
            <v>INT ACCR SERIES ZZ</v>
          </cell>
          <cell r="C504">
            <v>-258319.83</v>
          </cell>
          <cell r="D504">
            <v>-238242</v>
          </cell>
        </row>
        <row r="505">
          <cell r="A505">
            <v>2183083</v>
          </cell>
          <cell r="B505" t="str">
            <v>INT ACCR SERIES AAA</v>
          </cell>
          <cell r="C505">
            <v>-618515.62</v>
          </cell>
          <cell r="D505">
            <v>-530156.25</v>
          </cell>
        </row>
        <row r="506">
          <cell r="A506">
            <v>2183085</v>
          </cell>
          <cell r="B506" t="str">
            <v>INTEREST ACCRUED SERIES BBB</v>
          </cell>
          <cell r="C506">
            <v>-1820486.09</v>
          </cell>
          <cell r="D506">
            <v>0</v>
          </cell>
        </row>
        <row r="507">
          <cell r="A507">
            <v>2183086</v>
          </cell>
          <cell r="B507" t="str">
            <v>INTEREST ACCRUED SERIES CCC</v>
          </cell>
          <cell r="C507">
            <v>-1656249.99</v>
          </cell>
          <cell r="D507">
            <v>0</v>
          </cell>
        </row>
        <row r="508">
          <cell r="A508">
            <v>2190003</v>
          </cell>
          <cell r="B508" t="str">
            <v>B/A OVER-PURCHASED GAS ACCT (PGA) NONCO</v>
          </cell>
          <cell r="C508">
            <v>-63392</v>
          </cell>
          <cell r="D508">
            <v>-294271</v>
          </cell>
        </row>
        <row r="509">
          <cell r="A509">
            <v>2190007</v>
          </cell>
          <cell r="B509" t="str">
            <v>B/A OVER-DSM BIDDING BAL ACCT-ELEC</v>
          </cell>
          <cell r="C509">
            <v>-4881683</v>
          </cell>
          <cell r="D509">
            <v>-4732359</v>
          </cell>
        </row>
        <row r="510">
          <cell r="A510">
            <v>2190015</v>
          </cell>
          <cell r="B510" t="str">
            <v>B/A OVER-NATURAL GAS VEHICLE BAL ACCT (</v>
          </cell>
          <cell r="C510">
            <v>-404030</v>
          </cell>
          <cell r="D510">
            <v>-2117374</v>
          </cell>
        </row>
        <row r="511">
          <cell r="A511">
            <v>2190016</v>
          </cell>
          <cell r="B511" t="str">
            <v>B/A OVER-HAZARDOUS SUBSTANCE CLEAN UP-G</v>
          </cell>
          <cell r="C511">
            <v>94915</v>
          </cell>
          <cell r="D511">
            <v>0</v>
          </cell>
        </row>
        <row r="512">
          <cell r="A512">
            <v>2190020</v>
          </cell>
          <cell r="B512" t="str">
            <v>B/A OVER-TRANSITION COST BAL ACCT</v>
          </cell>
          <cell r="C512">
            <v>-69497767.299999997</v>
          </cell>
          <cell r="D512">
            <v>-73508677.299999997</v>
          </cell>
        </row>
        <row r="513">
          <cell r="A513">
            <v>2190025</v>
          </cell>
          <cell r="B513" t="str">
            <v>B/A OVER-STREAMLINING RESIDUAL ACCT</v>
          </cell>
          <cell r="C513">
            <v>0</v>
          </cell>
          <cell r="D513">
            <v>-72518</v>
          </cell>
        </row>
        <row r="514">
          <cell r="A514">
            <v>2190026</v>
          </cell>
          <cell r="B514" t="str">
            <v>B/A OVER-RATE REDUCTION BOND MEMO ACCT</v>
          </cell>
          <cell r="C514">
            <v>-23556049</v>
          </cell>
          <cell r="D514">
            <v>-12907687</v>
          </cell>
        </row>
        <row r="515">
          <cell r="A515">
            <v>2190034</v>
          </cell>
          <cell r="B515" t="str">
            <v>B/A OVER-DSM BAL ACCT-ELEC</v>
          </cell>
          <cell r="C515">
            <v>-35529969</v>
          </cell>
          <cell r="D515">
            <v>-40282147</v>
          </cell>
        </row>
        <row r="516">
          <cell r="A516">
            <v>2190035</v>
          </cell>
          <cell r="B516" t="str">
            <v>B/A OVER-CARE BAL ACCT-ELEC</v>
          </cell>
          <cell r="C516">
            <v>-7782193</v>
          </cell>
          <cell r="D516">
            <v>-7241404</v>
          </cell>
        </row>
        <row r="517">
          <cell r="A517">
            <v>2190036</v>
          </cell>
          <cell r="B517" t="str">
            <v>B/A OVER-RESEARCH DEV &amp; DEMO BAL ACCT-E</v>
          </cell>
          <cell r="C517">
            <v>-1418187</v>
          </cell>
          <cell r="D517">
            <v>-1581805</v>
          </cell>
        </row>
        <row r="518">
          <cell r="A518">
            <v>2190037</v>
          </cell>
          <cell r="B518" t="str">
            <v>B/A OVER-RENEWABLE RESOURCES</v>
          </cell>
          <cell r="C518">
            <v>-2483861</v>
          </cell>
          <cell r="D518">
            <v>-3004266</v>
          </cell>
        </row>
        <row r="519">
          <cell r="A519">
            <v>2190041</v>
          </cell>
          <cell r="B519" t="str">
            <v>B/A OVER-DSM BIDDING BAL ACCT-GAS</v>
          </cell>
          <cell r="C519">
            <v>-301965</v>
          </cell>
          <cell r="D519">
            <v>-297598</v>
          </cell>
        </row>
        <row r="520">
          <cell r="A520">
            <v>2190042</v>
          </cell>
          <cell r="B520" t="str">
            <v>B/A OVER-CARE BAL ACCT-GAS</v>
          </cell>
          <cell r="C520">
            <v>0</v>
          </cell>
          <cell r="D520">
            <v>-1896481</v>
          </cell>
        </row>
        <row r="521">
          <cell r="A521">
            <v>2190044</v>
          </cell>
          <cell r="B521" t="str">
            <v>B/A OVER-HAZARDOUS SUBSTANCE CLEANUP-IN</v>
          </cell>
          <cell r="C521">
            <v>-1080474</v>
          </cell>
          <cell r="D521">
            <v>0</v>
          </cell>
        </row>
        <row r="522">
          <cell r="A522">
            <v>2190047</v>
          </cell>
          <cell r="B522" t="str">
            <v>B/A OVER-MISC BALANCING ACCOUNTS</v>
          </cell>
          <cell r="C522">
            <v>-50206988.25</v>
          </cell>
          <cell r="D522">
            <v>-121406861.25</v>
          </cell>
        </row>
        <row r="523">
          <cell r="A523">
            <v>2190049</v>
          </cell>
          <cell r="B523" t="str">
            <v>B/A OVER-POST 1992 DSM-ELEC</v>
          </cell>
          <cell r="C523">
            <v>-1655927</v>
          </cell>
          <cell r="D523">
            <v>-1588031</v>
          </cell>
        </row>
        <row r="524">
          <cell r="A524">
            <v>2190054</v>
          </cell>
          <cell r="B524" t="str">
            <v>B/A OVER-POST 1992 DSM-GAS</v>
          </cell>
          <cell r="C524">
            <v>-808393</v>
          </cell>
          <cell r="D524">
            <v>-782682</v>
          </cell>
        </row>
        <row r="525">
          <cell r="A525">
            <v>2190059</v>
          </cell>
          <cell r="B525" t="str">
            <v>B/A OVER-HAZARDOUS SUBSTANCE CLEANUP-EL</v>
          </cell>
          <cell r="C525">
            <v>40682</v>
          </cell>
          <cell r="D525">
            <v>0</v>
          </cell>
        </row>
        <row r="526">
          <cell r="A526">
            <v>2190066</v>
          </cell>
          <cell r="B526" t="str">
            <v>B/A OVER-DSM BAL ACCT-GAS</v>
          </cell>
          <cell r="C526">
            <v>-3988417</v>
          </cell>
          <cell r="D526">
            <v>-6234096</v>
          </cell>
        </row>
        <row r="527">
          <cell r="A527">
            <v>2190069</v>
          </cell>
          <cell r="B527" t="str">
            <v>B/A OVER-RESEARCH DEV &amp; DEMO BAL ACCT-G</v>
          </cell>
          <cell r="C527">
            <v>-260953</v>
          </cell>
          <cell r="D527">
            <v>-1036492</v>
          </cell>
        </row>
        <row r="528">
          <cell r="A528">
            <v>2190077</v>
          </cell>
          <cell r="B528" t="str">
            <v>B/A OVER-INTERSTATE TRANS COST SURCHARG</v>
          </cell>
          <cell r="C528">
            <v>0</v>
          </cell>
          <cell r="D528">
            <v>-195471</v>
          </cell>
        </row>
        <row r="529">
          <cell r="A529">
            <v>2190086</v>
          </cell>
          <cell r="B529" t="str">
            <v>B/A OVER-TREE TRIMMING</v>
          </cell>
          <cell r="C529">
            <v>-7628185</v>
          </cell>
          <cell r="D529">
            <v>-1878902</v>
          </cell>
        </row>
        <row r="530">
          <cell r="A530">
            <v>2190087</v>
          </cell>
          <cell r="B530" t="str">
            <v>B/A OVER-MERGER CREDIT TRCK ACCT GAS</v>
          </cell>
          <cell r="C530">
            <v>-29547.53</v>
          </cell>
          <cell r="D530">
            <v>-69301</v>
          </cell>
        </row>
        <row r="531">
          <cell r="A531">
            <v>2190094</v>
          </cell>
          <cell r="B531" t="str">
            <v>B/A OVER-NON-MARGIN FIXED COST ACCT-COR</v>
          </cell>
          <cell r="C531">
            <v>0</v>
          </cell>
          <cell r="D531">
            <v>-582420</v>
          </cell>
        </row>
        <row r="532">
          <cell r="A532">
            <v>2190098</v>
          </cell>
          <cell r="B532" t="str">
            <v>B/A OVER-TRANSMISSION REV BAL ACCT (TRB</v>
          </cell>
          <cell r="C532">
            <v>-20758279</v>
          </cell>
          <cell r="D532">
            <v>-30604522</v>
          </cell>
        </row>
        <row r="533">
          <cell r="A533">
            <v>2190109</v>
          </cell>
          <cell r="B533" t="str">
            <v>B/A OVER-TRANSMISSION ACCESS CHARGE BAL</v>
          </cell>
          <cell r="C533">
            <v>-2800198</v>
          </cell>
          <cell r="D533">
            <v>-1235832</v>
          </cell>
        </row>
        <row r="534">
          <cell r="A534">
            <v>2190113</v>
          </cell>
          <cell r="B534" t="str">
            <v>B/A OVER-CURTAILMENT PENALTY FUNDS ACCT</v>
          </cell>
          <cell r="C534">
            <v>-3733684</v>
          </cell>
          <cell r="D534">
            <v>-3628189</v>
          </cell>
        </row>
        <row r="535">
          <cell r="A535">
            <v>2190116</v>
          </cell>
          <cell r="B535" t="str">
            <v>B/A OVER-BASELINE BALANCING ACCOUNT-ELE</v>
          </cell>
          <cell r="C535">
            <v>-2649414</v>
          </cell>
          <cell r="D535">
            <v>0</v>
          </cell>
        </row>
        <row r="536">
          <cell r="A536">
            <v>2190132</v>
          </cell>
          <cell r="B536" t="str">
            <v>B/A OVER-ELECTRIC RESOURCE RECOVERY ACC</v>
          </cell>
          <cell r="C536">
            <v>-59454046</v>
          </cell>
          <cell r="D536">
            <v>-86752021</v>
          </cell>
        </row>
        <row r="537">
          <cell r="A537">
            <v>2190138</v>
          </cell>
          <cell r="B537" t="str">
            <v>B/A OVER-LOW INCOME ENERGY EFF BALANCIN</v>
          </cell>
          <cell r="C537">
            <v>-1834914</v>
          </cell>
          <cell r="D537">
            <v>-2133637</v>
          </cell>
        </row>
        <row r="538">
          <cell r="A538">
            <v>2190141</v>
          </cell>
          <cell r="B538" t="str">
            <v>B/A OVER-TRANSMISSION REVENUE DEFERRAL</v>
          </cell>
          <cell r="C538">
            <v>0</v>
          </cell>
          <cell r="D538">
            <v>-2143927</v>
          </cell>
        </row>
        <row r="539">
          <cell r="A539">
            <v>2190144</v>
          </cell>
          <cell r="B539" t="str">
            <v>B/A OVER-NON FUEL GENERATION BAL ACCT</v>
          </cell>
          <cell r="C539">
            <v>-21941595</v>
          </cell>
          <cell r="D539">
            <v>-8792980</v>
          </cell>
        </row>
        <row r="540">
          <cell r="A540">
            <v>2190145</v>
          </cell>
          <cell r="B540" t="str">
            <v>B/A OVER-EL PASO SETTLEMENT PROCEEDS ME</v>
          </cell>
          <cell r="C540">
            <v>-304232</v>
          </cell>
          <cell r="D540">
            <v>-294557</v>
          </cell>
        </row>
        <row r="541">
          <cell r="A541">
            <v>2190146</v>
          </cell>
          <cell r="B541" t="str">
            <v>B/A OVER-ELEC PROCURMT ENERGY EFFICIENC</v>
          </cell>
          <cell r="C541">
            <v>-9781064</v>
          </cell>
          <cell r="D541">
            <v>-14865875</v>
          </cell>
        </row>
        <row r="542">
          <cell r="A542">
            <v>2190154</v>
          </cell>
          <cell r="B542" t="str">
            <v>B/A OVER-NUCLEAR DECOMM ADJUST MECH</v>
          </cell>
          <cell r="C542">
            <v>-5602843</v>
          </cell>
          <cell r="D542">
            <v>-675233</v>
          </cell>
        </row>
        <row r="543">
          <cell r="A543">
            <v>2190156</v>
          </cell>
          <cell r="B543" t="str">
            <v>B/A OVER-LITIGATION COST MEMO ACCT</v>
          </cell>
          <cell r="C543">
            <v>0</v>
          </cell>
          <cell r="D543">
            <v>-696861</v>
          </cell>
        </row>
        <row r="544">
          <cell r="A544">
            <v>2190157</v>
          </cell>
          <cell r="B544" t="str">
            <v>B/A OVER-PBOP ELECT</v>
          </cell>
          <cell r="C544">
            <v>-1688601</v>
          </cell>
          <cell r="D544">
            <v>-205029</v>
          </cell>
        </row>
        <row r="545">
          <cell r="A545">
            <v>2190158</v>
          </cell>
          <cell r="B545" t="str">
            <v>B/A UNDER-PBOP GAS</v>
          </cell>
          <cell r="C545">
            <v>-863870</v>
          </cell>
          <cell r="D545">
            <v>-129535</v>
          </cell>
        </row>
        <row r="546">
          <cell r="A546">
            <v>2190159</v>
          </cell>
          <cell r="B546" t="str">
            <v>B/A OVER-PENSION ELEC</v>
          </cell>
          <cell r="C546">
            <v>0</v>
          </cell>
          <cell r="D546">
            <v>-95793</v>
          </cell>
        </row>
        <row r="547">
          <cell r="A547">
            <v>2190160</v>
          </cell>
          <cell r="B547" t="str">
            <v>B/A OVER-PENSION GAS</v>
          </cell>
          <cell r="C547">
            <v>0</v>
          </cell>
          <cell r="D547">
            <v>-106419</v>
          </cell>
        </row>
        <row r="548">
          <cell r="A548">
            <v>2190163</v>
          </cell>
          <cell r="B548" t="str">
            <v>B/A OVER-COS-GAS</v>
          </cell>
          <cell r="C548">
            <v>0</v>
          </cell>
          <cell r="D548">
            <v>-4198904</v>
          </cell>
        </row>
        <row r="549">
          <cell r="A549">
            <v>2190166</v>
          </cell>
          <cell r="B549" t="str">
            <v>B/A - OVER ELEC DISTRIB FIXED COST ACCT</v>
          </cell>
          <cell r="C549">
            <v>-25689796</v>
          </cell>
          <cell r="D549">
            <v>0</v>
          </cell>
        </row>
        <row r="550">
          <cell r="A550">
            <v>2194003</v>
          </cell>
          <cell r="B550" t="str">
            <v>GAS DERIVATIVE REGULATORY LIAB-CURRENT</v>
          </cell>
          <cell r="C550">
            <v>0</v>
          </cell>
          <cell r="D550">
            <v>-2929627</v>
          </cell>
        </row>
        <row r="551">
          <cell r="A551">
            <v>2197000</v>
          </cell>
          <cell r="B551" t="str">
            <v>OTHER</v>
          </cell>
          <cell r="C551">
            <v>0</v>
          </cell>
          <cell r="D551">
            <v>4769.1899999999996</v>
          </cell>
        </row>
        <row r="552">
          <cell r="A552">
            <v>2197006</v>
          </cell>
          <cell r="B552" t="str">
            <v>ESCHEATMENT LIABILITY</v>
          </cell>
          <cell r="C552">
            <v>4177.37</v>
          </cell>
          <cell r="D552">
            <v>-11640.47</v>
          </cell>
        </row>
        <row r="553">
          <cell r="A553">
            <v>2197012</v>
          </cell>
          <cell r="B553" t="str">
            <v>ICP ACCRUALS</v>
          </cell>
          <cell r="C553">
            <v>4976918.32</v>
          </cell>
          <cell r="D553">
            <v>11248668.039999999</v>
          </cell>
        </row>
        <row r="554">
          <cell r="A554">
            <v>2197013</v>
          </cell>
          <cell r="B554" t="str">
            <v>FRANCHISE REQUIREMENTS ACCR E</v>
          </cell>
          <cell r="C554">
            <v>-22075671.140000001</v>
          </cell>
          <cell r="D554">
            <v>-19616379.350000001</v>
          </cell>
        </row>
        <row r="555">
          <cell r="A555">
            <v>2197014</v>
          </cell>
          <cell r="B555" t="str">
            <v>FF EQUIV SUR ELECT</v>
          </cell>
          <cell r="C555">
            <v>-7799250.3399999999</v>
          </cell>
          <cell r="D555">
            <v>-20145413.16</v>
          </cell>
        </row>
        <row r="556">
          <cell r="A556">
            <v>2197015</v>
          </cell>
          <cell r="B556" t="str">
            <v>FRANCHISE REQUIREMENTS ACCR G</v>
          </cell>
          <cell r="C556">
            <v>-5085055</v>
          </cell>
          <cell r="D556">
            <v>-5436836.6500000004</v>
          </cell>
        </row>
        <row r="557">
          <cell r="A557">
            <v>2197016</v>
          </cell>
          <cell r="B557" t="str">
            <v>FRAN EQUILAVENT SUR-GAS</v>
          </cell>
          <cell r="C557">
            <v>-5638510.6799999997</v>
          </cell>
          <cell r="D557">
            <v>-6831597.3799999999</v>
          </cell>
        </row>
        <row r="558">
          <cell r="A558">
            <v>2197021</v>
          </cell>
          <cell r="B558" t="str">
            <v>MISC CURRENT &amp; ACCRUED LIAB</v>
          </cell>
          <cell r="C558">
            <v>-37537333.490000002</v>
          </cell>
          <cell r="D558">
            <v>-56100682.700000003</v>
          </cell>
        </row>
        <row r="559">
          <cell r="A559">
            <v>2197033</v>
          </cell>
          <cell r="B559" t="str">
            <v>PGT GAS REFUND-NOV 1996</v>
          </cell>
          <cell r="C559">
            <v>-737748</v>
          </cell>
          <cell r="D559">
            <v>-714285</v>
          </cell>
        </row>
        <row r="560">
          <cell r="A560">
            <v>2197034</v>
          </cell>
          <cell r="B560" t="str">
            <v>EL PASO REFUND-1997</v>
          </cell>
          <cell r="C560">
            <v>-40185</v>
          </cell>
          <cell r="D560">
            <v>-38909</v>
          </cell>
        </row>
        <row r="561">
          <cell r="A561">
            <v>2197035</v>
          </cell>
          <cell r="B561" t="str">
            <v>EL PASO REFUND-1998</v>
          </cell>
          <cell r="C561">
            <v>-125033</v>
          </cell>
          <cell r="D561">
            <v>-121057</v>
          </cell>
        </row>
        <row r="562">
          <cell r="A562">
            <v>2197036</v>
          </cell>
          <cell r="B562" t="str">
            <v>WHEELER RIDGE REFUND 1999 FOR 1993</v>
          </cell>
          <cell r="C562">
            <v>-148246</v>
          </cell>
          <cell r="D562">
            <v>-143531</v>
          </cell>
        </row>
        <row r="563">
          <cell r="A563">
            <v>2197049</v>
          </cell>
          <cell r="B563" t="str">
            <v>CURRENT LIAB-FEDERAL PROJECT MANAGEMENT</v>
          </cell>
          <cell r="C563">
            <v>-18316273.609999999</v>
          </cell>
          <cell r="D563">
            <v>-11004277.220000001</v>
          </cell>
        </row>
        <row r="564">
          <cell r="A564">
            <v>2197061</v>
          </cell>
          <cell r="B564" t="str">
            <v>CURRENT PORTION IBNR LIABILITY</v>
          </cell>
          <cell r="C564">
            <v>-1940000</v>
          </cell>
          <cell r="D564">
            <v>-1467000</v>
          </cell>
        </row>
        <row r="565">
          <cell r="A565">
            <v>2197062</v>
          </cell>
          <cell r="B565" t="str">
            <v>ICP ACCRUAL-F/I ADJ.</v>
          </cell>
          <cell r="C565">
            <v>-45964235.590000004</v>
          </cell>
          <cell r="D565">
            <v>-64798018.289999999</v>
          </cell>
        </row>
        <row r="566">
          <cell r="A566">
            <v>2197063</v>
          </cell>
          <cell r="B566" t="str">
            <v>PROV WORKERS-CURRENT PORTION</v>
          </cell>
          <cell r="C566">
            <v>-4500000</v>
          </cell>
          <cell r="D566">
            <v>-4500000</v>
          </cell>
        </row>
        <row r="567">
          <cell r="A567">
            <v>2197068</v>
          </cell>
          <cell r="B567" t="str">
            <v>ENVIRONMENTAL CLEAN-UP CURRENT LIABILIT</v>
          </cell>
          <cell r="C567">
            <v>-13025036</v>
          </cell>
          <cell r="D567">
            <v>-3750000</v>
          </cell>
        </row>
        <row r="568">
          <cell r="A568">
            <v>2197071</v>
          </cell>
          <cell r="B568" t="str">
            <v>REDEEMABLE PREF STOCK-$1.7625 SERIES-CU</v>
          </cell>
          <cell r="C568">
            <v>-2500000</v>
          </cell>
          <cell r="D568">
            <v>-2500000</v>
          </cell>
        </row>
        <row r="569">
          <cell r="A569">
            <v>2197075</v>
          </cell>
          <cell r="B569" t="str">
            <v>CASH SURRENDER VALUE/LIFE INSRANCE LOAN</v>
          </cell>
          <cell r="C569">
            <v>-1312458</v>
          </cell>
          <cell r="D569">
            <v>-1281658</v>
          </cell>
        </row>
        <row r="570">
          <cell r="A570">
            <v>2197078</v>
          </cell>
          <cell r="B570" t="str">
            <v>UNAMORT GAIN ON SALE OF ASSETS-CURR LIA</v>
          </cell>
          <cell r="C570">
            <v>-1269000</v>
          </cell>
          <cell r="D570">
            <v>-1269000</v>
          </cell>
        </row>
        <row r="571">
          <cell r="A571">
            <v>2197081</v>
          </cell>
          <cell r="B571" t="str">
            <v>401K INCENTIVE MATCH</v>
          </cell>
          <cell r="C571">
            <v>-3820709</v>
          </cell>
          <cell r="D571">
            <v>-2710568</v>
          </cell>
        </row>
        <row r="572">
          <cell r="A572">
            <v>2197082</v>
          </cell>
          <cell r="B572" t="str">
            <v>ICP PAYROLL TAX ACCRUAL-F/I ADJ</v>
          </cell>
          <cell r="C572">
            <v>-3115036</v>
          </cell>
          <cell r="D572">
            <v>0</v>
          </cell>
        </row>
        <row r="573">
          <cell r="A573">
            <v>2197085</v>
          </cell>
          <cell r="B573" t="str">
            <v>AVOIDED PREMIUM SURCHARGE (OIL) - CURRE</v>
          </cell>
          <cell r="C573">
            <v>-2099000</v>
          </cell>
          <cell r="D573">
            <v>0</v>
          </cell>
        </row>
        <row r="574">
          <cell r="A574">
            <v>2197100</v>
          </cell>
          <cell r="B574" t="str">
            <v>INTERFACE OFFSET ACCOUNT</v>
          </cell>
          <cell r="C574">
            <v>-67709</v>
          </cell>
          <cell r="D574">
            <v>-191820</v>
          </cell>
        </row>
        <row r="575">
          <cell r="A575">
            <v>2197300</v>
          </cell>
          <cell r="B575" t="str">
            <v>FAS 143 ARO-CURRENT-SILVERGATE</v>
          </cell>
          <cell r="C575">
            <v>-4000000</v>
          </cell>
          <cell r="D575">
            <v>-4000000</v>
          </cell>
        </row>
        <row r="576">
          <cell r="A576">
            <v>2197301</v>
          </cell>
          <cell r="B576" t="str">
            <v>FAS 143 ARO-CURRENT-SONGS #1</v>
          </cell>
          <cell r="C576">
            <v>-14000000</v>
          </cell>
          <cell r="D576">
            <v>-16000000</v>
          </cell>
        </row>
        <row r="577">
          <cell r="A577">
            <v>2198030</v>
          </cell>
          <cell r="B577" t="str">
            <v>ELECTRIC DERIVATIVE LIABILITY-CURRENT</v>
          </cell>
          <cell r="C577">
            <v>0</v>
          </cell>
          <cell r="D577">
            <v>-45756290</v>
          </cell>
        </row>
        <row r="578">
          <cell r="A578">
            <v>2198031</v>
          </cell>
          <cell r="B578" t="str">
            <v>GAS DERIVATIVE LIABILITY-CURRENT</v>
          </cell>
          <cell r="C578">
            <v>0</v>
          </cell>
          <cell r="D578">
            <v>-9325359</v>
          </cell>
        </row>
        <row r="579">
          <cell r="A579">
            <v>2310023</v>
          </cell>
          <cell r="B579" t="str">
            <v>UNBILLED COST FOR PALOMAR PLANT-SER</v>
          </cell>
          <cell r="C579">
            <v>0</v>
          </cell>
          <cell r="D579">
            <v>-266635391</v>
          </cell>
        </row>
        <row r="580">
          <cell r="A580">
            <v>2313002</v>
          </cell>
          <cell r="B580" t="str">
            <v>BOND SERIES PP (SD93A)</v>
          </cell>
          <cell r="C580">
            <v>-68295000</v>
          </cell>
          <cell r="D580">
            <v>-68295000</v>
          </cell>
        </row>
        <row r="581">
          <cell r="A581">
            <v>2313007</v>
          </cell>
          <cell r="B581" t="str">
            <v>BOND SERIES RR (CPCFA 93A)</v>
          </cell>
          <cell r="C581">
            <v>-60000000</v>
          </cell>
          <cell r="D581">
            <v>-60000000</v>
          </cell>
        </row>
        <row r="582">
          <cell r="A582">
            <v>2313011</v>
          </cell>
          <cell r="B582" t="str">
            <v>BOND SERIES SS (SD 93C)</v>
          </cell>
          <cell r="C582">
            <v>-92945000</v>
          </cell>
          <cell r="D582">
            <v>-92945000</v>
          </cell>
        </row>
        <row r="583">
          <cell r="A583">
            <v>2313018</v>
          </cell>
          <cell r="B583" t="str">
            <v>BOND SERIES 00-2 (CV92B)</v>
          </cell>
          <cell r="C583">
            <v>-60000000</v>
          </cell>
          <cell r="D583">
            <v>-60000000</v>
          </cell>
        </row>
        <row r="584">
          <cell r="A584">
            <v>2313021</v>
          </cell>
          <cell r="B584" t="str">
            <v>BOND SERIES 00-3 (CV92C)</v>
          </cell>
          <cell r="C584">
            <v>-45000000</v>
          </cell>
          <cell r="D584">
            <v>-45000000</v>
          </cell>
        </row>
        <row r="585">
          <cell r="A585">
            <v>2313023</v>
          </cell>
          <cell r="B585" t="str">
            <v>BOND SERIES 00-4 (CV92D)</v>
          </cell>
          <cell r="C585">
            <v>-45000000</v>
          </cell>
          <cell r="D585">
            <v>-45000000</v>
          </cell>
        </row>
        <row r="586">
          <cell r="A586">
            <v>2313024</v>
          </cell>
          <cell r="B586" t="str">
            <v>BOND SERIES KK (CPCFA91A)</v>
          </cell>
          <cell r="C586">
            <v>-14400000</v>
          </cell>
          <cell r="D586">
            <v>-14400000</v>
          </cell>
        </row>
        <row r="587">
          <cell r="A587">
            <v>2313030</v>
          </cell>
          <cell r="B587" t="str">
            <v>BOND SERIES VV CV 2004A (NN-1)</v>
          </cell>
          <cell r="C587">
            <v>-43615000</v>
          </cell>
          <cell r="D587">
            <v>-43615000</v>
          </cell>
        </row>
        <row r="588">
          <cell r="A588">
            <v>2313031</v>
          </cell>
          <cell r="B588" t="str">
            <v>BOND SERIES WW CV 2004B (NN-2)</v>
          </cell>
          <cell r="C588">
            <v>-40000000</v>
          </cell>
          <cell r="D588">
            <v>-40000000</v>
          </cell>
        </row>
        <row r="589">
          <cell r="A589">
            <v>2313032</v>
          </cell>
          <cell r="B589" t="str">
            <v>BOND SERIES XX CV 2004C (NN-3)</v>
          </cell>
          <cell r="C589">
            <v>-35000000</v>
          </cell>
          <cell r="D589">
            <v>-35000000</v>
          </cell>
        </row>
        <row r="590">
          <cell r="A590">
            <v>2313033</v>
          </cell>
          <cell r="B590" t="str">
            <v>BOND SERIES YY CV 2004D (TT-2)</v>
          </cell>
          <cell r="C590">
            <v>-24000000</v>
          </cell>
          <cell r="D590">
            <v>-24000000</v>
          </cell>
        </row>
        <row r="591">
          <cell r="A591">
            <v>2313034</v>
          </cell>
          <cell r="B591" t="str">
            <v>BOND SERIES ZZ CV 2004E (TT-1)</v>
          </cell>
          <cell r="C591">
            <v>-33650000</v>
          </cell>
          <cell r="D591">
            <v>-33650000</v>
          </cell>
        </row>
        <row r="592">
          <cell r="A592">
            <v>2313035</v>
          </cell>
          <cell r="B592" t="str">
            <v>BOND SERIES AAA CV 2004F (OO-1)</v>
          </cell>
          <cell r="C592">
            <v>-75000000</v>
          </cell>
          <cell r="D592">
            <v>-75000000</v>
          </cell>
        </row>
        <row r="593">
          <cell r="A593">
            <v>2313037</v>
          </cell>
          <cell r="B593" t="str">
            <v>BOND SERIES BBB</v>
          </cell>
          <cell r="C593">
            <v>-250000000</v>
          </cell>
          <cell r="D593">
            <v>0</v>
          </cell>
        </row>
        <row r="594">
          <cell r="A594">
            <v>2313038</v>
          </cell>
          <cell r="B594" t="str">
            <v>BOND SERIES CCC</v>
          </cell>
          <cell r="C594">
            <v>-250000000</v>
          </cell>
          <cell r="D594">
            <v>0</v>
          </cell>
        </row>
        <row r="595">
          <cell r="A595">
            <v>2330020</v>
          </cell>
          <cell r="B595" t="str">
            <v>BOND SERIES CV96A</v>
          </cell>
          <cell r="C595">
            <v>-38900000</v>
          </cell>
          <cell r="D595">
            <v>-38900000</v>
          </cell>
        </row>
        <row r="596">
          <cell r="A596">
            <v>2330021</v>
          </cell>
          <cell r="B596" t="str">
            <v>BOND SERIES-CV96B</v>
          </cell>
          <cell r="C596">
            <v>-60000000</v>
          </cell>
          <cell r="D596">
            <v>-60000000</v>
          </cell>
        </row>
        <row r="597">
          <cell r="A597">
            <v>2330022</v>
          </cell>
          <cell r="B597" t="str">
            <v>BOND SERIES CV97A</v>
          </cell>
          <cell r="C597">
            <v>-25000000</v>
          </cell>
          <cell r="D597">
            <v>-25000000</v>
          </cell>
        </row>
        <row r="598">
          <cell r="A598">
            <v>2330025</v>
          </cell>
          <cell r="B598" t="str">
            <v>BOND SERIES CPCFA96A</v>
          </cell>
          <cell r="C598">
            <v>-129820000</v>
          </cell>
          <cell r="D598">
            <v>-129820000</v>
          </cell>
        </row>
        <row r="599">
          <cell r="A599">
            <v>2343010</v>
          </cell>
          <cell r="B599" t="str">
            <v>UNAMORT DEBT DISC SERIES RR (CPCFA93A)</v>
          </cell>
          <cell r="C599">
            <v>227301.26</v>
          </cell>
          <cell r="D599">
            <v>242045.18</v>
          </cell>
        </row>
        <row r="600">
          <cell r="A600">
            <v>2343021</v>
          </cell>
          <cell r="B600" t="str">
            <v>UNAMORT DEBT DISC CPCFA96A</v>
          </cell>
          <cell r="C600">
            <v>227635.72</v>
          </cell>
          <cell r="D600">
            <v>254681.56</v>
          </cell>
        </row>
        <row r="601">
          <cell r="A601">
            <v>2343024</v>
          </cell>
          <cell r="B601" t="str">
            <v>UNAMORT DEBT DISC SERIES KK (CPCFA91A)</v>
          </cell>
          <cell r="C601">
            <v>33640.49</v>
          </cell>
          <cell r="D601">
            <v>37212.89</v>
          </cell>
        </row>
        <row r="602">
          <cell r="A602">
            <v>2343050</v>
          </cell>
          <cell r="B602" t="str">
            <v>UNAMORT DEBT DISC SERIES BBB</v>
          </cell>
          <cell r="C602">
            <v>288854.2</v>
          </cell>
          <cell r="D602">
            <v>0</v>
          </cell>
        </row>
        <row r="603">
          <cell r="A603">
            <v>2343052</v>
          </cell>
          <cell r="B603" t="str">
            <v>UNAMORT DEBT DISC SERIES CCC</v>
          </cell>
          <cell r="C603">
            <v>491281.25</v>
          </cell>
          <cell r="D603">
            <v>0</v>
          </cell>
        </row>
        <row r="604">
          <cell r="A604">
            <v>2350000</v>
          </cell>
          <cell r="B604" t="str">
            <v>APPLICANT INSTALLATION ELECTRIC</v>
          </cell>
          <cell r="C604">
            <v>-690949</v>
          </cell>
          <cell r="D604">
            <v>-364608</v>
          </cell>
        </row>
        <row r="605">
          <cell r="A605">
            <v>2353000</v>
          </cell>
          <cell r="B605" t="str">
            <v>APPLICANT INSTALLATION GAS</v>
          </cell>
          <cell r="C605">
            <v>-1938251</v>
          </cell>
          <cell r="D605">
            <v>-2764740</v>
          </cell>
        </row>
        <row r="606">
          <cell r="A606">
            <v>2354000</v>
          </cell>
          <cell r="B606" t="str">
            <v>CAC ELECTRIC</v>
          </cell>
          <cell r="C606">
            <v>-18826948.260000002</v>
          </cell>
          <cell r="D606">
            <v>-23197204.890000001</v>
          </cell>
        </row>
        <row r="607">
          <cell r="A607">
            <v>2355000</v>
          </cell>
          <cell r="B607" t="str">
            <v>CAC TAX-FEDERAL</v>
          </cell>
          <cell r="C607">
            <v>-8674266.4199999999</v>
          </cell>
          <cell r="D607">
            <v>-9511006.7300000004</v>
          </cell>
        </row>
        <row r="608">
          <cell r="A608">
            <v>2357000</v>
          </cell>
          <cell r="B608" t="str">
            <v>CAC GAS</v>
          </cell>
          <cell r="C608">
            <v>-8544626.0199999996</v>
          </cell>
          <cell r="D608">
            <v>-9418683.7400000002</v>
          </cell>
        </row>
        <row r="609">
          <cell r="A609">
            <v>2411001</v>
          </cell>
          <cell r="B609" t="str">
            <v>ACCUM DEFERRED FIT-ACCELERATED</v>
          </cell>
          <cell r="C609">
            <v>-4522094</v>
          </cell>
          <cell r="D609">
            <v>-4522094</v>
          </cell>
        </row>
        <row r="610">
          <cell r="A610">
            <v>2411002</v>
          </cell>
          <cell r="B610" t="str">
            <v>ACCUM DEFERRED SIT-ACCELERATED</v>
          </cell>
          <cell r="C610">
            <v>-679162</v>
          </cell>
          <cell r="D610">
            <v>-679162</v>
          </cell>
        </row>
        <row r="611">
          <cell r="A611">
            <v>2412001</v>
          </cell>
          <cell r="B611" t="str">
            <v>ACCUM DEFERRED FIT-PRTY RELATED</v>
          </cell>
          <cell r="C611">
            <v>-367695805.35000002</v>
          </cell>
          <cell r="D611">
            <v>-350210703.82999998</v>
          </cell>
        </row>
        <row r="612">
          <cell r="A612">
            <v>2412002</v>
          </cell>
          <cell r="B612" t="str">
            <v>ACCUM DEFERRED SIT-PRTY RELATED</v>
          </cell>
          <cell r="C612">
            <v>-124647590.09</v>
          </cell>
          <cell r="D612">
            <v>-110880422.15000001</v>
          </cell>
        </row>
        <row r="613">
          <cell r="A613">
            <v>2413001</v>
          </cell>
          <cell r="B613" t="str">
            <v>ACCUM DEFERRED FIT-CREDITS-NONCURRENT</v>
          </cell>
          <cell r="C613">
            <v>-33293155.690000001</v>
          </cell>
          <cell r="D613">
            <v>-10032145.029999999</v>
          </cell>
        </row>
        <row r="614">
          <cell r="A614">
            <v>2413002</v>
          </cell>
          <cell r="B614" t="str">
            <v>ACCUM DEFERRED SIT CREDITS-NONCURRENT</v>
          </cell>
          <cell r="C614">
            <v>-7545117.8300000001</v>
          </cell>
          <cell r="D614">
            <v>-2779545.46</v>
          </cell>
        </row>
        <row r="615">
          <cell r="A615">
            <v>2420019</v>
          </cell>
          <cell r="B615" t="str">
            <v>NON-RATEMAKING DEFERRED INCOME TAX LIAB</v>
          </cell>
          <cell r="C615">
            <v>-139785560</v>
          </cell>
          <cell r="D615">
            <v>-128152308</v>
          </cell>
        </row>
        <row r="616">
          <cell r="A616">
            <v>2430004</v>
          </cell>
          <cell r="B616" t="str">
            <v>ACCUM DEFERRED INVESTMENT CR</v>
          </cell>
          <cell r="C616">
            <v>-34379170.700000003</v>
          </cell>
          <cell r="D616">
            <v>-36882509</v>
          </cell>
        </row>
        <row r="617">
          <cell r="A617">
            <v>2500007</v>
          </cell>
          <cell r="B617" t="str">
            <v>PROV WORKERS</v>
          </cell>
          <cell r="C617">
            <v>-533452</v>
          </cell>
          <cell r="D617">
            <v>-1552022.79</v>
          </cell>
        </row>
        <row r="618">
          <cell r="A618">
            <v>2500008</v>
          </cell>
          <cell r="B618" t="str">
            <v>PROV WORKERS-CURRENT CONTRA</v>
          </cell>
          <cell r="C618">
            <v>4500000</v>
          </cell>
          <cell r="D618">
            <v>4500000</v>
          </cell>
        </row>
        <row r="619">
          <cell r="A619">
            <v>2500012</v>
          </cell>
          <cell r="B619" t="str">
            <v>PROV FOR PROPERTY DAMAGE</v>
          </cell>
          <cell r="C619">
            <v>590688.68999999994</v>
          </cell>
          <cell r="D619">
            <v>-8057186.25</v>
          </cell>
        </row>
        <row r="620">
          <cell r="A620">
            <v>2500014</v>
          </cell>
          <cell r="B620" t="str">
            <v>CLAIMS PROP DAMAGE O&amp;M</v>
          </cell>
          <cell r="C620">
            <v>0</v>
          </cell>
          <cell r="D620">
            <v>9133183.6999999993</v>
          </cell>
        </row>
        <row r="621">
          <cell r="A621">
            <v>2500016</v>
          </cell>
          <cell r="B621" t="str">
            <v>PROV FOR BODILY INJURY</v>
          </cell>
          <cell r="C621">
            <v>0</v>
          </cell>
          <cell r="D621">
            <v>-3124889.59</v>
          </cell>
        </row>
        <row r="622">
          <cell r="A622">
            <v>2500017</v>
          </cell>
          <cell r="B622" t="str">
            <v>CLAIMS BODILY INJURY CONSTR</v>
          </cell>
          <cell r="C622">
            <v>5800</v>
          </cell>
          <cell r="D622">
            <v>0</v>
          </cell>
        </row>
        <row r="623">
          <cell r="A623">
            <v>2500018</v>
          </cell>
          <cell r="B623" t="str">
            <v>CLAIMS BODILY INJURY O&amp;M</v>
          </cell>
          <cell r="C623">
            <v>0</v>
          </cell>
          <cell r="D623">
            <v>1865376.19</v>
          </cell>
        </row>
        <row r="624">
          <cell r="A624">
            <v>2500064</v>
          </cell>
          <cell r="B624" t="str">
            <v>PREMIUMS VISION PLAN 1997</v>
          </cell>
          <cell r="C624">
            <v>0</v>
          </cell>
          <cell r="D624">
            <v>941.52</v>
          </cell>
        </row>
        <row r="625">
          <cell r="A625">
            <v>2500068</v>
          </cell>
          <cell r="B625" t="str">
            <v>FAS 112 LIABILITY</v>
          </cell>
          <cell r="C625">
            <v>-1861900</v>
          </cell>
          <cell r="D625">
            <v>-1861900</v>
          </cell>
        </row>
        <row r="626">
          <cell r="A626">
            <v>2500069</v>
          </cell>
          <cell r="B626" t="str">
            <v>PROV WORKERS-IBNR NONCURRENT</v>
          </cell>
          <cell r="C626">
            <v>-6148000</v>
          </cell>
          <cell r="D626">
            <v>-9259000</v>
          </cell>
        </row>
        <row r="627">
          <cell r="A627">
            <v>2500070</v>
          </cell>
          <cell r="B627" t="str">
            <v>PROV WORKERS-IBNR CURRENT CONTRA</v>
          </cell>
          <cell r="C627">
            <v>1940000</v>
          </cell>
          <cell r="D627">
            <v>1467000</v>
          </cell>
        </row>
        <row r="628">
          <cell r="A628">
            <v>2500071</v>
          </cell>
          <cell r="B628" t="str">
            <v>PROV WRKRS COMP - F/I ADJ</v>
          </cell>
          <cell r="C628">
            <v>-15722295.210000001</v>
          </cell>
          <cell r="D628">
            <v>-17116297</v>
          </cell>
        </row>
        <row r="629">
          <cell r="A629">
            <v>2500072</v>
          </cell>
          <cell r="B629" t="str">
            <v>PROV FOR PLPD - F/I AJD</v>
          </cell>
          <cell r="C629">
            <v>-5127262.68</v>
          </cell>
          <cell r="D629">
            <v>-3031683.54</v>
          </cell>
        </row>
        <row r="630">
          <cell r="A630">
            <v>2503001</v>
          </cell>
          <cell r="B630" t="str">
            <v>SONGS UNIT 1 NUC DECOMM</v>
          </cell>
          <cell r="C630">
            <v>-117126768</v>
          </cell>
          <cell r="D630">
            <v>-124998036.06</v>
          </cell>
        </row>
        <row r="631">
          <cell r="A631">
            <v>2503002</v>
          </cell>
          <cell r="B631" t="str">
            <v>SONGS 1 NUC DECOM W/D-NON QUALIFIED TRU</v>
          </cell>
          <cell r="C631">
            <v>-33705831.649999999</v>
          </cell>
          <cell r="D631">
            <v>-33705831.649999999</v>
          </cell>
        </row>
        <row r="632">
          <cell r="A632">
            <v>2503005</v>
          </cell>
          <cell r="B632" t="str">
            <v>SONGS 1 N/D COSTS</v>
          </cell>
          <cell r="C632">
            <v>85686314.109999999</v>
          </cell>
          <cell r="D632">
            <v>74611190.939999998</v>
          </cell>
        </row>
        <row r="633">
          <cell r="A633">
            <v>2503008</v>
          </cell>
          <cell r="B633" t="str">
            <v>SONGS 1 N/D COSTS TAX BENEFITS</v>
          </cell>
          <cell r="C633">
            <v>-22863295.289999999</v>
          </cell>
          <cell r="D633">
            <v>-22863295.289999999</v>
          </cell>
        </row>
        <row r="634">
          <cell r="A634">
            <v>2503009</v>
          </cell>
          <cell r="B634" t="str">
            <v>SONGS 1 NUC DECOM W/D-QUALIFIED TRUST</v>
          </cell>
          <cell r="C634">
            <v>-29111236.219999999</v>
          </cell>
          <cell r="D634">
            <v>-18038214.370000001</v>
          </cell>
        </row>
        <row r="635">
          <cell r="A635">
            <v>2503099</v>
          </cell>
          <cell r="B635" t="str">
            <v>SONGS 1 N/D CONTRA FAS 143</v>
          </cell>
          <cell r="C635">
            <v>117126768</v>
          </cell>
          <cell r="D635">
            <v>124998036.06</v>
          </cell>
        </row>
        <row r="636">
          <cell r="A636">
            <v>2504015</v>
          </cell>
          <cell r="B636" t="str">
            <v>PBOP LIABILITY</v>
          </cell>
          <cell r="C636">
            <v>-34413095.700000003</v>
          </cell>
          <cell r="D636">
            <v>-33867484.700000003</v>
          </cell>
        </row>
        <row r="637">
          <cell r="A637">
            <v>2504137</v>
          </cell>
          <cell r="B637" t="str">
            <v>ENVIRON. CLEAN-UP LIABILITY</v>
          </cell>
          <cell r="C637">
            <v>-24634020.859999999</v>
          </cell>
          <cell r="D637">
            <v>-21091488.02</v>
          </cell>
        </row>
        <row r="638">
          <cell r="A638">
            <v>2504141</v>
          </cell>
          <cell r="B638" t="str">
            <v>GAIN ON SALE OF ELECT BUILDING</v>
          </cell>
          <cell r="C638">
            <v>0</v>
          </cell>
          <cell r="D638">
            <v>-127282</v>
          </cell>
        </row>
        <row r="639">
          <cell r="A639">
            <v>2504147</v>
          </cell>
          <cell r="B639" t="str">
            <v>CIAC DEFERRED TAX REV-ELECT</v>
          </cell>
          <cell r="C639">
            <v>-115716628.12</v>
          </cell>
          <cell r="D639">
            <v>-108006275.77</v>
          </cell>
        </row>
        <row r="640">
          <cell r="A640">
            <v>2504148</v>
          </cell>
          <cell r="B640" t="str">
            <v>CIAC DEFERRED TAX REV-GAS</v>
          </cell>
          <cell r="C640">
            <v>-10100819.970000001</v>
          </cell>
          <cell r="D640">
            <v>-8499907.3699999992</v>
          </cell>
        </row>
        <row r="641">
          <cell r="A641">
            <v>2504151</v>
          </cell>
          <cell r="B641" t="str">
            <v>MISC DEFERRED CREDITS-NONCURRENT</v>
          </cell>
          <cell r="C641">
            <v>-50600000.020000003</v>
          </cell>
          <cell r="D641">
            <v>-7369801.0199999996</v>
          </cell>
        </row>
        <row r="642">
          <cell r="A642">
            <v>2504159</v>
          </cell>
          <cell r="B642" t="str">
            <v>CIAC AMORT-FED ELECT</v>
          </cell>
          <cell r="C642">
            <v>56227990.329999998</v>
          </cell>
          <cell r="D642">
            <v>50423456.380000003</v>
          </cell>
        </row>
        <row r="643">
          <cell r="A643">
            <v>2504160</v>
          </cell>
          <cell r="B643" t="str">
            <v>CIAC AMORT-FED GAS</v>
          </cell>
          <cell r="C643">
            <v>4363382.34</v>
          </cell>
          <cell r="D643">
            <v>3883160.84</v>
          </cell>
        </row>
        <row r="644">
          <cell r="A644">
            <v>2504162</v>
          </cell>
          <cell r="B644" t="str">
            <v>STREET LIGHT ADVANCES ORANGE</v>
          </cell>
          <cell r="C644">
            <v>-70375.78</v>
          </cell>
          <cell r="D644">
            <v>-74045.78</v>
          </cell>
        </row>
        <row r="645">
          <cell r="A645">
            <v>2504169</v>
          </cell>
          <cell r="B645" t="str">
            <v>PENSION LIABILITY</v>
          </cell>
          <cell r="C645">
            <v>-44761614</v>
          </cell>
          <cell r="D645">
            <v>-55058261</v>
          </cell>
        </row>
        <row r="646">
          <cell r="A646">
            <v>2504174</v>
          </cell>
          <cell r="B646" t="str">
            <v>DOE DECOM LIABILITY</v>
          </cell>
          <cell r="C646">
            <v>-1218636</v>
          </cell>
          <cell r="D646">
            <v>-2190024</v>
          </cell>
        </row>
        <row r="647">
          <cell r="A647">
            <v>2504176</v>
          </cell>
          <cell r="B647" t="str">
            <v>CIAC DEF TAX REV-STATE ELECT</v>
          </cell>
          <cell r="C647">
            <v>-17108049.539999999</v>
          </cell>
          <cell r="D647">
            <v>-15625666.539999999</v>
          </cell>
        </row>
        <row r="648">
          <cell r="A648">
            <v>2504177</v>
          </cell>
          <cell r="B648" t="str">
            <v>CIAC DEF TAX REV-STATE GAS</v>
          </cell>
          <cell r="C648">
            <v>-1759108.76</v>
          </cell>
          <cell r="D648">
            <v>-1452817.76</v>
          </cell>
        </row>
        <row r="649">
          <cell r="A649">
            <v>2504180</v>
          </cell>
          <cell r="B649" t="str">
            <v>CIAC AMORT-STATE ELECT</v>
          </cell>
          <cell r="C649">
            <v>5303640.71</v>
          </cell>
          <cell r="D649">
            <v>4409111.72</v>
          </cell>
        </row>
        <row r="650">
          <cell r="A650">
            <v>2504181</v>
          </cell>
          <cell r="B650" t="str">
            <v>CIAC AMORT-STATE GAS</v>
          </cell>
          <cell r="C650">
            <v>472109.05</v>
          </cell>
          <cell r="D650">
            <v>382146.88</v>
          </cell>
        </row>
        <row r="651">
          <cell r="A651">
            <v>2504225</v>
          </cell>
          <cell r="B651" t="str">
            <v>SERP ADDITIONAL MINIMUM LIABILITY</v>
          </cell>
          <cell r="C651">
            <v>-22243576</v>
          </cell>
          <cell r="D651">
            <v>-22243576</v>
          </cell>
        </row>
        <row r="652">
          <cell r="A652">
            <v>2504227</v>
          </cell>
          <cell r="B652" t="str">
            <v>PENSION ADDITIONAL MINIMUM LIABILITY</v>
          </cell>
          <cell r="C652">
            <v>-68058928</v>
          </cell>
          <cell r="D652">
            <v>-68058928</v>
          </cell>
        </row>
        <row r="653">
          <cell r="A653">
            <v>2504228</v>
          </cell>
          <cell r="B653" t="str">
            <v>ENVIRONMENTAL CLEAN-UP LT CONTRA</v>
          </cell>
          <cell r="C653">
            <v>13025036</v>
          </cell>
          <cell r="D653">
            <v>3750000</v>
          </cell>
        </row>
        <row r="654">
          <cell r="A654">
            <v>2504231</v>
          </cell>
          <cell r="B654" t="str">
            <v>SONGS MITIGATION LIAB - RATEPAYERS</v>
          </cell>
          <cell r="C654">
            <v>-8554000</v>
          </cell>
          <cell r="D654">
            <v>-9600000</v>
          </cell>
        </row>
        <row r="655">
          <cell r="A655">
            <v>2520001</v>
          </cell>
          <cell r="B655" t="str">
            <v>DEF TAX REGULATORY LIABILITY</v>
          </cell>
          <cell r="C655">
            <v>-55378988.240000002</v>
          </cell>
          <cell r="D655">
            <v>-69362941</v>
          </cell>
        </row>
        <row r="656">
          <cell r="A656">
            <v>2520300</v>
          </cell>
          <cell r="B656" t="str">
            <v>FAS 143 REG LIAB-NONCURRENT-SONGS #1</v>
          </cell>
          <cell r="C656">
            <v>-82145489.700000003</v>
          </cell>
          <cell r="D656">
            <v>-80481181.909999996</v>
          </cell>
        </row>
        <row r="657">
          <cell r="A657">
            <v>2520301</v>
          </cell>
          <cell r="B657" t="str">
            <v>FAS 143 REG LIAB-NONCURRENT-SONGS #2 &amp;</v>
          </cell>
          <cell r="C657">
            <v>-255073999.19</v>
          </cell>
          <cell r="D657">
            <v>-252489459.97999999</v>
          </cell>
        </row>
        <row r="658">
          <cell r="A658">
            <v>2520350</v>
          </cell>
          <cell r="B658" t="str">
            <v>REG LIABILITY-COST OF REMOVAL OBLIGATIO</v>
          </cell>
          <cell r="C658">
            <v>-955806000</v>
          </cell>
          <cell r="D658">
            <v>-912750000</v>
          </cell>
        </row>
        <row r="659">
          <cell r="A659">
            <v>2540004</v>
          </cell>
          <cell r="B659" t="str">
            <v>NONCURRENT LIAB-FEDERAL PROJECT MANAGEM</v>
          </cell>
          <cell r="C659">
            <v>-6677000</v>
          </cell>
          <cell r="D659">
            <v>-3600000</v>
          </cell>
        </row>
        <row r="660">
          <cell r="A660">
            <v>2540005</v>
          </cell>
          <cell r="B660" t="str">
            <v>REDEEMABLE PREF STOCK-$1.7625 SERIES-NO</v>
          </cell>
          <cell r="C660">
            <v>-16250000</v>
          </cell>
          <cell r="D660">
            <v>-18750000</v>
          </cell>
        </row>
        <row r="661">
          <cell r="A661">
            <v>2540008</v>
          </cell>
          <cell r="B661" t="str">
            <v>CUSTOMER PAYMENT LIABILITY-NONCURRENT</v>
          </cell>
          <cell r="C661">
            <v>-14493971.33</v>
          </cell>
          <cell r="D661">
            <v>-8285645.3899999997</v>
          </cell>
        </row>
        <row r="662">
          <cell r="A662">
            <v>2540009</v>
          </cell>
          <cell r="B662" t="str">
            <v>UNAMORT GAIN ON SALE OF ASSETS</v>
          </cell>
          <cell r="C662">
            <v>-2538000</v>
          </cell>
          <cell r="D662">
            <v>-3807000</v>
          </cell>
        </row>
        <row r="663">
          <cell r="A663">
            <v>2540010</v>
          </cell>
          <cell r="B663" t="str">
            <v>UNAMORT GAIN ON SALE OF ASSETS - CONTRA</v>
          </cell>
          <cell r="C663">
            <v>1269000</v>
          </cell>
          <cell r="D663">
            <v>1269000</v>
          </cell>
        </row>
        <row r="664">
          <cell r="A664">
            <v>2540011</v>
          </cell>
          <cell r="B664" t="str">
            <v>PALOMAR / ESCONDIDO CONTRIBUTION COMMIT</v>
          </cell>
          <cell r="C664">
            <v>-2543930</v>
          </cell>
          <cell r="D664">
            <v>0</v>
          </cell>
        </row>
        <row r="665">
          <cell r="A665">
            <v>2540012</v>
          </cell>
          <cell r="B665" t="str">
            <v>AVOIDED PREMIUM SURCHARGE (OIL)</v>
          </cell>
          <cell r="C665">
            <v>-4856336.47</v>
          </cell>
          <cell r="D665">
            <v>0</v>
          </cell>
        </row>
        <row r="666">
          <cell r="A666">
            <v>2540013</v>
          </cell>
          <cell r="B666" t="str">
            <v>AVOIDED PREMIUM SURCHARGE (OIL) - CONTR</v>
          </cell>
          <cell r="C666">
            <v>2099000</v>
          </cell>
          <cell r="D666">
            <v>0</v>
          </cell>
        </row>
        <row r="667">
          <cell r="A667">
            <v>2540300</v>
          </cell>
          <cell r="B667" t="str">
            <v>FAS 143 ARO-NONCURRENT-SILVERGATE</v>
          </cell>
          <cell r="C667">
            <v>-3696037.61</v>
          </cell>
          <cell r="D667">
            <v>-6788461.1399999997</v>
          </cell>
        </row>
        <row r="668">
          <cell r="A668">
            <v>2540301</v>
          </cell>
          <cell r="B668" t="str">
            <v>FAS 143 ARO-NONCURRENT-SONGS #1</v>
          </cell>
          <cell r="C668">
            <v>-20981278.300000001</v>
          </cell>
          <cell r="D668">
            <v>-28516854.149999999</v>
          </cell>
        </row>
        <row r="669">
          <cell r="A669">
            <v>2540302</v>
          </cell>
          <cell r="B669" t="str">
            <v>FAS 143 ARO-NONCURRENT-SONGS #2 &amp; 3</v>
          </cell>
          <cell r="C669">
            <v>-304080511.25</v>
          </cell>
          <cell r="D669">
            <v>-283260839.25</v>
          </cell>
        </row>
        <row r="670">
          <cell r="A670">
            <v>2540307</v>
          </cell>
          <cell r="B670" t="str">
            <v>FIN 47 ARO-NONCURRENT</v>
          </cell>
          <cell r="C670">
            <v>-31682745</v>
          </cell>
          <cell r="D670">
            <v>0</v>
          </cell>
        </row>
        <row r="671">
          <cell r="A671">
            <v>2541030</v>
          </cell>
          <cell r="B671" t="str">
            <v>ELECTRIC DERIVATIVE LIABILITY-NONCURREN</v>
          </cell>
          <cell r="C671">
            <v>0</v>
          </cell>
          <cell r="D671">
            <v>-417185706</v>
          </cell>
        </row>
        <row r="672">
          <cell r="A672">
            <v>2541031</v>
          </cell>
          <cell r="B672" t="str">
            <v>GAS DERIVATIVE LIABILITY-NONCURRENT</v>
          </cell>
          <cell r="C672">
            <v>0</v>
          </cell>
          <cell r="D672">
            <v>-30371343</v>
          </cell>
        </row>
        <row r="673">
          <cell r="A673">
            <v>2541033</v>
          </cell>
          <cell r="B673" t="str">
            <v>FAS 133 SWAP LIABILITY-2004CV</v>
          </cell>
          <cell r="C673">
            <v>0</v>
          </cell>
          <cell r="D673">
            <v>-212149</v>
          </cell>
        </row>
        <row r="674">
          <cell r="A674">
            <v>2610000</v>
          </cell>
          <cell r="B674" t="str">
            <v>INTERFACE OFFSET ACCOUNT</v>
          </cell>
          <cell r="C674">
            <v>272514.7</v>
          </cell>
          <cell r="D674">
            <v>0</v>
          </cell>
        </row>
        <row r="675">
          <cell r="A675">
            <v>3100004</v>
          </cell>
          <cell r="B675" t="str">
            <v>2100 COMMON STOCK (W/4175)</v>
          </cell>
          <cell r="C675">
            <v>-291458395</v>
          </cell>
          <cell r="D675">
            <v>-291458395</v>
          </cell>
        </row>
        <row r="676">
          <cell r="A676">
            <v>3200049</v>
          </cell>
          <cell r="B676" t="str">
            <v>PAID IN CAPITAL CONTRIBUTION 4175</v>
          </cell>
          <cell r="C676">
            <v>-79618042.060000002</v>
          </cell>
          <cell r="D676">
            <v>-79618042.060000002</v>
          </cell>
        </row>
        <row r="677">
          <cell r="A677">
            <v>3210002</v>
          </cell>
          <cell r="B677" t="str">
            <v>PREM CAP STK-CMN $2.50</v>
          </cell>
          <cell r="C677">
            <v>-591282977.78999996</v>
          </cell>
          <cell r="D677">
            <v>-591282977.78999996</v>
          </cell>
        </row>
        <row r="678">
          <cell r="A678">
            <v>3210003</v>
          </cell>
          <cell r="B678" t="str">
            <v>PREM CAP STK-PRFD (CUM 5%)</v>
          </cell>
          <cell r="C678">
            <v>-196218.75</v>
          </cell>
          <cell r="D678">
            <v>-196218.75</v>
          </cell>
        </row>
        <row r="679">
          <cell r="A679">
            <v>3210004</v>
          </cell>
          <cell r="B679" t="str">
            <v>PREM CAP STK-PRFD (CUM 4.4%)</v>
          </cell>
          <cell r="C679">
            <v>-103556.19</v>
          </cell>
          <cell r="D679">
            <v>-103556.19</v>
          </cell>
        </row>
        <row r="680">
          <cell r="A680">
            <v>3210005</v>
          </cell>
          <cell r="B680" t="str">
            <v>PREM CAP STK-PRFD $1.82 SERI</v>
          </cell>
          <cell r="C680">
            <v>-640000</v>
          </cell>
          <cell r="D680">
            <v>-640000</v>
          </cell>
        </row>
        <row r="681">
          <cell r="A681">
            <v>3220002</v>
          </cell>
          <cell r="B681" t="str">
            <v>GAIN ON CANCEL 4.60% PRFD STK</v>
          </cell>
          <cell r="C681">
            <v>-12385</v>
          </cell>
          <cell r="D681">
            <v>-12385</v>
          </cell>
        </row>
        <row r="682">
          <cell r="A682">
            <v>3220003</v>
          </cell>
          <cell r="B682" t="str">
            <v>LOSS ON CANCEL 9.84 PRFE STK</v>
          </cell>
          <cell r="C682">
            <v>474597</v>
          </cell>
          <cell r="D682">
            <v>474597</v>
          </cell>
        </row>
        <row r="683">
          <cell r="A683">
            <v>3220004</v>
          </cell>
          <cell r="B683" t="str">
            <v>LOSS ON CANCEL $7.80 PRFE</v>
          </cell>
          <cell r="C683">
            <v>521693</v>
          </cell>
          <cell r="D683">
            <v>521693</v>
          </cell>
        </row>
        <row r="684">
          <cell r="A684">
            <v>3220005</v>
          </cell>
          <cell r="B684" t="str">
            <v>LOSS ON CANCEL $7.20 PRFD STK</v>
          </cell>
          <cell r="C684">
            <v>377603</v>
          </cell>
          <cell r="D684">
            <v>377603</v>
          </cell>
        </row>
        <row r="685">
          <cell r="A685">
            <v>3220006</v>
          </cell>
          <cell r="B685" t="str">
            <v>GAIN ON CANCEL 8.25 PREF STK</v>
          </cell>
          <cell r="C685">
            <v>-12171867</v>
          </cell>
          <cell r="D685">
            <v>-12171867</v>
          </cell>
        </row>
        <row r="686">
          <cell r="A686">
            <v>3220007</v>
          </cell>
          <cell r="B686" t="str">
            <v>LOSS ON CANCEL 2.68 PRFE STK</v>
          </cell>
          <cell r="C686">
            <v>2284099</v>
          </cell>
          <cell r="D686">
            <v>2284099</v>
          </cell>
        </row>
        <row r="687">
          <cell r="A687">
            <v>3220008</v>
          </cell>
          <cell r="B687" t="str">
            <v>LOSS ON CANCEL 9.125 PREF</v>
          </cell>
          <cell r="C687">
            <v>247488</v>
          </cell>
          <cell r="D687">
            <v>247488</v>
          </cell>
        </row>
        <row r="688">
          <cell r="A688">
            <v>3220009</v>
          </cell>
          <cell r="B688" t="str">
            <v>LOSS ON CANCEL 2.475 PREF</v>
          </cell>
          <cell r="C688">
            <v>1990838.72</v>
          </cell>
          <cell r="D688">
            <v>1990838.72</v>
          </cell>
        </row>
        <row r="689">
          <cell r="A689">
            <v>3220010</v>
          </cell>
          <cell r="B689" t="str">
            <v>LOSS ON CANCEL 4.65 PREF STK</v>
          </cell>
          <cell r="C689">
            <v>5692455.5800000001</v>
          </cell>
          <cell r="D689">
            <v>5692455.5800000001</v>
          </cell>
        </row>
        <row r="690">
          <cell r="A690">
            <v>3220011</v>
          </cell>
          <cell r="B690" t="str">
            <v>LOSS ON CANCEL $15.44 PREF STK</v>
          </cell>
          <cell r="C690">
            <v>2456561.7999999998</v>
          </cell>
          <cell r="D690">
            <v>2456561.7999999998</v>
          </cell>
        </row>
        <row r="691">
          <cell r="A691">
            <v>3220012</v>
          </cell>
          <cell r="B691" t="str">
            <v>LOSS ON CANCEL 7.05 PRF STK</v>
          </cell>
          <cell r="C691">
            <v>2325468.6800000002</v>
          </cell>
          <cell r="D691">
            <v>2325468.6800000002</v>
          </cell>
        </row>
        <row r="692">
          <cell r="A692">
            <v>3220013</v>
          </cell>
          <cell r="B692" t="str">
            <v>LOSS ON REACQUISIT. OFFSET</v>
          </cell>
          <cell r="C692">
            <v>-4186552.78</v>
          </cell>
          <cell r="D692">
            <v>-4186552.78</v>
          </cell>
        </row>
        <row r="693">
          <cell r="A693">
            <v>3230002</v>
          </cell>
          <cell r="B693" t="str">
            <v>CAPITAL STOCK EXP-COMMON</v>
          </cell>
          <cell r="C693">
            <v>24605639.84</v>
          </cell>
          <cell r="D693">
            <v>24605639.84</v>
          </cell>
        </row>
        <row r="694">
          <cell r="A694">
            <v>3230003</v>
          </cell>
          <cell r="B694" t="str">
            <v>CAP STK EXP-PRFD 4.60% SER</v>
          </cell>
          <cell r="C694">
            <v>53319</v>
          </cell>
          <cell r="D694">
            <v>53319</v>
          </cell>
        </row>
        <row r="695">
          <cell r="A695">
            <v>3230005</v>
          </cell>
          <cell r="B695" t="str">
            <v>CAP STK EXP-PRFE $1.7625 SER</v>
          </cell>
          <cell r="C695">
            <v>301473.83</v>
          </cell>
          <cell r="D695">
            <v>301473.83</v>
          </cell>
        </row>
        <row r="696">
          <cell r="A696">
            <v>3230006</v>
          </cell>
          <cell r="B696" t="str">
            <v>CAP STK EXP-PRFE $1.70 SER</v>
          </cell>
          <cell r="C696">
            <v>464567.47</v>
          </cell>
          <cell r="D696">
            <v>464567.47</v>
          </cell>
        </row>
        <row r="697">
          <cell r="A697">
            <v>3230007</v>
          </cell>
          <cell r="B697" t="str">
            <v>CAP STK EXP-PRFD $1.82 SERI</v>
          </cell>
          <cell r="C697">
            <v>565044.77</v>
          </cell>
          <cell r="D697">
            <v>565044.77</v>
          </cell>
        </row>
        <row r="698">
          <cell r="A698">
            <v>3300013</v>
          </cell>
          <cell r="B698" t="str">
            <v>CUM PREF STK ISS-5% SERIES</v>
          </cell>
          <cell r="C698">
            <v>-7500000</v>
          </cell>
          <cell r="D698">
            <v>-7500000</v>
          </cell>
        </row>
        <row r="699">
          <cell r="A699">
            <v>3300014</v>
          </cell>
          <cell r="B699" t="str">
            <v>CUM PREF STK ISS-4-1/2% SER</v>
          </cell>
          <cell r="C699">
            <v>-6000000</v>
          </cell>
          <cell r="D699">
            <v>-6000000</v>
          </cell>
        </row>
        <row r="700">
          <cell r="A700">
            <v>3300015</v>
          </cell>
          <cell r="B700" t="str">
            <v>CUM PREF STK ISS-4.40% SER</v>
          </cell>
          <cell r="C700">
            <v>-6500000</v>
          </cell>
          <cell r="D700">
            <v>-6500000</v>
          </cell>
        </row>
        <row r="701">
          <cell r="A701">
            <v>3300016</v>
          </cell>
          <cell r="B701" t="str">
            <v>CUM PREF STK ISS-4.60% SER</v>
          </cell>
          <cell r="C701">
            <v>-7475400</v>
          </cell>
          <cell r="D701">
            <v>-7475400</v>
          </cell>
        </row>
        <row r="702">
          <cell r="A702">
            <v>3300020</v>
          </cell>
          <cell r="B702" t="str">
            <v>PREF STK IS-$1.70 SER W/O PAR</v>
          </cell>
          <cell r="C702">
            <v>-35000000</v>
          </cell>
          <cell r="D702">
            <v>-35000000</v>
          </cell>
        </row>
        <row r="703">
          <cell r="A703">
            <v>3300021</v>
          </cell>
          <cell r="B703" t="str">
            <v>CUM PREF ISS-$1.82 SERIES</v>
          </cell>
          <cell r="C703">
            <v>-16000000</v>
          </cell>
          <cell r="D703">
            <v>-16000000</v>
          </cell>
        </row>
        <row r="704">
          <cell r="A704">
            <v>3400012</v>
          </cell>
          <cell r="B704" t="str">
            <v>RETAINED EARNINGS PY 4175</v>
          </cell>
          <cell r="C704">
            <v>-372705040.63</v>
          </cell>
          <cell r="D704">
            <v>-369983853.89999998</v>
          </cell>
        </row>
        <row r="705">
          <cell r="A705">
            <v>3431002</v>
          </cell>
          <cell r="B705" t="str">
            <v>OTHER COMP INC-FAS 133 2004CV SERIES</v>
          </cell>
          <cell r="C705">
            <v>0</v>
          </cell>
          <cell r="D705">
            <v>128523</v>
          </cell>
        </row>
        <row r="706">
          <cell r="A706">
            <v>3440002</v>
          </cell>
          <cell r="B706" t="str">
            <v>ACCUM OTHER COMP INCOME-SERP</v>
          </cell>
          <cell r="C706">
            <v>13028510</v>
          </cell>
          <cell r="D706">
            <v>13028510</v>
          </cell>
        </row>
        <row r="707">
          <cell r="A707">
            <v>3500501</v>
          </cell>
          <cell r="B707" t="str">
            <v>DIVIDEND DECLARED-ENOVA 4175</v>
          </cell>
          <cell r="C707">
            <v>75000000</v>
          </cell>
          <cell r="D707">
            <v>205000000</v>
          </cell>
        </row>
        <row r="708">
          <cell r="A708">
            <v>4000000</v>
          </cell>
          <cell r="B708" t="str">
            <v>ELECTRIC RESIDENTIAL SALES</v>
          </cell>
          <cell r="C708">
            <v>-737656354</v>
          </cell>
          <cell r="D708">
            <v>-691604534</v>
          </cell>
        </row>
        <row r="709">
          <cell r="A709">
            <v>4000010</v>
          </cell>
          <cell r="B709" t="str">
            <v>ELECTRIC COMM/IND SALES</v>
          </cell>
          <cell r="C709">
            <v>-654572450</v>
          </cell>
          <cell r="D709">
            <v>-643530763</v>
          </cell>
        </row>
        <row r="710">
          <cell r="A710">
            <v>4000020</v>
          </cell>
          <cell r="B710" t="str">
            <v>INDUSTRIAL SALES</v>
          </cell>
          <cell r="C710">
            <v>-142233392</v>
          </cell>
          <cell r="D710">
            <v>-134207576</v>
          </cell>
        </row>
        <row r="711">
          <cell r="A711">
            <v>4000030</v>
          </cell>
          <cell r="B711" t="str">
            <v>SALES FOR RESALE-ON SYSTEM</v>
          </cell>
          <cell r="C711">
            <v>-1804</v>
          </cell>
          <cell r="D711">
            <v>-3134</v>
          </cell>
        </row>
        <row r="712">
          <cell r="A712">
            <v>4000035</v>
          </cell>
          <cell r="B712" t="str">
            <v>JE SALES FOR RESALE ENERGY</v>
          </cell>
          <cell r="C712">
            <v>0</v>
          </cell>
          <cell r="D712">
            <v>-135551.4</v>
          </cell>
        </row>
        <row r="713">
          <cell r="A713">
            <v>4000100</v>
          </cell>
          <cell r="B713" t="str">
            <v>ELECTRIC PUBLIC ST &amp; HIWAY LTG</v>
          </cell>
          <cell r="C713">
            <v>-10682947</v>
          </cell>
          <cell r="D713">
            <v>-11527648</v>
          </cell>
        </row>
        <row r="714">
          <cell r="A714">
            <v>4000200</v>
          </cell>
          <cell r="B714" t="str">
            <v>DIRECT ACCESS-T&amp;D CHARGES</v>
          </cell>
          <cell r="C714">
            <v>-113597225</v>
          </cell>
          <cell r="D714">
            <v>-105079862</v>
          </cell>
        </row>
        <row r="715">
          <cell r="A715">
            <v>4100024</v>
          </cell>
          <cell r="B715" t="str">
            <v>GAS RESIDENTIAL SALES</v>
          </cell>
          <cell r="C715">
            <v>-381289029</v>
          </cell>
          <cell r="D715">
            <v>-332059381</v>
          </cell>
        </row>
        <row r="716">
          <cell r="A716">
            <v>4110040</v>
          </cell>
          <cell r="B716" t="str">
            <v>GAS COMMERCIAL SALES</v>
          </cell>
          <cell r="C716">
            <v>-164017863</v>
          </cell>
          <cell r="D716">
            <v>-133340167</v>
          </cell>
        </row>
        <row r="717">
          <cell r="A717">
            <v>4110042</v>
          </cell>
          <cell r="B717" t="str">
            <v>JE NATURAL GAS VEHICLE PROGRAM</v>
          </cell>
          <cell r="C717">
            <v>-7668812</v>
          </cell>
          <cell r="D717">
            <v>-5274365</v>
          </cell>
        </row>
        <row r="718">
          <cell r="A718">
            <v>4120044</v>
          </cell>
          <cell r="B718" t="str">
            <v>GAS COMM &amp; INDUSTRL PRIORITY 3</v>
          </cell>
          <cell r="C718">
            <v>-2767439</v>
          </cell>
          <cell r="D718">
            <v>-2277409</v>
          </cell>
        </row>
        <row r="719">
          <cell r="A719">
            <v>4120046</v>
          </cell>
          <cell r="B719" t="str">
            <v>GAS COMM &amp; INDUSTRL PRIORITY 4</v>
          </cell>
          <cell r="C719">
            <v>-3128862</v>
          </cell>
          <cell r="D719">
            <v>-2318205</v>
          </cell>
        </row>
        <row r="720">
          <cell r="A720">
            <v>4130029</v>
          </cell>
          <cell r="B720" t="str">
            <v>JE GAS TRANSPORT REV-SDGE ONLY</v>
          </cell>
          <cell r="C720">
            <v>-32266003</v>
          </cell>
          <cell r="D720">
            <v>-31756722</v>
          </cell>
        </row>
        <row r="721">
          <cell r="A721">
            <v>4130030</v>
          </cell>
          <cell r="B721" t="str">
            <v>EG REVENUE TRANSFER FROM SOCALGAS</v>
          </cell>
          <cell r="C721">
            <v>-11302506</v>
          </cell>
          <cell r="D721">
            <v>-8651643</v>
          </cell>
        </row>
        <row r="722">
          <cell r="A722">
            <v>4130050</v>
          </cell>
          <cell r="B722" t="str">
            <v>INTERDEPARTMENTAL SALES TO SDG&amp;E POWER</v>
          </cell>
          <cell r="C722">
            <v>2736.13</v>
          </cell>
          <cell r="D722">
            <v>0</v>
          </cell>
        </row>
        <row r="723">
          <cell r="A723">
            <v>4130051</v>
          </cell>
          <cell r="B723" t="str">
            <v>INTERDEPARTMENTAL SALES PROFIT</v>
          </cell>
          <cell r="C723">
            <v>-48190.9</v>
          </cell>
          <cell r="D723">
            <v>0</v>
          </cell>
        </row>
        <row r="724">
          <cell r="A724">
            <v>4230010</v>
          </cell>
          <cell r="B724" t="str">
            <v>UNBILLED REV-ELECTRIC</v>
          </cell>
          <cell r="C724">
            <v>-1185000</v>
          </cell>
          <cell r="D724">
            <v>-4826000</v>
          </cell>
        </row>
        <row r="725">
          <cell r="A725">
            <v>4230063</v>
          </cell>
          <cell r="B725" t="str">
            <v>UNBILLED REV-GAS</v>
          </cell>
          <cell r="C725">
            <v>2743000</v>
          </cell>
          <cell r="D725">
            <v>-1423000</v>
          </cell>
        </row>
        <row r="726">
          <cell r="A726">
            <v>4230064</v>
          </cell>
          <cell r="B726" t="str">
            <v>PGA REVENUE NON-CORE</v>
          </cell>
          <cell r="C726">
            <v>-273806</v>
          </cell>
          <cell r="D726">
            <v>1412521</v>
          </cell>
        </row>
        <row r="727">
          <cell r="A727">
            <v>4230065</v>
          </cell>
          <cell r="B727" t="str">
            <v>JE PGA REVENUE-CORE</v>
          </cell>
          <cell r="C727">
            <v>-46933457.950000003</v>
          </cell>
          <cell r="D727">
            <v>-13940377.609999999</v>
          </cell>
        </row>
        <row r="728">
          <cell r="A728">
            <v>4230069</v>
          </cell>
          <cell r="B728" t="str">
            <v>JE NGV BALANCING ACCT REVENUE</v>
          </cell>
          <cell r="C728">
            <v>-1749849</v>
          </cell>
          <cell r="D728">
            <v>-377309</v>
          </cell>
        </row>
        <row r="729">
          <cell r="A729">
            <v>4230073</v>
          </cell>
          <cell r="B729" t="str">
            <v>MISC BALANCING ACCT-GAS</v>
          </cell>
          <cell r="C729">
            <v>0</v>
          </cell>
          <cell r="D729">
            <v>348754</v>
          </cell>
        </row>
        <row r="730">
          <cell r="A730">
            <v>4230075</v>
          </cell>
          <cell r="B730" t="str">
            <v>JE CARE REVENUE GAS</v>
          </cell>
          <cell r="C730">
            <v>-9986598</v>
          </cell>
          <cell r="D730">
            <v>-7258011</v>
          </cell>
        </row>
        <row r="731">
          <cell r="A731">
            <v>4230085</v>
          </cell>
          <cell r="B731" t="str">
            <v>GSBA REVENUE CORE</v>
          </cell>
          <cell r="C731">
            <v>1024982</v>
          </cell>
          <cell r="D731">
            <v>-674305</v>
          </cell>
        </row>
        <row r="732">
          <cell r="A732">
            <v>4230086</v>
          </cell>
          <cell r="B732" t="str">
            <v>GSBA REVENUE NONCORE-NONUEG</v>
          </cell>
          <cell r="C732">
            <v>-102279</v>
          </cell>
          <cell r="D732">
            <v>-71117</v>
          </cell>
        </row>
        <row r="733">
          <cell r="A733">
            <v>4230089</v>
          </cell>
          <cell r="B733" t="str">
            <v>ITCS REVENUE CORE</v>
          </cell>
          <cell r="C733">
            <v>-562857</v>
          </cell>
          <cell r="D733">
            <v>-882090</v>
          </cell>
        </row>
        <row r="734">
          <cell r="A734">
            <v>4230095</v>
          </cell>
          <cell r="B734" t="str">
            <v>DSM BIDDING REV GAS</v>
          </cell>
          <cell r="C734">
            <v>-5296</v>
          </cell>
          <cell r="D734">
            <v>-2345</v>
          </cell>
        </row>
        <row r="735">
          <cell r="A735">
            <v>4230097</v>
          </cell>
          <cell r="B735" t="str">
            <v>JE R&amp;D REVENUE-GAS</v>
          </cell>
          <cell r="C735">
            <v>-912179</v>
          </cell>
          <cell r="D735">
            <v>-899233</v>
          </cell>
        </row>
        <row r="736">
          <cell r="A736">
            <v>4230099</v>
          </cell>
          <cell r="B736" t="str">
            <v>HSCC MEMO REVENUE-GAS</v>
          </cell>
          <cell r="C736">
            <v>730559</v>
          </cell>
          <cell r="D736">
            <v>-81377</v>
          </cell>
        </row>
        <row r="737">
          <cell r="A737">
            <v>4230100</v>
          </cell>
          <cell r="B737" t="str">
            <v>JE-98 DSM BALANCING ACCT GAS</v>
          </cell>
          <cell r="C737">
            <v>-13235551</v>
          </cell>
          <cell r="D737">
            <v>-12880330</v>
          </cell>
        </row>
        <row r="738">
          <cell r="A738">
            <v>4230115</v>
          </cell>
          <cell r="B738" t="str">
            <v>GAS MERGER CRDT MISC REV</v>
          </cell>
          <cell r="C738">
            <v>-39753.47</v>
          </cell>
          <cell r="D738">
            <v>-614954.56000000006</v>
          </cell>
        </row>
        <row r="739">
          <cell r="A739">
            <v>4230119</v>
          </cell>
          <cell r="B739" t="str">
            <v>REWARDS &amp; PENALTIES BAL ACCT-GAS</v>
          </cell>
          <cell r="C739">
            <v>-7514683</v>
          </cell>
          <cell r="D739">
            <v>-28040118</v>
          </cell>
        </row>
        <row r="740">
          <cell r="A740">
            <v>4230128</v>
          </cell>
          <cell r="B740" t="str">
            <v>GAS NON-MARGIN FCA (SCG COSTS)-CORE</v>
          </cell>
          <cell r="C740">
            <v>-591249</v>
          </cell>
          <cell r="D740">
            <v>-1221199</v>
          </cell>
        </row>
        <row r="741">
          <cell r="A741">
            <v>4230129</v>
          </cell>
          <cell r="B741" t="str">
            <v>GAS NON-MARGIN FCA (SCG COSTS)-NC</v>
          </cell>
          <cell r="C741">
            <v>532589</v>
          </cell>
          <cell r="D741">
            <v>-1992331</v>
          </cell>
        </row>
        <row r="742">
          <cell r="A742">
            <v>4230130</v>
          </cell>
          <cell r="B742" t="str">
            <v>GAS NON-MARGIN FCA (SDGE OTHER)-CORE</v>
          </cell>
          <cell r="C742">
            <v>1786517</v>
          </cell>
          <cell r="D742">
            <v>-903</v>
          </cell>
        </row>
        <row r="743">
          <cell r="A743">
            <v>4230131</v>
          </cell>
          <cell r="B743" t="str">
            <v>GAS NON-MARGIN FCA (SDGE OTHER)-NC</v>
          </cell>
          <cell r="C743">
            <v>2077666</v>
          </cell>
          <cell r="D743">
            <v>-37387</v>
          </cell>
        </row>
        <row r="744">
          <cell r="A744">
            <v>4230134</v>
          </cell>
          <cell r="B744" t="str">
            <v>SELF-GENERATION PROGRAM MEMO A/C</v>
          </cell>
          <cell r="C744">
            <v>61009</v>
          </cell>
          <cell r="D744">
            <v>12848</v>
          </cell>
        </row>
        <row r="745">
          <cell r="A745">
            <v>4230135</v>
          </cell>
          <cell r="B745" t="str">
            <v>CPFA REVENUE-GAS</v>
          </cell>
          <cell r="C745">
            <v>-13242</v>
          </cell>
          <cell r="D745">
            <v>13242</v>
          </cell>
        </row>
        <row r="746">
          <cell r="A746">
            <v>4230136</v>
          </cell>
          <cell r="B746" t="str">
            <v>BASELINE BALANCING ACCOUNT-GAS</v>
          </cell>
          <cell r="C746">
            <v>177805</v>
          </cell>
          <cell r="D746">
            <v>-733587</v>
          </cell>
        </row>
        <row r="747">
          <cell r="A747">
            <v>4230140</v>
          </cell>
          <cell r="B747" t="str">
            <v>EL PASO TURN-BACK CAPACITY BALANCING AC</v>
          </cell>
          <cell r="C747">
            <v>0</v>
          </cell>
          <cell r="D747">
            <v>1123143</v>
          </cell>
        </row>
        <row r="748">
          <cell r="A748">
            <v>4230142</v>
          </cell>
          <cell r="B748" t="str">
            <v>MISC REGULATORY REVENUES - GAS</v>
          </cell>
          <cell r="C748">
            <v>3799078.79</v>
          </cell>
          <cell r="D748">
            <v>0</v>
          </cell>
        </row>
        <row r="749">
          <cell r="A749">
            <v>4230143</v>
          </cell>
          <cell r="B749" t="str">
            <v>MISC REGULATORY REVENUES CONTRA GAS</v>
          </cell>
          <cell r="C749">
            <v>-36696517.789999999</v>
          </cell>
          <cell r="D749">
            <v>0</v>
          </cell>
        </row>
        <row r="750">
          <cell r="A750">
            <v>4230147</v>
          </cell>
          <cell r="B750" t="str">
            <v>B/A REVENUE-CEMA-FIRESTORM 2003-GAS</v>
          </cell>
          <cell r="C750">
            <v>301836</v>
          </cell>
          <cell r="D750">
            <v>-87366</v>
          </cell>
        </row>
        <row r="751">
          <cell r="A751">
            <v>4230150</v>
          </cell>
          <cell r="B751" t="str">
            <v>B/A REVENUE-EL PASO SETTLEMENT PROCEEDS</v>
          </cell>
          <cell r="C751">
            <v>0</v>
          </cell>
          <cell r="D751">
            <v>291903</v>
          </cell>
        </row>
        <row r="752">
          <cell r="A752">
            <v>4230159</v>
          </cell>
          <cell r="B752" t="str">
            <v>B/A REVENUE-ANNUAL ERNGS ASSESS PROC ME</v>
          </cell>
          <cell r="C752">
            <v>0</v>
          </cell>
          <cell r="D752">
            <v>-117775</v>
          </cell>
        </row>
        <row r="753">
          <cell r="A753">
            <v>4230161</v>
          </cell>
          <cell r="B753" t="str">
            <v>B/A REVENUE-PBOP GAS</v>
          </cell>
          <cell r="C753">
            <v>711687</v>
          </cell>
          <cell r="D753">
            <v>128148</v>
          </cell>
        </row>
        <row r="754">
          <cell r="A754">
            <v>4230162</v>
          </cell>
          <cell r="B754" t="str">
            <v>B/A REVENUE-PENSION GAS</v>
          </cell>
          <cell r="C754">
            <v>-163578</v>
          </cell>
          <cell r="D754">
            <v>88692</v>
          </cell>
        </row>
        <row r="755">
          <cell r="A755">
            <v>4230163</v>
          </cell>
          <cell r="B755" t="str">
            <v>B/A REVENUE-COS-GAS</v>
          </cell>
          <cell r="C755">
            <v>-4179234</v>
          </cell>
          <cell r="D755">
            <v>4203000</v>
          </cell>
        </row>
        <row r="756">
          <cell r="A756">
            <v>4230164</v>
          </cell>
          <cell r="B756" t="str">
            <v>B/A REVENUE-CORE FIXED COST ACCOUNT (CF</v>
          </cell>
          <cell r="C756">
            <v>-8028315</v>
          </cell>
          <cell r="D756">
            <v>0</v>
          </cell>
        </row>
        <row r="757">
          <cell r="A757">
            <v>4230165</v>
          </cell>
          <cell r="B757" t="str">
            <v>B/A REVENUE-NON CORE FIXED COST ACCT (N</v>
          </cell>
          <cell r="C757">
            <v>-5117209</v>
          </cell>
          <cell r="D757">
            <v>0</v>
          </cell>
        </row>
        <row r="758">
          <cell r="A758">
            <v>4230166</v>
          </cell>
          <cell r="B758" t="str">
            <v>B/A REVENUE - AMIMA GAS</v>
          </cell>
          <cell r="C758">
            <v>835</v>
          </cell>
          <cell r="D758">
            <v>0</v>
          </cell>
        </row>
        <row r="759">
          <cell r="A759">
            <v>4230169</v>
          </cell>
          <cell r="B759" t="str">
            <v>B/A REVENUE - ICCMA GAS</v>
          </cell>
          <cell r="C759">
            <v>-52051</v>
          </cell>
          <cell r="D759">
            <v>0</v>
          </cell>
        </row>
        <row r="760">
          <cell r="A760">
            <v>4240002</v>
          </cell>
          <cell r="B760" t="str">
            <v>CARE BALANCING ACCT ELECTR</v>
          </cell>
          <cell r="C760">
            <v>286204</v>
          </cell>
          <cell r="D760">
            <v>8051793</v>
          </cell>
        </row>
        <row r="761">
          <cell r="A761">
            <v>4240003</v>
          </cell>
          <cell r="B761" t="str">
            <v>DSM BALANCING ACCOUNT</v>
          </cell>
          <cell r="C761">
            <v>-6522549</v>
          </cell>
          <cell r="D761">
            <v>8322885</v>
          </cell>
        </row>
        <row r="762">
          <cell r="A762">
            <v>4240004</v>
          </cell>
          <cell r="B762" t="str">
            <v>DSM BIDDING REV ELEC</v>
          </cell>
          <cell r="C762">
            <v>-5999</v>
          </cell>
          <cell r="D762">
            <v>-4512774</v>
          </cell>
        </row>
        <row r="763">
          <cell r="A763">
            <v>4240006</v>
          </cell>
          <cell r="B763" t="str">
            <v>DSM POST 1992 REV-ELEC</v>
          </cell>
          <cell r="C763">
            <v>15017</v>
          </cell>
          <cell r="D763">
            <v>-86636</v>
          </cell>
        </row>
        <row r="764">
          <cell r="A764">
            <v>4240013</v>
          </cell>
          <cell r="B764" t="str">
            <v>HAZ WASTE MEMO REVENUE-ELEC</v>
          </cell>
          <cell r="C764">
            <v>313097</v>
          </cell>
          <cell r="D764">
            <v>-34878</v>
          </cell>
        </row>
        <row r="765">
          <cell r="A765">
            <v>4240015</v>
          </cell>
          <cell r="B765" t="str">
            <v>MISC BALANCING ACCT REV-ELECTRIC</v>
          </cell>
          <cell r="C765">
            <v>-24914796</v>
          </cell>
          <cell r="D765">
            <v>-9507644.0199999996</v>
          </cell>
        </row>
        <row r="766">
          <cell r="A766">
            <v>4240019</v>
          </cell>
          <cell r="B766" t="str">
            <v>RATE REDUC BOND MEMO A/C REV</v>
          </cell>
          <cell r="C766">
            <v>10072046</v>
          </cell>
          <cell r="D766">
            <v>12820204</v>
          </cell>
        </row>
        <row r="767">
          <cell r="A767">
            <v>4240020</v>
          </cell>
          <cell r="B767" t="str">
            <v>RATE REDUCTION BOND REG ASSET</v>
          </cell>
          <cell r="C767">
            <v>67936217</v>
          </cell>
          <cell r="D767">
            <v>75218782</v>
          </cell>
        </row>
        <row r="768">
          <cell r="A768">
            <v>4240021</v>
          </cell>
          <cell r="B768" t="str">
            <v>RD &amp;D BALANCING ACCT ELEC</v>
          </cell>
          <cell r="C768">
            <v>-226850</v>
          </cell>
          <cell r="D768">
            <v>4674279</v>
          </cell>
        </row>
        <row r="769">
          <cell r="A769">
            <v>4240022</v>
          </cell>
          <cell r="B769" t="str">
            <v>RELIABILITY MUST RUN BALANCING ACCOUNT</v>
          </cell>
          <cell r="C769">
            <v>-133593</v>
          </cell>
          <cell r="D769">
            <v>-46971585</v>
          </cell>
        </row>
        <row r="770">
          <cell r="A770">
            <v>4240023</v>
          </cell>
          <cell r="B770" t="str">
            <v>RENEWABLE RESOURCES</v>
          </cell>
          <cell r="C770">
            <v>-640933</v>
          </cell>
          <cell r="D770">
            <v>6008162</v>
          </cell>
        </row>
        <row r="771">
          <cell r="A771">
            <v>4240024</v>
          </cell>
          <cell r="B771" t="str">
            <v>REWARDS &amp; PENALTIES BAL A/C-ELEC</v>
          </cell>
          <cell r="C771">
            <v>-23718811</v>
          </cell>
          <cell r="D771">
            <v>6643480</v>
          </cell>
        </row>
        <row r="772">
          <cell r="A772">
            <v>4240027</v>
          </cell>
          <cell r="B772" t="str">
            <v>SONGS 2&amp;3 REV DEFERRAL</v>
          </cell>
          <cell r="C772">
            <v>-234000</v>
          </cell>
          <cell r="D772">
            <v>-7300000</v>
          </cell>
        </row>
        <row r="773">
          <cell r="A773">
            <v>4240028</v>
          </cell>
          <cell r="B773" t="str">
            <v>STREAMLINING RESIDUAL A/C</v>
          </cell>
          <cell r="C773">
            <v>-405602</v>
          </cell>
          <cell r="D773">
            <v>17624</v>
          </cell>
        </row>
        <row r="774">
          <cell r="A774">
            <v>4240029</v>
          </cell>
          <cell r="B774" t="str">
            <v>TRANSITION COST BAL A/C REV</v>
          </cell>
          <cell r="C774">
            <v>-6428537</v>
          </cell>
          <cell r="D774">
            <v>-20646202.690000001</v>
          </cell>
        </row>
        <row r="775">
          <cell r="A775">
            <v>4240030</v>
          </cell>
          <cell r="B775" t="str">
            <v>TRANSMISSION REV BAL A/C</v>
          </cell>
          <cell r="C775">
            <v>-11476221</v>
          </cell>
          <cell r="D775">
            <v>-2094732</v>
          </cell>
        </row>
        <row r="776">
          <cell r="A776">
            <v>4240031</v>
          </cell>
          <cell r="B776" t="str">
            <v>TREE TRIMMING BALANCING ACCT</v>
          </cell>
          <cell r="C776">
            <v>5592941</v>
          </cell>
          <cell r="D776">
            <v>1866026</v>
          </cell>
        </row>
        <row r="777">
          <cell r="A777">
            <v>4240037</v>
          </cell>
          <cell r="B777" t="str">
            <v>TRANSMISSION ACCESS CHARGE MEMO A/C</v>
          </cell>
          <cell r="C777">
            <v>1492538</v>
          </cell>
          <cell r="D777">
            <v>2061688</v>
          </cell>
        </row>
        <row r="778">
          <cell r="A778">
            <v>4240039</v>
          </cell>
          <cell r="B778" t="str">
            <v>SELF-GENERATION PROGRAM MEMO A/C</v>
          </cell>
          <cell r="C778">
            <v>230819</v>
          </cell>
          <cell r="D778">
            <v>48334</v>
          </cell>
        </row>
        <row r="779">
          <cell r="A779">
            <v>4240041</v>
          </cell>
          <cell r="B779" t="str">
            <v>BASELINE BALANCING ACCOUNT-ELECTRIC</v>
          </cell>
          <cell r="C779">
            <v>8469886</v>
          </cell>
          <cell r="D779">
            <v>15602377</v>
          </cell>
        </row>
        <row r="780">
          <cell r="A780">
            <v>4240042</v>
          </cell>
          <cell r="B780" t="str">
            <v>TEMPERATURE SENSITIVE MEMORANDUM ACCOUN</v>
          </cell>
          <cell r="C780">
            <v>63761</v>
          </cell>
          <cell r="D780">
            <v>0</v>
          </cell>
        </row>
        <row r="781">
          <cell r="A781">
            <v>4240044</v>
          </cell>
          <cell r="B781" t="str">
            <v>BASE INTERRUPTIBLE MEMO ACCT</v>
          </cell>
          <cell r="C781">
            <v>65440</v>
          </cell>
          <cell r="D781">
            <v>0</v>
          </cell>
        </row>
        <row r="782">
          <cell r="A782">
            <v>4240045</v>
          </cell>
          <cell r="B782" t="str">
            <v>OPT BND MANDATORY CURTAILMENT MEMO ACCT</v>
          </cell>
          <cell r="C782">
            <v>67014</v>
          </cell>
          <cell r="D782">
            <v>0</v>
          </cell>
        </row>
        <row r="783">
          <cell r="A783">
            <v>4240046</v>
          </cell>
          <cell r="B783" t="str">
            <v>SCHEDULED LOAD REDUCTION MEMO ACCT</v>
          </cell>
          <cell r="C783">
            <v>67881</v>
          </cell>
          <cell r="D783">
            <v>0</v>
          </cell>
        </row>
        <row r="784">
          <cell r="A784">
            <v>4240047</v>
          </cell>
          <cell r="B784" t="str">
            <v>ROLLING BLK OUT REDUCTION MEMO ACCT</v>
          </cell>
          <cell r="C784">
            <v>709581</v>
          </cell>
          <cell r="D784">
            <v>-16214</v>
          </cell>
        </row>
        <row r="785">
          <cell r="A785">
            <v>4240048</v>
          </cell>
          <cell r="B785" t="str">
            <v>DEMAND BIDDING MEMO ACCT</v>
          </cell>
          <cell r="C785">
            <v>503791</v>
          </cell>
          <cell r="D785">
            <v>156861</v>
          </cell>
        </row>
        <row r="786">
          <cell r="A786">
            <v>4240049</v>
          </cell>
          <cell r="B786" t="str">
            <v>AIR CONDITIONING CYCLING MEMO ACCT</v>
          </cell>
          <cell r="C786">
            <v>94406</v>
          </cell>
          <cell r="D786">
            <v>0</v>
          </cell>
        </row>
        <row r="787">
          <cell r="A787">
            <v>4240050</v>
          </cell>
          <cell r="B787" t="str">
            <v>ROTATING OUTAGE MEMO ACCT</v>
          </cell>
          <cell r="C787">
            <v>165696</v>
          </cell>
          <cell r="D787">
            <v>-8881</v>
          </cell>
        </row>
        <row r="788">
          <cell r="A788">
            <v>4240051</v>
          </cell>
          <cell r="B788" t="str">
            <v>RESID DEMAND RESPONSIVENESS MEMO ACCT</v>
          </cell>
          <cell r="C788">
            <v>19094</v>
          </cell>
          <cell r="D788">
            <v>11093</v>
          </cell>
        </row>
        <row r="789">
          <cell r="A789">
            <v>4240052</v>
          </cell>
          <cell r="B789" t="str">
            <v>VOLUNTARY DEMAND REDUCTION MEMO ACCT</v>
          </cell>
          <cell r="C789">
            <v>7507</v>
          </cell>
          <cell r="D789">
            <v>0</v>
          </cell>
        </row>
        <row r="790">
          <cell r="A790">
            <v>4240055</v>
          </cell>
          <cell r="B790" t="str">
            <v>B/A REVENUE-ELECTRIC RESOURCE RECOVERY</v>
          </cell>
          <cell r="C790">
            <v>-91126905.25</v>
          </cell>
          <cell r="D790">
            <v>-39074069.960000001</v>
          </cell>
        </row>
        <row r="791">
          <cell r="A791">
            <v>4240056</v>
          </cell>
          <cell r="B791" t="str">
            <v>B/A REVENUE-ELEC ENERGY TRANSACTION ADM</v>
          </cell>
          <cell r="C791">
            <v>3646</v>
          </cell>
          <cell r="D791">
            <v>422097</v>
          </cell>
        </row>
        <row r="792">
          <cell r="A792">
            <v>4240058</v>
          </cell>
          <cell r="B792" t="str">
            <v>B/A REVENUE-CATASTROPHIC EVENT MEMO ACC</v>
          </cell>
          <cell r="C792">
            <v>-962201</v>
          </cell>
          <cell r="D792">
            <v>-3463513</v>
          </cell>
        </row>
        <row r="793">
          <cell r="A793">
            <v>4240059</v>
          </cell>
          <cell r="B793" t="str">
            <v>B/A REVENUE-REAL TIME ENERGY METER MEMO</v>
          </cell>
          <cell r="C793">
            <v>0</v>
          </cell>
          <cell r="D793">
            <v>-16916</v>
          </cell>
        </row>
        <row r="794">
          <cell r="A794">
            <v>4240060</v>
          </cell>
          <cell r="B794" t="str">
            <v>B/A REVENUE-ADV METERING &amp; DEMAND RESP</v>
          </cell>
          <cell r="C794">
            <v>179590.17</v>
          </cell>
          <cell r="D794">
            <v>20188</v>
          </cell>
        </row>
        <row r="795">
          <cell r="A795">
            <v>4240061</v>
          </cell>
          <cell r="B795" t="str">
            <v>B/A REVENUE-LOW INCOME ENERGY EFF BALAN</v>
          </cell>
          <cell r="C795">
            <v>-373856</v>
          </cell>
          <cell r="D795">
            <v>-680880</v>
          </cell>
        </row>
        <row r="796">
          <cell r="A796">
            <v>4240062</v>
          </cell>
          <cell r="B796" t="str">
            <v>B/A REVENUE-CEMA FIRESTORM 2003-ELEC</v>
          </cell>
          <cell r="C796">
            <v>140067</v>
          </cell>
          <cell r="D796">
            <v>-1064942</v>
          </cell>
        </row>
        <row r="797">
          <cell r="A797">
            <v>4240063</v>
          </cell>
          <cell r="B797" t="str">
            <v>B/A REVENUE-TRANSMISSION REVENUE DEFERR</v>
          </cell>
          <cell r="C797">
            <v>-2559726</v>
          </cell>
          <cell r="D797">
            <v>290534</v>
          </cell>
        </row>
        <row r="798">
          <cell r="A798">
            <v>4240065</v>
          </cell>
          <cell r="B798" t="str">
            <v>B/A REVENUE-NON FUEL GENERATION BAL ACC</v>
          </cell>
          <cell r="C798">
            <v>12643986</v>
          </cell>
          <cell r="D798">
            <v>8785000</v>
          </cell>
        </row>
        <row r="799">
          <cell r="A799">
            <v>4240066</v>
          </cell>
          <cell r="B799" t="str">
            <v>B/A REVENUE-ELEC PROCURMT ENERGY EFFICI</v>
          </cell>
          <cell r="C799">
            <v>-5890182</v>
          </cell>
          <cell r="D799">
            <v>14756161</v>
          </cell>
        </row>
        <row r="800">
          <cell r="A800">
            <v>4240067</v>
          </cell>
          <cell r="B800" t="str">
            <v>B/A REVENUE-ANNUAL ERNGS ASSESS PROC ME</v>
          </cell>
          <cell r="C800">
            <v>0</v>
          </cell>
          <cell r="D800">
            <v>-175006</v>
          </cell>
        </row>
        <row r="801">
          <cell r="A801">
            <v>4240068</v>
          </cell>
          <cell r="B801" t="str">
            <v>B/A REVENUE-COMMON AREA BAL ACCT</v>
          </cell>
          <cell r="C801">
            <v>-93871</v>
          </cell>
          <cell r="D801">
            <v>-16048</v>
          </cell>
        </row>
        <row r="802">
          <cell r="A802">
            <v>4240071</v>
          </cell>
          <cell r="B802" t="str">
            <v>B/A REVENUE-NUCLEAR DECOMM ADJUST MECH</v>
          </cell>
          <cell r="C802">
            <v>4780328</v>
          </cell>
          <cell r="D802">
            <v>671611</v>
          </cell>
        </row>
        <row r="803">
          <cell r="A803">
            <v>4240072</v>
          </cell>
          <cell r="B803" t="str">
            <v>B/A REVENUE-ELEC RESR CONTRACT COST SUB</v>
          </cell>
          <cell r="C803">
            <v>-260501</v>
          </cell>
          <cell r="D803">
            <v>-24</v>
          </cell>
        </row>
        <row r="804">
          <cell r="A804">
            <v>4240073</v>
          </cell>
          <cell r="B804" t="str">
            <v>B/A REVENUE-LITIGATION COST MEMO ACCT</v>
          </cell>
          <cell r="C804">
            <v>-2097796</v>
          </cell>
          <cell r="D804">
            <v>696229</v>
          </cell>
        </row>
        <row r="805">
          <cell r="A805">
            <v>4240074</v>
          </cell>
          <cell r="B805" t="str">
            <v>B/A REVENUE-PBOP ELECT</v>
          </cell>
          <cell r="C805">
            <v>1444230</v>
          </cell>
          <cell r="D805">
            <v>204607</v>
          </cell>
        </row>
        <row r="806">
          <cell r="A806">
            <v>4240075</v>
          </cell>
          <cell r="B806" t="str">
            <v>B/A REVENUE-PENSION ELECT</v>
          </cell>
          <cell r="C806">
            <v>-472589</v>
          </cell>
          <cell r="D806">
            <v>63556</v>
          </cell>
        </row>
        <row r="807">
          <cell r="A807">
            <v>4240077</v>
          </cell>
          <cell r="B807" t="str">
            <v>B/A REVENUE-COS-ELEC</v>
          </cell>
          <cell r="C807">
            <v>3762483</v>
          </cell>
          <cell r="D807">
            <v>-3745000</v>
          </cell>
        </row>
        <row r="808">
          <cell r="A808">
            <v>4240079</v>
          </cell>
          <cell r="B808" t="str">
            <v>B/A REV-ELEC DISTRIB FIXED COST ACCT (E</v>
          </cell>
          <cell r="C808">
            <v>25279517</v>
          </cell>
          <cell r="D808">
            <v>0</v>
          </cell>
        </row>
        <row r="809">
          <cell r="A809">
            <v>4240080</v>
          </cell>
          <cell r="B809" t="str">
            <v>B/A REVENUE - AMIMA ELEC</v>
          </cell>
          <cell r="C809">
            <v>2646</v>
          </cell>
          <cell r="D809">
            <v>0</v>
          </cell>
        </row>
        <row r="810">
          <cell r="A810">
            <v>4240081</v>
          </cell>
          <cell r="B810" t="str">
            <v>MISC REGULATORY REVENUE ELECTRIC</v>
          </cell>
          <cell r="C810">
            <v>-4554906</v>
          </cell>
          <cell r="D810">
            <v>0</v>
          </cell>
        </row>
        <row r="811">
          <cell r="A811">
            <v>4240083</v>
          </cell>
          <cell r="B811" t="str">
            <v>B/A REVENUE - ICCMA ELECTRIC</v>
          </cell>
          <cell r="C811">
            <v>-133093</v>
          </cell>
          <cell r="D811">
            <v>0</v>
          </cell>
        </row>
        <row r="812">
          <cell r="A812">
            <v>4330043</v>
          </cell>
          <cell r="B812" t="str">
            <v>MISC REV TEM SERV WORK</v>
          </cell>
          <cell r="C812">
            <v>-686263.14</v>
          </cell>
          <cell r="D812">
            <v>-660333.24</v>
          </cell>
        </row>
        <row r="813">
          <cell r="A813">
            <v>4330047</v>
          </cell>
          <cell r="B813" t="str">
            <v>MISC REV SERV CO-GEN REIMBRSMT</v>
          </cell>
          <cell r="C813">
            <v>-254285.76</v>
          </cell>
          <cell r="D813">
            <v>-259250.1</v>
          </cell>
        </row>
        <row r="814">
          <cell r="A814">
            <v>4330071</v>
          </cell>
          <cell r="B814" t="str">
            <v>RG TEMPORARY SERVICE WORK</v>
          </cell>
          <cell r="C814">
            <v>0</v>
          </cell>
          <cell r="D814">
            <v>-16028.45</v>
          </cell>
        </row>
        <row r="815">
          <cell r="A815">
            <v>4330111</v>
          </cell>
          <cell r="B815" t="str">
            <v>$9.00 COLLECTION CHARGE - GAS</v>
          </cell>
          <cell r="C815">
            <v>-1127148</v>
          </cell>
          <cell r="D815">
            <v>0</v>
          </cell>
        </row>
        <row r="816">
          <cell r="A816">
            <v>4330112</v>
          </cell>
          <cell r="B816" t="str">
            <v>$15.00 COLLECTION CHARGE-GAS</v>
          </cell>
          <cell r="C816">
            <v>-111151</v>
          </cell>
          <cell r="D816">
            <v>0</v>
          </cell>
        </row>
        <row r="817">
          <cell r="A817">
            <v>4331001</v>
          </cell>
          <cell r="B817" t="str">
            <v>$9.00 COLLECTION CHARGE - ELECTRIC</v>
          </cell>
          <cell r="C817">
            <v>-2630010</v>
          </cell>
          <cell r="D817">
            <v>0</v>
          </cell>
        </row>
        <row r="818">
          <cell r="A818">
            <v>4331002</v>
          </cell>
          <cell r="B818" t="str">
            <v>$15.00 COLLECTION CHARGE - ELECTRIC</v>
          </cell>
          <cell r="C818">
            <v>-259364</v>
          </cell>
          <cell r="D818">
            <v>0</v>
          </cell>
        </row>
        <row r="819">
          <cell r="A819">
            <v>4350188</v>
          </cell>
          <cell r="B819" t="str">
            <v>OWNERSHIP COST DEDUCTIONS-GAS</v>
          </cell>
          <cell r="C819">
            <v>-223240.68</v>
          </cell>
          <cell r="D819">
            <v>-84849.93</v>
          </cell>
        </row>
        <row r="820">
          <cell r="A820">
            <v>4351003</v>
          </cell>
          <cell r="B820" t="str">
            <v>OWNERSHIP COST DEDUCTIONS-ELECTRIC</v>
          </cell>
          <cell r="C820">
            <v>-1037804.91</v>
          </cell>
          <cell r="D820">
            <v>-445516.64</v>
          </cell>
        </row>
        <row r="821">
          <cell r="A821">
            <v>4370068</v>
          </cell>
          <cell r="B821" t="str">
            <v>XX OTHER GAS REV CIAC INC TAX</v>
          </cell>
          <cell r="C821">
            <v>-570183.67000000004</v>
          </cell>
          <cell r="D821">
            <v>-515774.71999999997</v>
          </cell>
        </row>
        <row r="822">
          <cell r="A822">
            <v>4370079</v>
          </cell>
          <cell r="B822" t="str">
            <v>OTHER GAS REV-GAS DISTR</v>
          </cell>
          <cell r="C822">
            <v>-840.44</v>
          </cell>
          <cell r="D822">
            <v>-1569.27</v>
          </cell>
        </row>
        <row r="823">
          <cell r="A823">
            <v>4370080</v>
          </cell>
          <cell r="B823" t="str">
            <v>OTHER GAS REV-CUST SVC</v>
          </cell>
          <cell r="C823">
            <v>1335.26</v>
          </cell>
          <cell r="D823">
            <v>-32068.75</v>
          </cell>
        </row>
        <row r="824">
          <cell r="A824">
            <v>4370095</v>
          </cell>
          <cell r="B824" t="str">
            <v>JE PUC REIMB FEE REV GAS</v>
          </cell>
          <cell r="C824">
            <v>-71657.13</v>
          </cell>
          <cell r="D824">
            <v>-1052171.06</v>
          </cell>
        </row>
        <row r="825">
          <cell r="A825">
            <v>4370096</v>
          </cell>
          <cell r="B825" t="str">
            <v>JE PUC GAS INSP FEE</v>
          </cell>
          <cell r="C825">
            <v>-69360.509999999995</v>
          </cell>
          <cell r="D825">
            <v>-69202.38</v>
          </cell>
        </row>
        <row r="826">
          <cell r="A826">
            <v>4370098</v>
          </cell>
          <cell r="B826" t="str">
            <v>GAS DELAYED SEC PENALTY</v>
          </cell>
          <cell r="C826">
            <v>940</v>
          </cell>
          <cell r="D826">
            <v>365</v>
          </cell>
        </row>
        <row r="827">
          <cell r="A827">
            <v>4370099</v>
          </cell>
          <cell r="B827" t="str">
            <v>GAS DELAYED OTHER PENALTY</v>
          </cell>
          <cell r="C827">
            <v>3950</v>
          </cell>
          <cell r="D827">
            <v>9150</v>
          </cell>
        </row>
        <row r="828">
          <cell r="A828">
            <v>4370100</v>
          </cell>
          <cell r="B828" t="str">
            <v>GAS MISC. REVENUES</v>
          </cell>
          <cell r="C828">
            <v>0</v>
          </cell>
          <cell r="D828">
            <v>-275000</v>
          </cell>
        </row>
        <row r="829">
          <cell r="A829">
            <v>4370102</v>
          </cell>
          <cell r="B829" t="str">
            <v>EMISSION CREDIT PROCEEDS-GAS</v>
          </cell>
          <cell r="C829">
            <v>0</v>
          </cell>
          <cell r="D829">
            <v>-36474.11</v>
          </cell>
        </row>
        <row r="830">
          <cell r="A830">
            <v>4370123</v>
          </cell>
          <cell r="B830" t="str">
            <v>RE MISC REV SERV EST RESIDENT</v>
          </cell>
          <cell r="C830">
            <v>-5076415</v>
          </cell>
          <cell r="D830">
            <v>-5208625</v>
          </cell>
        </row>
        <row r="831">
          <cell r="A831">
            <v>4370124</v>
          </cell>
          <cell r="B831" t="str">
            <v>LPC-ELEC-COM/IND</v>
          </cell>
          <cell r="C831">
            <v>-427949</v>
          </cell>
          <cell r="D831">
            <v>-393850</v>
          </cell>
        </row>
        <row r="832">
          <cell r="A832">
            <v>4370125</v>
          </cell>
          <cell r="B832" t="str">
            <v>JE ST LIGHT INSPECTION FEE</v>
          </cell>
          <cell r="C832">
            <v>-632</v>
          </cell>
          <cell r="D832">
            <v>-1374</v>
          </cell>
        </row>
        <row r="833">
          <cell r="A833">
            <v>4370126</v>
          </cell>
          <cell r="B833" t="str">
            <v>JE MISC REV RETURNED CHECK CHG</v>
          </cell>
          <cell r="C833">
            <v>-141738</v>
          </cell>
          <cell r="D833">
            <v>-149934</v>
          </cell>
        </row>
        <row r="834">
          <cell r="A834">
            <v>4370127</v>
          </cell>
          <cell r="B834" t="str">
            <v>$9.00 COLLECTION CHARGE</v>
          </cell>
          <cell r="C834">
            <v>0</v>
          </cell>
          <cell r="D834">
            <v>-3828933</v>
          </cell>
        </row>
        <row r="835">
          <cell r="A835">
            <v>4370128</v>
          </cell>
          <cell r="B835" t="str">
            <v>$15.00 COLLECTION CHARGE</v>
          </cell>
          <cell r="C835">
            <v>0</v>
          </cell>
          <cell r="D835">
            <v>-464835</v>
          </cell>
        </row>
        <row r="836">
          <cell r="A836">
            <v>4370129</v>
          </cell>
          <cell r="B836" t="str">
            <v>SP SE CHRG PORTION</v>
          </cell>
          <cell r="C836">
            <v>-3960</v>
          </cell>
          <cell r="D836">
            <v>-3645</v>
          </cell>
        </row>
        <row r="837">
          <cell r="A837">
            <v>4370130</v>
          </cell>
          <cell r="B837" t="str">
            <v>PORTION OF RC</v>
          </cell>
          <cell r="C837">
            <v>-47246</v>
          </cell>
          <cell r="D837">
            <v>-49978</v>
          </cell>
        </row>
        <row r="838">
          <cell r="A838">
            <v>4370131</v>
          </cell>
          <cell r="B838" t="str">
            <v>OPT MTR READ DATE CHRG</v>
          </cell>
          <cell r="C838">
            <v>-33885</v>
          </cell>
          <cell r="D838">
            <v>-31515</v>
          </cell>
        </row>
        <row r="839">
          <cell r="A839">
            <v>4370132</v>
          </cell>
          <cell r="B839" t="str">
            <v>INT MTR DATA REV</v>
          </cell>
          <cell r="C839">
            <v>-4540</v>
          </cell>
          <cell r="D839">
            <v>-4960</v>
          </cell>
        </row>
        <row r="840">
          <cell r="A840">
            <v>4370133</v>
          </cell>
          <cell r="B840" t="str">
            <v>SP BILL REV</v>
          </cell>
          <cell r="C840">
            <v>-9670</v>
          </cell>
          <cell r="D840">
            <v>-7923</v>
          </cell>
        </row>
        <row r="841">
          <cell r="A841">
            <v>4370134</v>
          </cell>
          <cell r="B841" t="str">
            <v>JE SD FF SURCHARGE-MISC REV EL</v>
          </cell>
          <cell r="C841">
            <v>-39883554</v>
          </cell>
          <cell r="D841">
            <v>-38575533</v>
          </cell>
        </row>
        <row r="842">
          <cell r="A842">
            <v>4370135</v>
          </cell>
          <cell r="B842" t="str">
            <v>UDC DIRECT ACCESS FEES</v>
          </cell>
          <cell r="C842">
            <v>-111905</v>
          </cell>
          <cell r="D842">
            <v>-108494</v>
          </cell>
        </row>
        <row r="843">
          <cell r="A843">
            <v>4370136</v>
          </cell>
          <cell r="B843" t="str">
            <v>JE RG SERVICE ESTAB RESIDENTAL</v>
          </cell>
          <cell r="C843">
            <v>-2582705</v>
          </cell>
          <cell r="D843">
            <v>-2541225</v>
          </cell>
        </row>
        <row r="844">
          <cell r="A844">
            <v>4370137</v>
          </cell>
          <cell r="B844" t="str">
            <v>JE LPC-GAS-COM/IND</v>
          </cell>
          <cell r="C844">
            <v>-102266</v>
          </cell>
          <cell r="D844">
            <v>-81951</v>
          </cell>
        </row>
        <row r="845">
          <cell r="A845">
            <v>4370138</v>
          </cell>
          <cell r="B845" t="str">
            <v>JE SD FF SURCHARGE-MISC REV GS</v>
          </cell>
          <cell r="C845">
            <v>-2856925</v>
          </cell>
          <cell r="D845">
            <v>-2418629</v>
          </cell>
        </row>
        <row r="846">
          <cell r="A846">
            <v>4370139</v>
          </cell>
          <cell r="B846" t="str">
            <v>ELECTRIC-DELAYED SEC PENALTY</v>
          </cell>
          <cell r="C846">
            <v>975</v>
          </cell>
          <cell r="D846">
            <v>765</v>
          </cell>
        </row>
        <row r="847">
          <cell r="A847">
            <v>4370140</v>
          </cell>
          <cell r="B847" t="str">
            <v>ELECTRIC-DELAYED OTHER PENALTY</v>
          </cell>
          <cell r="C847">
            <v>150</v>
          </cell>
          <cell r="D847">
            <v>550</v>
          </cell>
        </row>
        <row r="848">
          <cell r="A848">
            <v>4370141</v>
          </cell>
          <cell r="B848" t="str">
            <v>WHOLESALE DISTRIBUTION REVENUE</v>
          </cell>
          <cell r="C848">
            <v>-76498</v>
          </cell>
          <cell r="D848">
            <v>-46081</v>
          </cell>
        </row>
        <row r="849">
          <cell r="A849">
            <v>4370145</v>
          </cell>
          <cell r="B849" t="str">
            <v>OTHER REV GAS-FEDERAL PROJECT MANAGEMEN</v>
          </cell>
          <cell r="C849">
            <v>-1349720.03</v>
          </cell>
          <cell r="D849">
            <v>-3045011.05</v>
          </cell>
        </row>
        <row r="850">
          <cell r="A850">
            <v>4370220</v>
          </cell>
          <cell r="B850" t="str">
            <v>RENT GAS PROP-DISTRIBUTION</v>
          </cell>
          <cell r="C850">
            <v>-234114.9</v>
          </cell>
          <cell r="D850">
            <v>-137786.34</v>
          </cell>
        </row>
        <row r="851">
          <cell r="A851">
            <v>4370221</v>
          </cell>
          <cell r="B851" t="str">
            <v>RENT GAS PROP-TRANSMISSION</v>
          </cell>
          <cell r="C851">
            <v>-13267.72</v>
          </cell>
          <cell r="D851">
            <v>-2977.74</v>
          </cell>
        </row>
        <row r="852">
          <cell r="A852">
            <v>4370224</v>
          </cell>
          <cell r="B852" t="str">
            <v>RULE 2: ALT SRV/SPEC FACILITIES-GAS</v>
          </cell>
          <cell r="C852">
            <v>-11633.28</v>
          </cell>
          <cell r="D852">
            <v>-969.44</v>
          </cell>
        </row>
        <row r="853">
          <cell r="A853">
            <v>4370226</v>
          </cell>
          <cell r="B853" t="str">
            <v>SHARED ASSETS REVENUE-GAS DISTRIB</v>
          </cell>
          <cell r="C853">
            <v>-4324931.2</v>
          </cell>
          <cell r="D853">
            <v>-6155600.3200000003</v>
          </cell>
        </row>
        <row r="854">
          <cell r="A854">
            <v>4370808</v>
          </cell>
          <cell r="B854" t="str">
            <v>ENVIRONMENTAL LAB ACTIVITIES-GAS</v>
          </cell>
          <cell r="C854">
            <v>-1508.34</v>
          </cell>
          <cell r="D854">
            <v>0</v>
          </cell>
        </row>
        <row r="855">
          <cell r="A855">
            <v>4371019</v>
          </cell>
          <cell r="B855" t="str">
            <v>OTHER MISCELLANEOUS REVENUES</v>
          </cell>
          <cell r="C855">
            <v>-3.61</v>
          </cell>
          <cell r="D855">
            <v>-275000</v>
          </cell>
        </row>
        <row r="856">
          <cell r="A856">
            <v>4371021</v>
          </cell>
          <cell r="B856" t="str">
            <v>RE OTHER REV SALE OF M &amp; S</v>
          </cell>
          <cell r="C856">
            <v>-639.17999999999995</v>
          </cell>
          <cell r="D856">
            <v>0</v>
          </cell>
        </row>
        <row r="857">
          <cell r="A857">
            <v>4371023</v>
          </cell>
          <cell r="B857" t="str">
            <v>OTHER ELEC REV CIAC INC TAX</v>
          </cell>
          <cell r="C857">
            <v>-6699062.9400000004</v>
          </cell>
          <cell r="D857">
            <v>-5977728.4400000004</v>
          </cell>
        </row>
        <row r="858">
          <cell r="A858">
            <v>4371028</v>
          </cell>
          <cell r="B858" t="str">
            <v>RE OTHER REV SALE TRANS SERV</v>
          </cell>
          <cell r="C858">
            <v>-249211.92</v>
          </cell>
          <cell r="D858">
            <v>-249211.92</v>
          </cell>
        </row>
        <row r="859">
          <cell r="A859">
            <v>4371030</v>
          </cell>
          <cell r="B859" t="str">
            <v>OTHER REV ELECTRIC-FEDERAL PROJECT MANA</v>
          </cell>
          <cell r="C859">
            <v>-13834623.310000001</v>
          </cell>
          <cell r="D859">
            <v>-14085843.939999999</v>
          </cell>
        </row>
        <row r="860">
          <cell r="A860">
            <v>4371032</v>
          </cell>
          <cell r="B860" t="str">
            <v>MISC REV-LLC</v>
          </cell>
          <cell r="C860">
            <v>-4773</v>
          </cell>
          <cell r="D860">
            <v>-4773</v>
          </cell>
        </row>
        <row r="861">
          <cell r="A861">
            <v>4371034</v>
          </cell>
          <cell r="B861" t="str">
            <v>ESP DIRECT ACCESS FEES</v>
          </cell>
          <cell r="C861">
            <v>-13438.56</v>
          </cell>
          <cell r="D861">
            <v>-15977.85</v>
          </cell>
        </row>
        <row r="862">
          <cell r="A862">
            <v>4371035</v>
          </cell>
          <cell r="B862" t="str">
            <v>JE PUC REIMB FEE REV ELECTRIC</v>
          </cell>
          <cell r="C862">
            <v>-77328.28</v>
          </cell>
          <cell r="D862">
            <v>-2388779.85</v>
          </cell>
        </row>
        <row r="863">
          <cell r="A863">
            <v>4371036</v>
          </cell>
          <cell r="B863" t="str">
            <v>OTHER ELEC REV-ELEC DISTR</v>
          </cell>
          <cell r="C863">
            <v>-368680.08</v>
          </cell>
          <cell r="D863">
            <v>-99969.32</v>
          </cell>
        </row>
        <row r="864">
          <cell r="A864">
            <v>4371037</v>
          </cell>
          <cell r="B864" t="str">
            <v>OTHER ELEC REV-CUST SVC</v>
          </cell>
          <cell r="C864">
            <v>-291.60000000000002</v>
          </cell>
          <cell r="D864">
            <v>-43619.23</v>
          </cell>
        </row>
        <row r="865">
          <cell r="A865">
            <v>4371039</v>
          </cell>
          <cell r="B865" t="str">
            <v>OTHER ELEC REV-GENERATION</v>
          </cell>
          <cell r="C865">
            <v>-76693.149999999994</v>
          </cell>
          <cell r="D865">
            <v>0</v>
          </cell>
        </row>
        <row r="866">
          <cell r="A866">
            <v>4371040</v>
          </cell>
          <cell r="B866" t="str">
            <v>OTHER ELEC REV-ELEC TRANSMSN</v>
          </cell>
          <cell r="C866">
            <v>14842.07</v>
          </cell>
          <cell r="D866">
            <v>396709.41</v>
          </cell>
        </row>
        <row r="867">
          <cell r="A867">
            <v>4371041</v>
          </cell>
          <cell r="B867" t="str">
            <v>AFFIL 25% EMPL TRANSFER FEE</v>
          </cell>
          <cell r="C867">
            <v>-135340.73000000001</v>
          </cell>
          <cell r="D867">
            <v>-46054</v>
          </cell>
        </row>
        <row r="868">
          <cell r="A868">
            <v>4371043</v>
          </cell>
          <cell r="B868" t="str">
            <v>ELEC REV CYCLE SERVICE CREDITS</v>
          </cell>
          <cell r="C868">
            <v>230192</v>
          </cell>
          <cell r="D868">
            <v>246677</v>
          </cell>
        </row>
        <row r="869">
          <cell r="A869">
            <v>4371044</v>
          </cell>
          <cell r="B869" t="str">
            <v>ISO TRANSMISSION REVENUES</v>
          </cell>
          <cell r="C869">
            <v>-21344789.469999999</v>
          </cell>
          <cell r="D869">
            <v>-22911119.84</v>
          </cell>
        </row>
        <row r="870">
          <cell r="A870">
            <v>4371045</v>
          </cell>
          <cell r="B870" t="str">
            <v>MISC CUSTOMER DIRECT ACCESS CHARGES</v>
          </cell>
          <cell r="C870">
            <v>-1257</v>
          </cell>
          <cell r="D870">
            <v>-3630</v>
          </cell>
        </row>
        <row r="871">
          <cell r="A871">
            <v>4371046</v>
          </cell>
          <cell r="B871" t="str">
            <v>ENVIRONMENTAL REMEDIATION</v>
          </cell>
          <cell r="C871">
            <v>-325179.15999999997</v>
          </cell>
          <cell r="D871">
            <v>-976600.4</v>
          </cell>
        </row>
        <row r="872">
          <cell r="A872">
            <v>4371047</v>
          </cell>
          <cell r="B872" t="str">
            <v>RENT ELEC PROP-DIST SUB</v>
          </cell>
          <cell r="C872">
            <v>-23271.59</v>
          </cell>
          <cell r="D872">
            <v>-14463.76</v>
          </cell>
        </row>
        <row r="873">
          <cell r="A873">
            <v>4371048</v>
          </cell>
          <cell r="B873" t="str">
            <v>RENT ELEC PROP-DISTRIBUTION</v>
          </cell>
          <cell r="C873">
            <v>-1751457.14</v>
          </cell>
          <cell r="D873">
            <v>-1315286.24</v>
          </cell>
        </row>
        <row r="874">
          <cell r="A874">
            <v>4371049</v>
          </cell>
          <cell r="B874" t="str">
            <v>RENT ELEC PROP-TRANSMISSION</v>
          </cell>
          <cell r="C874">
            <v>-331885.76</v>
          </cell>
          <cell r="D874">
            <v>-448682.89</v>
          </cell>
        </row>
        <row r="875">
          <cell r="A875">
            <v>4371050</v>
          </cell>
          <cell r="B875" t="str">
            <v>RENT ELEC PROP-TRANSM SUB</v>
          </cell>
          <cell r="C875">
            <v>-176351.69</v>
          </cell>
          <cell r="D875">
            <v>-158515.75</v>
          </cell>
        </row>
        <row r="876">
          <cell r="A876">
            <v>4371051</v>
          </cell>
          <cell r="B876" t="str">
            <v>RULE 2: ALT SRV/SPEC FACILITIES-ELEC DI</v>
          </cell>
          <cell r="C876">
            <v>-1099877.83</v>
          </cell>
          <cell r="D876">
            <v>-1609510.44</v>
          </cell>
        </row>
        <row r="877">
          <cell r="A877">
            <v>4371054</v>
          </cell>
          <cell r="B877" t="str">
            <v>SHARED ASSETS REVENUE-ELEC DISTRIB</v>
          </cell>
          <cell r="C877">
            <v>-11683809.039999999</v>
          </cell>
          <cell r="D877">
            <v>-16504818.939999999</v>
          </cell>
        </row>
        <row r="878">
          <cell r="A878">
            <v>4371055</v>
          </cell>
          <cell r="B878" t="str">
            <v>SHARED ASSETS REVENUE-ELEC TRANS</v>
          </cell>
          <cell r="C878">
            <v>-1634169.48</v>
          </cell>
          <cell r="D878">
            <v>-2526292.0299999998</v>
          </cell>
        </row>
        <row r="879">
          <cell r="A879">
            <v>4371056</v>
          </cell>
          <cell r="B879" t="str">
            <v>GAIN ON BLYTHE - AMORTIZATION</v>
          </cell>
          <cell r="C879">
            <v>-1269000</v>
          </cell>
          <cell r="D879">
            <v>3807000</v>
          </cell>
        </row>
        <row r="880">
          <cell r="A880">
            <v>4371057</v>
          </cell>
          <cell r="B880" t="str">
            <v>ELECTRIC DISTRIBUTION JOINT POLE ACTIVI</v>
          </cell>
          <cell r="C880">
            <v>-964.91</v>
          </cell>
          <cell r="D880">
            <v>0</v>
          </cell>
        </row>
        <row r="881">
          <cell r="A881">
            <v>4371065</v>
          </cell>
          <cell r="B881" t="str">
            <v>TRANSMISSION RR TRANSFER TO GENERATION</v>
          </cell>
          <cell r="C881">
            <v>-13037</v>
          </cell>
          <cell r="D881">
            <v>0</v>
          </cell>
        </row>
        <row r="882">
          <cell r="A882">
            <v>4371066</v>
          </cell>
          <cell r="B882" t="str">
            <v>GENERATION RR TRANSFER FROM TRANSMISSIO</v>
          </cell>
          <cell r="C882">
            <v>13037</v>
          </cell>
          <cell r="D882">
            <v>0</v>
          </cell>
        </row>
        <row r="883">
          <cell r="A883">
            <v>4371067</v>
          </cell>
          <cell r="B883" t="str">
            <v>TRANSMISSION RR TRANSFER TO DISTRIBUTIO</v>
          </cell>
          <cell r="C883">
            <v>57556</v>
          </cell>
          <cell r="D883">
            <v>0</v>
          </cell>
        </row>
        <row r="884">
          <cell r="A884">
            <v>4371068</v>
          </cell>
          <cell r="B884" t="str">
            <v>DISTRIBUTION RR TRANSFER FROM TRANSMISI</v>
          </cell>
          <cell r="C884">
            <v>-57556</v>
          </cell>
          <cell r="D884">
            <v>0</v>
          </cell>
        </row>
        <row r="885">
          <cell r="A885">
            <v>4371069</v>
          </cell>
          <cell r="B885" t="str">
            <v>DISTRIBUTION RR TRANSFER TO TRANSMISSIO</v>
          </cell>
          <cell r="C885">
            <v>-14223</v>
          </cell>
          <cell r="D885">
            <v>0</v>
          </cell>
        </row>
        <row r="886">
          <cell r="A886">
            <v>4371070</v>
          </cell>
          <cell r="B886" t="str">
            <v>TRANSMISSION RR TRANSFER FROM DISTRIBUT</v>
          </cell>
          <cell r="C886">
            <v>14223</v>
          </cell>
          <cell r="D886">
            <v>0</v>
          </cell>
        </row>
        <row r="887">
          <cell r="A887">
            <v>4371800</v>
          </cell>
          <cell r="B887" t="str">
            <v>ENVIRONMENTAL LAB ACTIVITIES-ELECTRIC D</v>
          </cell>
          <cell r="C887">
            <v>-9050.07</v>
          </cell>
          <cell r="D887">
            <v>0</v>
          </cell>
        </row>
        <row r="888">
          <cell r="A888">
            <v>4371801</v>
          </cell>
          <cell r="B888" t="str">
            <v>PROTECTIVE EQUIPMENT TESTING</v>
          </cell>
          <cell r="C888">
            <v>-3337</v>
          </cell>
          <cell r="D888">
            <v>0</v>
          </cell>
        </row>
        <row r="889">
          <cell r="A889">
            <v>4371802</v>
          </cell>
          <cell r="B889" t="str">
            <v>ENVIRONMENTAL LAB ACTIVITIES-ELECTRIC T</v>
          </cell>
          <cell r="C889">
            <v>-4223.3599999999997</v>
          </cell>
          <cell r="D889">
            <v>0</v>
          </cell>
        </row>
        <row r="890">
          <cell r="A890">
            <v>4371803</v>
          </cell>
          <cell r="B890" t="str">
            <v>ENVIRONMENTAL LAB ACTIVITIES-ELECTRIC G</v>
          </cell>
          <cell r="C890">
            <v>-301.67</v>
          </cell>
          <cell r="D890">
            <v>0</v>
          </cell>
        </row>
        <row r="891">
          <cell r="A891">
            <v>4391001</v>
          </cell>
          <cell r="B891" t="str">
            <v>GAIN ON SALE OF NGV STATIONS</v>
          </cell>
          <cell r="C891">
            <v>0</v>
          </cell>
          <cell r="D891">
            <v>-21550</v>
          </cell>
        </row>
        <row r="892">
          <cell r="A892">
            <v>4999969</v>
          </cell>
          <cell r="B892" t="str">
            <v>SUNDRY MISC REVENUE-NON AFFILIATE NON W</v>
          </cell>
          <cell r="C892">
            <v>-27095.89</v>
          </cell>
          <cell r="D892">
            <v>1245.54</v>
          </cell>
        </row>
        <row r="893">
          <cell r="A893">
            <v>4999970</v>
          </cell>
          <cell r="B893" t="str">
            <v>SUNDRY MISC REVENUE-AFFILIATE WORKORDER</v>
          </cell>
          <cell r="C893">
            <v>-808243.84</v>
          </cell>
          <cell r="D893">
            <v>-994590.48</v>
          </cell>
        </row>
        <row r="894">
          <cell r="A894">
            <v>4999999</v>
          </cell>
          <cell r="B894" t="str">
            <v>SUNDRY MISC REVENUE-NON AFFILIATE WORKO</v>
          </cell>
          <cell r="C894">
            <v>15927.6</v>
          </cell>
          <cell r="D894">
            <v>-42986.44</v>
          </cell>
        </row>
        <row r="895">
          <cell r="A895">
            <v>5120002</v>
          </cell>
          <cell r="B895" t="str">
            <v>XX OGSO OTHER PURCH GAS EXP</v>
          </cell>
          <cell r="C895">
            <v>0</v>
          </cell>
          <cell r="D895">
            <v>32.19</v>
          </cell>
        </row>
        <row r="896">
          <cell r="A896">
            <v>5120012</v>
          </cell>
          <cell r="B896" t="str">
            <v>OGS GAS FOR OTHER UTIL OPER CR</v>
          </cell>
          <cell r="C896">
            <v>-260010.42</v>
          </cell>
          <cell r="D896">
            <v>-193071.14</v>
          </cell>
        </row>
        <row r="897">
          <cell r="A897">
            <v>5210014</v>
          </cell>
          <cell r="B897" t="str">
            <v>JE FUEL GAS</v>
          </cell>
          <cell r="C897">
            <v>419767.87</v>
          </cell>
          <cell r="D897">
            <v>0</v>
          </cell>
        </row>
        <row r="898">
          <cell r="A898">
            <v>5290001</v>
          </cell>
          <cell r="B898" t="str">
            <v>NPO GEN OPER SUPER &amp; ENG-LABOR</v>
          </cell>
          <cell r="C898">
            <v>6657852.96</v>
          </cell>
          <cell r="D898">
            <v>7936525.4900000002</v>
          </cell>
        </row>
        <row r="899">
          <cell r="A899">
            <v>5290002</v>
          </cell>
          <cell r="B899" t="str">
            <v>NPO GEN COOLANTS &amp; WATER-LABOR</v>
          </cell>
          <cell r="C899">
            <v>-2280.52</v>
          </cell>
          <cell r="D899">
            <v>3021.15</v>
          </cell>
        </row>
        <row r="900">
          <cell r="A900">
            <v>5290003</v>
          </cell>
          <cell r="B900" t="str">
            <v>NPO GEN STEAM EXPENSES-LABOR</v>
          </cell>
          <cell r="C900">
            <v>3013320.03</v>
          </cell>
          <cell r="D900">
            <v>3641205.21</v>
          </cell>
        </row>
        <row r="901">
          <cell r="A901">
            <v>5290004</v>
          </cell>
          <cell r="B901" t="str">
            <v>NPO GEN ELECTRIC EXPENSES-LABOR</v>
          </cell>
          <cell r="C901">
            <v>1597064.75</v>
          </cell>
          <cell r="D901">
            <v>1103073.29</v>
          </cell>
        </row>
        <row r="902">
          <cell r="A902">
            <v>5290005</v>
          </cell>
          <cell r="B902" t="str">
            <v>NPO GEN MISC NP EXPENSES-LABOR</v>
          </cell>
          <cell r="C902">
            <v>13665850.73</v>
          </cell>
          <cell r="D902">
            <v>11749505.25</v>
          </cell>
        </row>
        <row r="903">
          <cell r="A903">
            <v>5290009</v>
          </cell>
          <cell r="B903" t="str">
            <v>NUC MAINT SUP-LABOR</v>
          </cell>
          <cell r="C903">
            <v>3828831.67</v>
          </cell>
          <cell r="D903">
            <v>3444157.7</v>
          </cell>
        </row>
        <row r="904">
          <cell r="A904">
            <v>5290010</v>
          </cell>
          <cell r="B904" t="str">
            <v>NUC MAINT SUP-LAB OH</v>
          </cell>
          <cell r="C904">
            <v>2651506.5299999998</v>
          </cell>
          <cell r="D904">
            <v>2327660.39</v>
          </cell>
        </row>
        <row r="905">
          <cell r="A905">
            <v>5290011</v>
          </cell>
          <cell r="B905" t="str">
            <v>NUC MAINT SUP-NONLABOR</v>
          </cell>
          <cell r="C905">
            <v>4373349.84</v>
          </cell>
          <cell r="D905">
            <v>-269880.18</v>
          </cell>
        </row>
        <row r="906">
          <cell r="A906">
            <v>5290012</v>
          </cell>
          <cell r="B906" t="str">
            <v>NUC MAINT STRUC-LABOR</v>
          </cell>
          <cell r="C906">
            <v>579208.34</v>
          </cell>
          <cell r="D906">
            <v>462852.85</v>
          </cell>
        </row>
        <row r="907">
          <cell r="A907">
            <v>5290013</v>
          </cell>
          <cell r="B907" t="str">
            <v>NUC MAINT STRUC-LAB OH</v>
          </cell>
          <cell r="C907">
            <v>410443.25</v>
          </cell>
          <cell r="D907">
            <v>363241.69</v>
          </cell>
        </row>
        <row r="908">
          <cell r="A908">
            <v>5290014</v>
          </cell>
          <cell r="B908" t="str">
            <v>NUC MAINT STRUC-NONLABOR</v>
          </cell>
          <cell r="C908">
            <v>3277034.02</v>
          </cell>
          <cell r="D908">
            <v>2839490.28</v>
          </cell>
        </row>
        <row r="909">
          <cell r="A909">
            <v>5290015</v>
          </cell>
          <cell r="B909" t="str">
            <v>NUC MAINT EQUIP-LABOR</v>
          </cell>
          <cell r="C909">
            <v>2561895.75</v>
          </cell>
          <cell r="D909">
            <v>3048466.77</v>
          </cell>
        </row>
        <row r="910">
          <cell r="A910">
            <v>5290016</v>
          </cell>
          <cell r="B910" t="str">
            <v>NUC MAINT EQUIP-LAB OH</v>
          </cell>
          <cell r="C910">
            <v>1793668.72</v>
          </cell>
          <cell r="D910">
            <v>2166573.41</v>
          </cell>
        </row>
        <row r="911">
          <cell r="A911">
            <v>5290017</v>
          </cell>
          <cell r="B911" t="str">
            <v>NUC MAINT EQUIP-NONLABOR</v>
          </cell>
          <cell r="C911">
            <v>2089316.52</v>
          </cell>
          <cell r="D911">
            <v>11489028.050000001</v>
          </cell>
        </row>
        <row r="912">
          <cell r="A912">
            <v>5290018</v>
          </cell>
          <cell r="B912" t="str">
            <v>NUC MAINT E  PLNT-LABOR</v>
          </cell>
          <cell r="C912">
            <v>1836644.12</v>
          </cell>
          <cell r="D912">
            <v>1927134.37</v>
          </cell>
        </row>
        <row r="913">
          <cell r="A913">
            <v>5290019</v>
          </cell>
          <cell r="B913" t="str">
            <v>NUC MAINT E PLNT-LAB OH</v>
          </cell>
          <cell r="C913">
            <v>1267078.8</v>
          </cell>
          <cell r="D913">
            <v>1330372.3</v>
          </cell>
        </row>
        <row r="914">
          <cell r="A914">
            <v>5290020</v>
          </cell>
          <cell r="B914" t="str">
            <v>NUC MAINT E PLNT-NONLABOR</v>
          </cell>
          <cell r="C914">
            <v>2199341.23</v>
          </cell>
          <cell r="D914">
            <v>2501989.54</v>
          </cell>
        </row>
        <row r="915">
          <cell r="A915">
            <v>5290021</v>
          </cell>
          <cell r="B915" t="str">
            <v>NUC MAINT MISC-LABOR</v>
          </cell>
          <cell r="C915">
            <v>3757889.14</v>
          </cell>
          <cell r="D915">
            <v>1447688.39</v>
          </cell>
        </row>
        <row r="916">
          <cell r="A916">
            <v>5290022</v>
          </cell>
          <cell r="B916" t="str">
            <v>NUC MAINT MISC-LAB OH</v>
          </cell>
          <cell r="C916">
            <v>2656779.7000000002</v>
          </cell>
          <cell r="D916">
            <v>1068245.03</v>
          </cell>
        </row>
        <row r="917">
          <cell r="A917">
            <v>5290023</v>
          </cell>
          <cell r="B917" t="str">
            <v>NUC MAINT MISC-NONLABOR</v>
          </cell>
          <cell r="C917">
            <v>-340512.86</v>
          </cell>
          <cell r="D917">
            <v>12091681.17</v>
          </cell>
        </row>
        <row r="918">
          <cell r="A918">
            <v>5290024</v>
          </cell>
          <cell r="B918" t="str">
            <v>NUC MAINT ST EQUIP-LABOR</v>
          </cell>
          <cell r="C918">
            <v>571.44000000000005</v>
          </cell>
          <cell r="D918">
            <v>6032.87</v>
          </cell>
        </row>
        <row r="919">
          <cell r="A919">
            <v>5290025</v>
          </cell>
          <cell r="B919" t="str">
            <v>NUC MAINT ST EQUIP-LABOR OH</v>
          </cell>
          <cell r="C919">
            <v>192.73</v>
          </cell>
          <cell r="D919">
            <v>4749.32</v>
          </cell>
        </row>
        <row r="920">
          <cell r="A920">
            <v>5290026</v>
          </cell>
          <cell r="B920" t="str">
            <v>NUC MAINT ST EQUIP-NON LABOR</v>
          </cell>
          <cell r="C920">
            <v>775.64</v>
          </cell>
          <cell r="D920">
            <v>1288.98</v>
          </cell>
        </row>
        <row r="921">
          <cell r="A921">
            <v>5290030</v>
          </cell>
          <cell r="B921" t="str">
            <v>NPO GEN OPER SUPER &amp; ENG-LABOR OH</v>
          </cell>
          <cell r="C921">
            <v>4535972.16</v>
          </cell>
          <cell r="D921">
            <v>5535495.2400000002</v>
          </cell>
        </row>
        <row r="922">
          <cell r="A922">
            <v>5290040</v>
          </cell>
          <cell r="B922" t="str">
            <v>NPO GEN COOLANTS &amp; WATER-LABOR OH</v>
          </cell>
          <cell r="C922">
            <v>-1305.79</v>
          </cell>
          <cell r="D922">
            <v>4390.88</v>
          </cell>
        </row>
        <row r="923">
          <cell r="A923">
            <v>5290050</v>
          </cell>
          <cell r="B923" t="str">
            <v>NPO GEN STEAM EXPENSES-LABOR OH</v>
          </cell>
          <cell r="C923">
            <v>2101892.11</v>
          </cell>
          <cell r="D923">
            <v>2541234.13</v>
          </cell>
        </row>
        <row r="924">
          <cell r="A924">
            <v>5290060</v>
          </cell>
          <cell r="B924" t="str">
            <v>NPO GEN ELECTRIC EXPENSES-LABOR OH</v>
          </cell>
          <cell r="C924">
            <v>1112485.8899999999</v>
          </cell>
          <cell r="D924">
            <v>760397.93</v>
          </cell>
        </row>
        <row r="925">
          <cell r="A925">
            <v>5290070</v>
          </cell>
          <cell r="B925" t="str">
            <v>NPO GEN MISC NP EXPENSES-LABOR OH</v>
          </cell>
          <cell r="C925">
            <v>9268396.7200000007</v>
          </cell>
          <cell r="D925">
            <v>8133808.5</v>
          </cell>
        </row>
        <row r="926">
          <cell r="A926">
            <v>5290110</v>
          </cell>
          <cell r="B926" t="str">
            <v>NPO GEN OPER SUPER &amp; ENG-NONLABOR</v>
          </cell>
          <cell r="C926">
            <v>5497261.5899999999</v>
          </cell>
          <cell r="D926">
            <v>8900016.1199999992</v>
          </cell>
        </row>
        <row r="927">
          <cell r="A927">
            <v>5290120</v>
          </cell>
          <cell r="B927" t="str">
            <v>NPO GEN COOLANTS &amp; WATER-NONLABOR</v>
          </cell>
          <cell r="C927">
            <v>296706.03000000003</v>
          </cell>
          <cell r="D927">
            <v>177133.47</v>
          </cell>
        </row>
        <row r="928">
          <cell r="A928">
            <v>5290130</v>
          </cell>
          <cell r="B928" t="str">
            <v>NPO GEN STEAM EXPENSES-NONLABOR</v>
          </cell>
          <cell r="C928">
            <v>1890043.2</v>
          </cell>
          <cell r="D928">
            <v>2104401.7999999998</v>
          </cell>
        </row>
        <row r="929">
          <cell r="A929">
            <v>5290140</v>
          </cell>
          <cell r="B929" t="str">
            <v>NPO GEN ELECTRIC EXPENSES-NONLABOR</v>
          </cell>
          <cell r="C929">
            <v>32017.3</v>
          </cell>
          <cell r="D929">
            <v>87226.92</v>
          </cell>
        </row>
        <row r="930">
          <cell r="A930">
            <v>5290150</v>
          </cell>
          <cell r="B930" t="str">
            <v>NPO GEN MISC NP EXPENSES-NONLABOR</v>
          </cell>
          <cell r="C930">
            <v>1901804.77</v>
          </cell>
          <cell r="D930">
            <v>3514487.11</v>
          </cell>
        </row>
        <row r="931">
          <cell r="A931">
            <v>5290180</v>
          </cell>
          <cell r="B931" t="str">
            <v>NPO GEN RENTS-NONLABOR</v>
          </cell>
          <cell r="C931">
            <v>500879.2</v>
          </cell>
          <cell r="D931">
            <v>311118.39</v>
          </cell>
        </row>
        <row r="932">
          <cell r="A932">
            <v>5293004</v>
          </cell>
          <cell r="B932" t="str">
            <v>GAS TURBINE OPER MISC EXPENSE</v>
          </cell>
          <cell r="C932">
            <v>0</v>
          </cell>
          <cell r="D932">
            <v>323.25</v>
          </cell>
        </row>
        <row r="933">
          <cell r="A933">
            <v>5550001</v>
          </cell>
          <cell r="B933" t="str">
            <v>JE NATURAL GAS PURCHASES-CORE</v>
          </cell>
          <cell r="C933">
            <v>433517353.75999999</v>
          </cell>
          <cell r="D933">
            <v>329812255.06</v>
          </cell>
        </row>
        <row r="934">
          <cell r="A934">
            <v>5550002</v>
          </cell>
          <cell r="B934" t="str">
            <v>NAT GAS PURCH NONCORE 8/91</v>
          </cell>
          <cell r="C934">
            <v>17446647.440000001</v>
          </cell>
          <cell r="D934">
            <v>20744994</v>
          </cell>
        </row>
        <row r="935">
          <cell r="A935">
            <v>5550005</v>
          </cell>
          <cell r="B935" t="str">
            <v>JE ITCS-CORE EXPENSE</v>
          </cell>
          <cell r="C935">
            <v>1466245.97</v>
          </cell>
          <cell r="D935">
            <v>-1275599</v>
          </cell>
        </row>
        <row r="936">
          <cell r="A936">
            <v>5550006</v>
          </cell>
          <cell r="B936" t="str">
            <v>JE ITCS-NON CORE EXPENSE</v>
          </cell>
          <cell r="C936">
            <v>1977136.91</v>
          </cell>
          <cell r="D936">
            <v>-1719854</v>
          </cell>
        </row>
        <row r="937">
          <cell r="A937">
            <v>5550007</v>
          </cell>
          <cell r="B937" t="str">
            <v>PBR GAIN/LOSS-GAS DERIVATIVES</v>
          </cell>
          <cell r="C937">
            <v>1270717.6399999999</v>
          </cell>
          <cell r="D937">
            <v>1508232.2</v>
          </cell>
        </row>
        <row r="938">
          <cell r="A938">
            <v>5550008</v>
          </cell>
          <cell r="B938" t="str">
            <v>JE LIQ NATURAL GAS PURCHASES</v>
          </cell>
          <cell r="C938">
            <v>144157.89000000001</v>
          </cell>
          <cell r="D938">
            <v>122156.32</v>
          </cell>
        </row>
        <row r="939">
          <cell r="A939">
            <v>5550012</v>
          </cell>
          <cell r="B939" t="str">
            <v>JE LNG WITHDRAWN FR STORAGE</v>
          </cell>
          <cell r="C939">
            <v>131932</v>
          </cell>
          <cell r="D939">
            <v>80449</v>
          </cell>
        </row>
        <row r="940">
          <cell r="A940">
            <v>5550013</v>
          </cell>
          <cell r="B940" t="str">
            <v>JE GAS DELIVRED TO LNG STORAGE</v>
          </cell>
          <cell r="C940">
            <v>-133349</v>
          </cell>
          <cell r="D940">
            <v>-89392</v>
          </cell>
        </row>
        <row r="941">
          <cell r="A941">
            <v>5550014</v>
          </cell>
          <cell r="B941" t="str">
            <v>JE OGSO COMPRESSOR STA FUEL CR</v>
          </cell>
          <cell r="C941">
            <v>-1416171</v>
          </cell>
          <cell r="D941">
            <v>-1797487</v>
          </cell>
        </row>
        <row r="942">
          <cell r="A942">
            <v>5550018</v>
          </cell>
          <cell r="B942" t="str">
            <v>ST LIGHT RELOCATION FEES</v>
          </cell>
          <cell r="C942">
            <v>-30750</v>
          </cell>
          <cell r="D942">
            <v>-33180</v>
          </cell>
        </row>
        <row r="943">
          <cell r="A943">
            <v>5550019</v>
          </cell>
          <cell r="B943" t="str">
            <v>EL PASO TURN-BACK CAPACITY COST</v>
          </cell>
          <cell r="C943">
            <v>0</v>
          </cell>
          <cell r="D943">
            <v>82480.710000000006</v>
          </cell>
        </row>
        <row r="944">
          <cell r="A944">
            <v>5550100</v>
          </cell>
          <cell r="B944" t="str">
            <v>NPO GEN OPER FUEL</v>
          </cell>
          <cell r="C944">
            <v>16103391.039999999</v>
          </cell>
          <cell r="D944">
            <v>12927578.57</v>
          </cell>
        </row>
        <row r="945">
          <cell r="A945">
            <v>5550101</v>
          </cell>
          <cell r="B945" t="str">
            <v>JE SPT NUC FUEL NOT IN  REAC-NONLAB</v>
          </cell>
          <cell r="C945">
            <v>1257260.07</v>
          </cell>
          <cell r="D945">
            <v>1216617.58</v>
          </cell>
        </row>
        <row r="946">
          <cell r="A946">
            <v>5550102</v>
          </cell>
          <cell r="B946" t="str">
            <v>DECON &amp; DECOM DOE-SONGS-NONLAB</v>
          </cell>
          <cell r="C946">
            <v>786550.8</v>
          </cell>
          <cell r="D946">
            <v>766210.03</v>
          </cell>
        </row>
        <row r="947">
          <cell r="A947">
            <v>5550111</v>
          </cell>
          <cell r="B947" t="str">
            <v>POWER PLANT PURCHASES-MIRAMAR</v>
          </cell>
          <cell r="C947">
            <v>458829.72</v>
          </cell>
          <cell r="D947">
            <v>0</v>
          </cell>
        </row>
        <row r="948">
          <cell r="A948">
            <v>5550200</v>
          </cell>
          <cell r="B948" t="str">
            <v>EPO PURCH PWR FIRM PWR ENERGY</v>
          </cell>
          <cell r="C948">
            <v>211940302.28</v>
          </cell>
          <cell r="D948">
            <v>160413879.37</v>
          </cell>
        </row>
        <row r="949">
          <cell r="A949">
            <v>5550201</v>
          </cell>
          <cell r="B949" t="str">
            <v>PURCHASED POWER COGENERATION</v>
          </cell>
          <cell r="C949">
            <v>47995237.68</v>
          </cell>
          <cell r="D949">
            <v>69152340.810000002</v>
          </cell>
        </row>
        <row r="950">
          <cell r="A950">
            <v>5550202</v>
          </cell>
          <cell r="B950" t="str">
            <v>EPO FIRM POWER CAPACITY</v>
          </cell>
          <cell r="C950">
            <v>35482871.189999998</v>
          </cell>
          <cell r="D950">
            <v>38575156.829999998</v>
          </cell>
        </row>
        <row r="951">
          <cell r="A951">
            <v>5550203</v>
          </cell>
          <cell r="B951" t="str">
            <v>PURCHASED POWER COGEN CAPACITY</v>
          </cell>
          <cell r="C951">
            <v>28548223.440000001</v>
          </cell>
          <cell r="D951">
            <v>30502740.969999999</v>
          </cell>
        </row>
        <row r="952">
          <cell r="A952">
            <v>5550204</v>
          </cell>
          <cell r="B952" t="str">
            <v>ISO / PX LOAD EXPENSE-ENERGY</v>
          </cell>
          <cell r="C952">
            <v>32472748.420000002</v>
          </cell>
          <cell r="D952">
            <v>52408197.020000003</v>
          </cell>
        </row>
        <row r="953">
          <cell r="A953">
            <v>5550206</v>
          </cell>
          <cell r="B953" t="str">
            <v>WHEELING CHARGES-CPUC JURISDICTIONAL</v>
          </cell>
          <cell r="C953">
            <v>5097424.41</v>
          </cell>
          <cell r="D953">
            <v>4936736.24</v>
          </cell>
        </row>
        <row r="954">
          <cell r="A954">
            <v>5550207</v>
          </cell>
          <cell r="B954" t="str">
            <v>ISO GRID MANAGEMENT CHARGES</v>
          </cell>
          <cell r="C954">
            <v>17632939.530000001</v>
          </cell>
          <cell r="D954">
            <v>14442655.960000001</v>
          </cell>
        </row>
        <row r="955">
          <cell r="A955">
            <v>5550208</v>
          </cell>
          <cell r="B955" t="str">
            <v>ISO MUST RUN COST</v>
          </cell>
          <cell r="C955">
            <v>195866266.12</v>
          </cell>
          <cell r="D955">
            <v>167139582.47</v>
          </cell>
        </row>
        <row r="956">
          <cell r="A956">
            <v>5550209</v>
          </cell>
          <cell r="B956" t="str">
            <v>EPO PURCH PWR ENERGY YUMA</v>
          </cell>
          <cell r="C956">
            <v>30541625.649999999</v>
          </cell>
          <cell r="D956">
            <v>22025642.100000001</v>
          </cell>
        </row>
        <row r="957">
          <cell r="A957">
            <v>5550210</v>
          </cell>
          <cell r="B957" t="str">
            <v>EPO FIRM POWER CAPACITY YUMA</v>
          </cell>
          <cell r="C957">
            <v>8415889.4600000009</v>
          </cell>
          <cell r="D957">
            <v>8120522.7300000004</v>
          </cell>
        </row>
        <row r="958">
          <cell r="A958">
            <v>5550215</v>
          </cell>
          <cell r="B958" t="str">
            <v>ELECTRIC DERIVATIVES-GAIN/LOSS</v>
          </cell>
          <cell r="C958">
            <v>-1682817.1</v>
          </cell>
          <cell r="D958">
            <v>177080</v>
          </cell>
        </row>
        <row r="959">
          <cell r="A959">
            <v>5550301</v>
          </cell>
          <cell r="B959" t="str">
            <v>ISO TRANSMISSION EXPENSES</v>
          </cell>
          <cell r="C959">
            <v>-34113205.649999999</v>
          </cell>
          <cell r="D959">
            <v>6602726.4100000001</v>
          </cell>
        </row>
        <row r="960">
          <cell r="A960">
            <v>5550303</v>
          </cell>
          <cell r="B960" t="str">
            <v>WHEELING CHARGES-FERC JURISDICTIONAL</v>
          </cell>
          <cell r="C960">
            <v>3313108.5</v>
          </cell>
          <cell r="D960">
            <v>3163735.78</v>
          </cell>
        </row>
        <row r="961">
          <cell r="A961">
            <v>6110010</v>
          </cell>
          <cell r="B961" t="str">
            <v>SALARIES-EXECUTIVE</v>
          </cell>
          <cell r="C961">
            <v>2990790.41</v>
          </cell>
          <cell r="D961">
            <v>2205410.6</v>
          </cell>
        </row>
        <row r="962">
          <cell r="A962">
            <v>6110020</v>
          </cell>
          <cell r="B962" t="str">
            <v>SALARIES-MANAGEMENT  STRAIGHT-TIME</v>
          </cell>
          <cell r="C962">
            <v>149773242.43000001</v>
          </cell>
          <cell r="D962">
            <v>138652367.81</v>
          </cell>
        </row>
        <row r="963">
          <cell r="A963">
            <v>6110030</v>
          </cell>
          <cell r="B963" t="str">
            <v>SALARIES-MANAGEMENT  TIME AND ONE HALF</v>
          </cell>
          <cell r="C963">
            <v>1429994.95</v>
          </cell>
          <cell r="D963">
            <v>943051.14</v>
          </cell>
        </row>
        <row r="964">
          <cell r="A964">
            <v>6110040</v>
          </cell>
          <cell r="B964" t="str">
            <v>SALARIES-MANAGEMENT  DOUBLETIME</v>
          </cell>
          <cell r="C964">
            <v>525372.68000000005</v>
          </cell>
          <cell r="D964">
            <v>363005.4</v>
          </cell>
        </row>
        <row r="965">
          <cell r="A965">
            <v>6110080</v>
          </cell>
          <cell r="B965" t="str">
            <v>SALARIES-CLERICAL AND TECHNICAL  STRAIG</v>
          </cell>
          <cell r="C965">
            <v>19947553.289999999</v>
          </cell>
          <cell r="D965">
            <v>19533623.940000001</v>
          </cell>
        </row>
        <row r="966">
          <cell r="A966">
            <v>6110090</v>
          </cell>
          <cell r="B966" t="str">
            <v>SALARIES-CLERICAL AND TECHNICAL  TIME A</v>
          </cell>
          <cell r="C966">
            <v>601240.41</v>
          </cell>
          <cell r="D966">
            <v>381336.81</v>
          </cell>
        </row>
        <row r="967">
          <cell r="A967">
            <v>6110100</v>
          </cell>
          <cell r="B967" t="str">
            <v>SALARIES-CLERICAL AND TECHNICAL  DOUBLE</v>
          </cell>
          <cell r="C967">
            <v>1305472.43</v>
          </cell>
          <cell r="D967">
            <v>613479.78</v>
          </cell>
        </row>
        <row r="968">
          <cell r="A968">
            <v>6110110</v>
          </cell>
          <cell r="B968" t="str">
            <v>SALARIES-UNION  STRAIGHT-TIME</v>
          </cell>
          <cell r="C968">
            <v>68582580.780000001</v>
          </cell>
          <cell r="D968">
            <v>62771909.700000003</v>
          </cell>
        </row>
        <row r="969">
          <cell r="A969">
            <v>6110120</v>
          </cell>
          <cell r="B969" t="str">
            <v>SALARIES-UNION  TIME AND ONE HALF</v>
          </cell>
          <cell r="C969">
            <v>5046237.1500000004</v>
          </cell>
          <cell r="D969">
            <v>4645344.8</v>
          </cell>
        </row>
        <row r="970">
          <cell r="A970">
            <v>6110130</v>
          </cell>
          <cell r="B970" t="str">
            <v>SALARIES-UNION  DOUBLE TIME</v>
          </cell>
          <cell r="C970">
            <v>25364369.09</v>
          </cell>
          <cell r="D970">
            <v>22142442.629999999</v>
          </cell>
        </row>
        <row r="971">
          <cell r="A971">
            <v>6110140</v>
          </cell>
          <cell r="B971" t="str">
            <v>SALARIES-TEMP FULL-TIME  STRAIGHT-TIME</v>
          </cell>
          <cell r="C971">
            <v>1945249.37</v>
          </cell>
          <cell r="D971">
            <v>1006757.97</v>
          </cell>
        </row>
        <row r="972">
          <cell r="A972">
            <v>6110150</v>
          </cell>
          <cell r="B972" t="str">
            <v>SALARIES-TEMP FULL-TIME  TIME AND ONE H</v>
          </cell>
          <cell r="C972">
            <v>26194.95</v>
          </cell>
          <cell r="D972">
            <v>26558.91</v>
          </cell>
        </row>
        <row r="973">
          <cell r="A973">
            <v>6110160</v>
          </cell>
          <cell r="B973" t="str">
            <v>SALARIES-TEMP FULL-TIME  DOUBLE TIME</v>
          </cell>
          <cell r="C973">
            <v>17627.849999999999</v>
          </cell>
          <cell r="D973">
            <v>30609.49</v>
          </cell>
        </row>
        <row r="974">
          <cell r="A974">
            <v>6110170</v>
          </cell>
          <cell r="B974" t="str">
            <v>SALARIES-TEMP PART-TIME  STRAIGHT-TIME</v>
          </cell>
          <cell r="C974">
            <v>3209178.25</v>
          </cell>
          <cell r="D974">
            <v>3508206.53</v>
          </cell>
        </row>
        <row r="975">
          <cell r="A975">
            <v>6110180</v>
          </cell>
          <cell r="B975" t="str">
            <v>SALARIES-TEMP PART-TIME  TIME AND ONE H</v>
          </cell>
          <cell r="C975">
            <v>10691.55</v>
          </cell>
          <cell r="D975">
            <v>11797.02</v>
          </cell>
        </row>
        <row r="976">
          <cell r="A976">
            <v>6110190</v>
          </cell>
          <cell r="B976" t="str">
            <v>SALARIES-TEMP PART-TIME  DOUBLE TIME</v>
          </cell>
          <cell r="C976">
            <v>57784.86</v>
          </cell>
          <cell r="D976">
            <v>30140.14</v>
          </cell>
        </row>
        <row r="977">
          <cell r="A977">
            <v>6110200</v>
          </cell>
          <cell r="B977" t="str">
            <v>SALARIES-UNION CALL IN  STRAIGHT-TIME</v>
          </cell>
          <cell r="C977">
            <v>2023284.18</v>
          </cell>
          <cell r="D977">
            <v>1082346.82</v>
          </cell>
        </row>
        <row r="978">
          <cell r="A978">
            <v>6110210</v>
          </cell>
          <cell r="B978" t="str">
            <v>SALARIES-UNION CALL IN  TIME AND ONE HA</v>
          </cell>
          <cell r="C978">
            <v>22547.8</v>
          </cell>
          <cell r="D978">
            <v>20656.650000000001</v>
          </cell>
        </row>
        <row r="979">
          <cell r="A979">
            <v>6110220</v>
          </cell>
          <cell r="B979" t="str">
            <v>SALARIES-UNION CALL IN  DOUBLE TIME</v>
          </cell>
          <cell r="C979">
            <v>124272.77</v>
          </cell>
          <cell r="D979">
            <v>54024.34</v>
          </cell>
        </row>
        <row r="980">
          <cell r="A980">
            <v>6110230</v>
          </cell>
          <cell r="B980" t="str">
            <v>SALARIES-NON UNION CALL IN  STRAIGHT-TI</v>
          </cell>
          <cell r="C980">
            <v>756040.72</v>
          </cell>
          <cell r="D980">
            <v>267900.7</v>
          </cell>
        </row>
        <row r="981">
          <cell r="A981">
            <v>6110240</v>
          </cell>
          <cell r="B981" t="str">
            <v>SALARIES-NON UNION CALL IN  TIME AND ON</v>
          </cell>
          <cell r="C981">
            <v>17047.63</v>
          </cell>
          <cell r="D981">
            <v>0</v>
          </cell>
        </row>
        <row r="982">
          <cell r="A982">
            <v>6110255</v>
          </cell>
          <cell r="B982" t="str">
            <v>SALARIES-EICP</v>
          </cell>
          <cell r="C982">
            <v>2431400</v>
          </cell>
          <cell r="D982">
            <v>1751800</v>
          </cell>
        </row>
        <row r="983">
          <cell r="A983">
            <v>6110256</v>
          </cell>
          <cell r="B983" t="str">
            <v>SALARIES-MISC</v>
          </cell>
          <cell r="C983">
            <v>2200018.79</v>
          </cell>
          <cell r="D983">
            <v>-263648.53999999998</v>
          </cell>
        </row>
        <row r="984">
          <cell r="A984">
            <v>6110258</v>
          </cell>
          <cell r="B984" t="str">
            <v>SALARIES-ICP</v>
          </cell>
          <cell r="C984">
            <v>41594442</v>
          </cell>
          <cell r="D984">
            <v>37791888.200000003</v>
          </cell>
        </row>
        <row r="985">
          <cell r="A985">
            <v>6110259</v>
          </cell>
          <cell r="B985" t="str">
            <v>SALARIES-PFP</v>
          </cell>
          <cell r="C985">
            <v>4278957.01</v>
          </cell>
          <cell r="D985">
            <v>5385840</v>
          </cell>
        </row>
        <row r="986">
          <cell r="A986">
            <v>6110270</v>
          </cell>
          <cell r="B986" t="str">
            <v>SALARIES-SEVERENCE</v>
          </cell>
          <cell r="C986">
            <v>277585.26</v>
          </cell>
          <cell r="D986">
            <v>130287.81</v>
          </cell>
        </row>
        <row r="987">
          <cell r="A987">
            <v>6110280</v>
          </cell>
          <cell r="B987" t="str">
            <v>SALARIES-VACATION</v>
          </cell>
          <cell r="C987">
            <v>1825957.1</v>
          </cell>
          <cell r="D987">
            <v>19578889.890000001</v>
          </cell>
        </row>
        <row r="988">
          <cell r="A988">
            <v>6110281</v>
          </cell>
          <cell r="B988" t="str">
            <v>SALARIES-FLEX VACATION BOUGHT</v>
          </cell>
          <cell r="C988">
            <v>-2216873.35</v>
          </cell>
          <cell r="D988">
            <v>-2106009.09</v>
          </cell>
        </row>
        <row r="989">
          <cell r="A989">
            <v>6110282</v>
          </cell>
          <cell r="B989" t="str">
            <v>SALARIES-FLEX VACATION SOLD</v>
          </cell>
          <cell r="C989">
            <v>233800.59</v>
          </cell>
          <cell r="D989">
            <v>220312.76</v>
          </cell>
        </row>
        <row r="990">
          <cell r="A990">
            <v>6110283</v>
          </cell>
          <cell r="B990" t="str">
            <v>SALARIES-VAC MGT</v>
          </cell>
          <cell r="C990">
            <v>10618121.08</v>
          </cell>
          <cell r="D990">
            <v>0</v>
          </cell>
        </row>
        <row r="991">
          <cell r="A991">
            <v>6110287</v>
          </cell>
          <cell r="B991" t="str">
            <v>SALARIES-VACATION C&amp;T/NON MGT NON REPR</v>
          </cell>
          <cell r="C991">
            <v>1485769.58</v>
          </cell>
          <cell r="D991">
            <v>0</v>
          </cell>
        </row>
        <row r="992">
          <cell r="A992">
            <v>6110288</v>
          </cell>
          <cell r="B992" t="str">
            <v>SALARIES-VACATION PART-TIME NONREPRESNT</v>
          </cell>
          <cell r="C992">
            <v>145696.25</v>
          </cell>
          <cell r="D992">
            <v>0</v>
          </cell>
        </row>
        <row r="993">
          <cell r="A993">
            <v>6110289</v>
          </cell>
          <cell r="B993" t="str">
            <v>SAL-VACATION UNION</v>
          </cell>
          <cell r="C993">
            <v>6536579.25</v>
          </cell>
          <cell r="D993">
            <v>0</v>
          </cell>
        </row>
        <row r="994">
          <cell r="A994">
            <v>6110290</v>
          </cell>
          <cell r="B994" t="str">
            <v>SALARIES-HOLIDAY</v>
          </cell>
          <cell r="C994">
            <v>1099023.8</v>
          </cell>
          <cell r="D994">
            <v>13023075.52</v>
          </cell>
        </row>
        <row r="995">
          <cell r="A995">
            <v>6110293</v>
          </cell>
          <cell r="B995" t="str">
            <v>SALARIES-HOLIDAY MGT</v>
          </cell>
          <cell r="C995">
            <v>6358878.6299999999</v>
          </cell>
          <cell r="D995">
            <v>0</v>
          </cell>
        </row>
        <row r="996">
          <cell r="A996">
            <v>6110295</v>
          </cell>
          <cell r="B996" t="str">
            <v>SALARIES-HOLIDAY C&amp;T/NON MGT NON REPR</v>
          </cell>
          <cell r="C996">
            <v>872784.72</v>
          </cell>
          <cell r="D996">
            <v>0</v>
          </cell>
        </row>
        <row r="997">
          <cell r="A997">
            <v>6110296</v>
          </cell>
          <cell r="B997" t="str">
            <v>SALARIES-HOLIDAY PART-TIME  NONREPRESNT</v>
          </cell>
          <cell r="C997">
            <v>131645.26</v>
          </cell>
          <cell r="D997">
            <v>0</v>
          </cell>
        </row>
        <row r="998">
          <cell r="A998">
            <v>6110297</v>
          </cell>
          <cell r="B998" t="str">
            <v>SALARIES-HOLIDAY UNION</v>
          </cell>
          <cell r="C998">
            <v>2872849.88</v>
          </cell>
          <cell r="D998">
            <v>0</v>
          </cell>
        </row>
        <row r="999">
          <cell r="A999">
            <v>6110300</v>
          </cell>
          <cell r="B999" t="str">
            <v>SALARIES-JURY DUTY</v>
          </cell>
          <cell r="C999">
            <v>2907.72</v>
          </cell>
          <cell r="D999">
            <v>312952.83</v>
          </cell>
        </row>
        <row r="1000">
          <cell r="A1000">
            <v>6110301</v>
          </cell>
          <cell r="B1000" t="str">
            <v>SALARIES-JURY DUTY MGT</v>
          </cell>
          <cell r="C1000">
            <v>222422.76</v>
          </cell>
          <cell r="D1000">
            <v>0</v>
          </cell>
        </row>
        <row r="1001">
          <cell r="A1001">
            <v>6110303</v>
          </cell>
          <cell r="B1001" t="str">
            <v>SALARIES-JURY DUTY C&amp;T/NON MGT NON REPR</v>
          </cell>
          <cell r="C1001">
            <v>27877.39</v>
          </cell>
          <cell r="D1001">
            <v>0</v>
          </cell>
        </row>
        <row r="1002">
          <cell r="A1002">
            <v>6110304</v>
          </cell>
          <cell r="B1002" t="str">
            <v>SALARIES-JURY DUTY UNION</v>
          </cell>
          <cell r="C1002">
            <v>124916.64</v>
          </cell>
          <cell r="D1002">
            <v>0</v>
          </cell>
        </row>
        <row r="1003">
          <cell r="A1003">
            <v>6110310</v>
          </cell>
          <cell r="B1003" t="str">
            <v>SALARIES-SICK TIME</v>
          </cell>
          <cell r="C1003">
            <v>98535.26</v>
          </cell>
          <cell r="D1003">
            <v>5521511.9199999999</v>
          </cell>
        </row>
        <row r="1004">
          <cell r="A1004">
            <v>6110311</v>
          </cell>
          <cell r="B1004" t="str">
            <v>SALARIES-SICK TIME MGT</v>
          </cell>
          <cell r="C1004">
            <v>2843080.3</v>
          </cell>
          <cell r="D1004">
            <v>0</v>
          </cell>
        </row>
        <row r="1005">
          <cell r="A1005">
            <v>6110313</v>
          </cell>
          <cell r="B1005" t="str">
            <v>SALARIES-SICK TIME C&amp;T/NON MGT NON REPR</v>
          </cell>
          <cell r="C1005">
            <v>714312.32</v>
          </cell>
          <cell r="D1005">
            <v>0</v>
          </cell>
        </row>
        <row r="1006">
          <cell r="A1006">
            <v>6110314</v>
          </cell>
          <cell r="B1006" t="str">
            <v>SALARIES-SICK TIME UNION</v>
          </cell>
          <cell r="C1006">
            <v>2680563.06</v>
          </cell>
          <cell r="D1006">
            <v>0</v>
          </cell>
        </row>
        <row r="1007">
          <cell r="A1007">
            <v>6110320</v>
          </cell>
          <cell r="B1007" t="str">
            <v>SALARIES-OTHER NON PRODUCTIVE</v>
          </cell>
          <cell r="C1007">
            <v>76910.27</v>
          </cell>
          <cell r="D1007">
            <v>3358245.29</v>
          </cell>
        </row>
        <row r="1008">
          <cell r="A1008">
            <v>6110321</v>
          </cell>
          <cell r="B1008" t="str">
            <v>SALARIES-OTHER NON PROD MGT</v>
          </cell>
          <cell r="C1008">
            <v>531655.62</v>
          </cell>
          <cell r="D1008">
            <v>0</v>
          </cell>
        </row>
        <row r="1009">
          <cell r="A1009">
            <v>6110323</v>
          </cell>
          <cell r="B1009" t="str">
            <v>SALARIES-OTHER NON PROD C&amp;T/NONMGT NON</v>
          </cell>
          <cell r="C1009">
            <v>101890.44</v>
          </cell>
          <cell r="D1009">
            <v>0</v>
          </cell>
        </row>
        <row r="1010">
          <cell r="A1010">
            <v>6110324</v>
          </cell>
          <cell r="B1010" t="str">
            <v>SALARIES-OTHER NON PROD PART-TIME NONRE</v>
          </cell>
          <cell r="C1010">
            <v>9485.24</v>
          </cell>
          <cell r="D1010">
            <v>0</v>
          </cell>
        </row>
        <row r="1011">
          <cell r="A1011">
            <v>6110326</v>
          </cell>
          <cell r="B1011" t="str">
            <v>SALARIES-OTHER NON PRODUCTIVE UNION</v>
          </cell>
          <cell r="C1011">
            <v>1917256.43</v>
          </cell>
          <cell r="D1011">
            <v>0</v>
          </cell>
        </row>
        <row r="1012">
          <cell r="A1012">
            <v>6110327</v>
          </cell>
          <cell r="B1012" t="str">
            <v>SALARIES-NON-PROD WEATHER RELATED/STDBY</v>
          </cell>
          <cell r="C1012">
            <v>111955.39</v>
          </cell>
          <cell r="D1012">
            <v>0</v>
          </cell>
        </row>
        <row r="1013">
          <cell r="A1013">
            <v>6110330</v>
          </cell>
          <cell r="B1013" t="str">
            <v>SALARIES-OTHER CASH AWARDS</v>
          </cell>
          <cell r="C1013">
            <v>298360.32000000001</v>
          </cell>
          <cell r="D1013">
            <v>1096514.94</v>
          </cell>
        </row>
        <row r="1014">
          <cell r="A1014">
            <v>6110331</v>
          </cell>
          <cell r="B1014" t="str">
            <v>SALARIES-EXEC BENEFITS</v>
          </cell>
          <cell r="C1014">
            <v>170374.7</v>
          </cell>
          <cell r="D1014">
            <v>120826.93</v>
          </cell>
        </row>
        <row r="1015">
          <cell r="A1015">
            <v>6110332</v>
          </cell>
          <cell r="B1015" t="str">
            <v>SALARIES-CHAIRMAN AWARD</v>
          </cell>
          <cell r="C1015">
            <v>151507.4</v>
          </cell>
          <cell r="D1015">
            <v>0</v>
          </cell>
        </row>
        <row r="1016">
          <cell r="A1016">
            <v>6110333</v>
          </cell>
          <cell r="B1016" t="str">
            <v>SALARIES-SIGNING BONUS</v>
          </cell>
          <cell r="C1016">
            <v>258051.54</v>
          </cell>
          <cell r="D1016">
            <v>0</v>
          </cell>
        </row>
        <row r="1017">
          <cell r="A1017">
            <v>6110334</v>
          </cell>
          <cell r="B1017" t="str">
            <v>SALARIES-SPOT CASH AWARD (0.5%)</v>
          </cell>
          <cell r="C1017">
            <v>765513.19</v>
          </cell>
          <cell r="D1017">
            <v>0</v>
          </cell>
        </row>
        <row r="1018">
          <cell r="A1018">
            <v>6120000</v>
          </cell>
          <cell r="B1018" t="str">
            <v>EMPLOYEE BENEFITS</v>
          </cell>
          <cell r="C1018">
            <v>8745089.2599999998</v>
          </cell>
          <cell r="D1018">
            <v>450</v>
          </cell>
        </row>
        <row r="1019">
          <cell r="A1019">
            <v>6120002</v>
          </cell>
          <cell r="B1019" t="str">
            <v>EMP BEN-HEALTH INSURANCE</v>
          </cell>
          <cell r="C1019">
            <v>2804911.57</v>
          </cell>
          <cell r="D1019">
            <v>3110807.87</v>
          </cell>
        </row>
        <row r="1020">
          <cell r="A1020">
            <v>6120003</v>
          </cell>
          <cell r="B1020" t="str">
            <v>EMP BEN-DENTAL INSURANCE</v>
          </cell>
          <cell r="C1020">
            <v>801116.57</v>
          </cell>
          <cell r="D1020">
            <v>1050208.1599999999</v>
          </cell>
        </row>
        <row r="1021">
          <cell r="A1021">
            <v>6120004</v>
          </cell>
          <cell r="B1021" t="str">
            <v>EMP BEN-VISION INSURANCE</v>
          </cell>
          <cell r="C1021">
            <v>4244.3900000000003</v>
          </cell>
          <cell r="D1021">
            <v>3856.34</v>
          </cell>
        </row>
        <row r="1022">
          <cell r="A1022">
            <v>6120005</v>
          </cell>
          <cell r="B1022" t="str">
            <v>EMP BEN-LIFE INSURANCE</v>
          </cell>
          <cell r="C1022">
            <v>-148835.76</v>
          </cell>
          <cell r="D1022">
            <v>-436719.86</v>
          </cell>
        </row>
        <row r="1023">
          <cell r="A1023">
            <v>6120006</v>
          </cell>
          <cell r="B1023" t="str">
            <v>EMP BEN-FEES AND SERVICE ADM CHARGES</v>
          </cell>
          <cell r="C1023">
            <v>641811.78</v>
          </cell>
          <cell r="D1023">
            <v>512903.02</v>
          </cell>
        </row>
        <row r="1024">
          <cell r="A1024">
            <v>6120009</v>
          </cell>
          <cell r="B1024" t="str">
            <v>EMP BEN-EMPLOYEE ASSISTANCE PROGRAM</v>
          </cell>
          <cell r="C1024">
            <v>88009.68</v>
          </cell>
          <cell r="D1024">
            <v>119729</v>
          </cell>
        </row>
        <row r="1025">
          <cell r="A1025">
            <v>6120010</v>
          </cell>
          <cell r="B1025" t="str">
            <v>EMP BEN-EMPLOYEE WELLNESS PROGRAM</v>
          </cell>
          <cell r="C1025">
            <v>21999.439999999999</v>
          </cell>
          <cell r="D1025">
            <v>26952.799999999999</v>
          </cell>
        </row>
        <row r="1026">
          <cell r="A1026">
            <v>6120011</v>
          </cell>
          <cell r="B1026" t="str">
            <v>EMP BEN-LONG TERM DISABILITY</v>
          </cell>
          <cell r="C1026">
            <v>870114.57</v>
          </cell>
          <cell r="D1026">
            <v>26277.07</v>
          </cell>
        </row>
        <row r="1027">
          <cell r="A1027">
            <v>6120012</v>
          </cell>
          <cell r="B1027" t="str">
            <v>EMP BEN-EMPLOYEE RECOGNITION</v>
          </cell>
          <cell r="C1027">
            <v>371097.28</v>
          </cell>
          <cell r="D1027">
            <v>275719.36</v>
          </cell>
        </row>
        <row r="1028">
          <cell r="A1028">
            <v>6120013</v>
          </cell>
          <cell r="B1028" t="str">
            <v>EMP BEN-ANNUAL BENEFIT</v>
          </cell>
          <cell r="C1028">
            <v>0</v>
          </cell>
          <cell r="D1028">
            <v>-105454.3</v>
          </cell>
        </row>
        <row r="1029">
          <cell r="A1029">
            <v>6120014</v>
          </cell>
          <cell r="B1029" t="str">
            <v>EMP BEN-SERVICE RECOGNITION</v>
          </cell>
          <cell r="C1029">
            <v>73159.31</v>
          </cell>
          <cell r="D1029">
            <v>91323.16</v>
          </cell>
        </row>
        <row r="1030">
          <cell r="A1030">
            <v>6120015</v>
          </cell>
          <cell r="B1030" t="str">
            <v>EMP BEN-TURKEY CHECKS</v>
          </cell>
          <cell r="C1030">
            <v>0</v>
          </cell>
          <cell r="D1030">
            <v>49.32</v>
          </cell>
        </row>
        <row r="1031">
          <cell r="A1031">
            <v>6120017</v>
          </cell>
          <cell r="B1031" t="str">
            <v>EMP BEN-EDUCATIONAL ASSISTANCE</v>
          </cell>
          <cell r="C1031">
            <v>401212.76</v>
          </cell>
          <cell r="D1031">
            <v>394776.67</v>
          </cell>
        </row>
        <row r="1032">
          <cell r="A1032">
            <v>6120018</v>
          </cell>
          <cell r="B1032" t="str">
            <v>EMP BEN-PRE-EMPLOYMENT PHYSICAL EXAMS</v>
          </cell>
          <cell r="C1032">
            <v>557</v>
          </cell>
          <cell r="D1032">
            <v>-46</v>
          </cell>
        </row>
        <row r="1033">
          <cell r="A1033">
            <v>6120019</v>
          </cell>
          <cell r="B1033" t="str">
            <v>EMP BEN-TRANSPORTATION ALLOWANCE</v>
          </cell>
          <cell r="C1033">
            <v>21580.9</v>
          </cell>
          <cell r="D1033">
            <v>13952.93</v>
          </cell>
        </row>
        <row r="1034">
          <cell r="A1034">
            <v>6120020</v>
          </cell>
          <cell r="B1034" t="str">
            <v>EMP BEN-DIRECTORS PENSION</v>
          </cell>
          <cell r="C1034">
            <v>0</v>
          </cell>
          <cell r="D1034">
            <v>633.85</v>
          </cell>
        </row>
        <row r="1035">
          <cell r="A1035">
            <v>6120023</v>
          </cell>
          <cell r="B1035" t="str">
            <v>EMP BEN-PBOP</v>
          </cell>
          <cell r="C1035">
            <v>-1093995</v>
          </cell>
          <cell r="D1035">
            <v>-9120054</v>
          </cell>
        </row>
        <row r="1036">
          <cell r="A1036">
            <v>6120025</v>
          </cell>
          <cell r="B1036" t="str">
            <v>EMP BEN-RETENTION</v>
          </cell>
          <cell r="C1036">
            <v>0</v>
          </cell>
          <cell r="D1036">
            <v>25000</v>
          </cell>
        </row>
        <row r="1037">
          <cell r="A1037">
            <v>6120035</v>
          </cell>
          <cell r="B1037" t="str">
            <v>EMP BEN-YMCA-IMPUTABLE</v>
          </cell>
          <cell r="C1037">
            <v>340839.05</v>
          </cell>
          <cell r="D1037">
            <v>311652.46999999997</v>
          </cell>
        </row>
        <row r="1038">
          <cell r="A1038">
            <v>6120036</v>
          </cell>
          <cell r="B1038" t="str">
            <v>EMP BEN-FINANCIAL CONSULTING</v>
          </cell>
          <cell r="C1038">
            <v>73098.91</v>
          </cell>
          <cell r="D1038">
            <v>29360.400000000001</v>
          </cell>
        </row>
        <row r="1039">
          <cell r="A1039">
            <v>6120037</v>
          </cell>
          <cell r="B1039" t="str">
            <v>EMP BEN-WORKER'S COMPENSATION-MEDICAL</v>
          </cell>
          <cell r="C1039">
            <v>2490787.42</v>
          </cell>
          <cell r="D1039">
            <v>2031332.08</v>
          </cell>
        </row>
        <row r="1040">
          <cell r="A1040">
            <v>6120038</v>
          </cell>
          <cell r="B1040" t="str">
            <v>EMP BEN-WORKER'S COMPENSATION-OTHER</v>
          </cell>
          <cell r="C1040">
            <v>280862.74</v>
          </cell>
          <cell r="D1040">
            <v>752605.75</v>
          </cell>
        </row>
        <row r="1041">
          <cell r="A1041">
            <v>6120040</v>
          </cell>
          <cell r="B1041" t="str">
            <v>EMP BEN-EMP RELOCATION OF NEW HIRES</v>
          </cell>
          <cell r="C1041">
            <v>1647188.59</v>
          </cell>
          <cell r="D1041">
            <v>1034314.53</v>
          </cell>
        </row>
        <row r="1042">
          <cell r="A1042">
            <v>6120041</v>
          </cell>
          <cell r="B1042" t="str">
            <v>EMP BEN-EMP RELOCATION-GROSS UP</v>
          </cell>
          <cell r="C1042">
            <v>166476.17000000001</v>
          </cell>
          <cell r="D1042">
            <v>237234.67</v>
          </cell>
        </row>
        <row r="1043">
          <cell r="A1043">
            <v>6120043</v>
          </cell>
          <cell r="B1043" t="str">
            <v>EMP BEN-EMPLOYEE TEMPORARY HOUSING</v>
          </cell>
          <cell r="C1043">
            <v>23800</v>
          </cell>
          <cell r="D1043">
            <v>21595.87</v>
          </cell>
        </row>
        <row r="1044">
          <cell r="A1044">
            <v>6120046</v>
          </cell>
          <cell r="B1044" t="str">
            <v>EMP BEN-ALUMNI ASSOCIATION</v>
          </cell>
          <cell r="C1044">
            <v>4571.33</v>
          </cell>
          <cell r="D1044">
            <v>0</v>
          </cell>
        </row>
        <row r="1045">
          <cell r="A1045">
            <v>6120047</v>
          </cell>
          <cell r="B1045" t="str">
            <v>EMP BEN-CONTRIB CLUB</v>
          </cell>
          <cell r="C1045">
            <v>0</v>
          </cell>
          <cell r="D1045">
            <v>750</v>
          </cell>
        </row>
        <row r="1046">
          <cell r="A1046">
            <v>6120048</v>
          </cell>
          <cell r="B1046" t="str">
            <v>EMP BEN-LIFE INS RETIRED</v>
          </cell>
          <cell r="C1046">
            <v>299757.28000000003</v>
          </cell>
          <cell r="D1046">
            <v>660961.68999999994</v>
          </cell>
        </row>
        <row r="1047">
          <cell r="A1047">
            <v>6120050</v>
          </cell>
          <cell r="B1047" t="str">
            <v>EMP BEN-HEALTH INS RETIRED</v>
          </cell>
          <cell r="C1047">
            <v>6853244.4199999999</v>
          </cell>
          <cell r="D1047">
            <v>6695423.1299999999</v>
          </cell>
        </row>
        <row r="1048">
          <cell r="A1048">
            <v>6120051</v>
          </cell>
          <cell r="B1048" t="str">
            <v>EMP BEN-AD&amp;D INSURANCE</v>
          </cell>
          <cell r="C1048">
            <v>41244.53</v>
          </cell>
          <cell r="D1048">
            <v>0</v>
          </cell>
        </row>
        <row r="1049">
          <cell r="A1049">
            <v>6120053</v>
          </cell>
          <cell r="B1049" t="str">
            <v>EMP BEN-EMPLOYEE BENEFITS MISC</v>
          </cell>
          <cell r="C1049">
            <v>-37504.99</v>
          </cell>
          <cell r="D1049">
            <v>3535.84</v>
          </cell>
        </row>
        <row r="1050">
          <cell r="A1050">
            <v>6120055</v>
          </cell>
          <cell r="B1050" t="str">
            <v>EMP BEN-UTILITY SERV DISCOUNT</v>
          </cell>
          <cell r="C1050">
            <v>5230</v>
          </cell>
          <cell r="D1050">
            <v>5230</v>
          </cell>
        </row>
        <row r="1051">
          <cell r="A1051">
            <v>6120060</v>
          </cell>
          <cell r="B1051" t="str">
            <v>EMP BEN-SERP EXP ACTIVES</v>
          </cell>
          <cell r="C1051">
            <v>2718951.98</v>
          </cell>
          <cell r="D1051">
            <v>0</v>
          </cell>
        </row>
        <row r="1052">
          <cell r="A1052">
            <v>6120062</v>
          </cell>
          <cell r="B1052" t="str">
            <v>EMP BEN-SAVINGS PLAN COMPANY MATCH</v>
          </cell>
          <cell r="C1052">
            <v>6806164.6699999999</v>
          </cell>
          <cell r="D1052">
            <v>7521128.8799999999</v>
          </cell>
        </row>
        <row r="1053">
          <cell r="A1053">
            <v>6120065</v>
          </cell>
          <cell r="B1053" t="str">
            <v>EMP BEN-FLEX BENEFITS EXPENSE</v>
          </cell>
          <cell r="C1053">
            <v>17733912.949999999</v>
          </cell>
          <cell r="D1053">
            <v>22993785.850000001</v>
          </cell>
        </row>
        <row r="1054">
          <cell r="A1054">
            <v>6120066</v>
          </cell>
          <cell r="B1054" t="str">
            <v>EMP BENEFITS-INCENTIVE MATCH</v>
          </cell>
          <cell r="C1054">
            <v>3820709</v>
          </cell>
          <cell r="D1054">
            <v>3799808</v>
          </cell>
        </row>
        <row r="1055">
          <cell r="A1055">
            <v>6120068</v>
          </cell>
          <cell r="B1055" t="str">
            <v>EMP BEN-INACTIVE EMPLOYEE BENEFITS</v>
          </cell>
          <cell r="C1055">
            <v>257648.39</v>
          </cell>
          <cell r="D1055">
            <v>171630.56</v>
          </cell>
        </row>
        <row r="1056">
          <cell r="A1056">
            <v>6120074</v>
          </cell>
          <cell r="B1056" t="str">
            <v>EMP BEN-ACCIDENTAL DEATH &amp; DISMEMBERSHI</v>
          </cell>
          <cell r="C1056">
            <v>0</v>
          </cell>
          <cell r="D1056">
            <v>516.37</v>
          </cell>
        </row>
        <row r="1057">
          <cell r="A1057">
            <v>6120075</v>
          </cell>
          <cell r="B1057" t="str">
            <v>EMP BEN-RANDOM TESTING</v>
          </cell>
          <cell r="C1057">
            <v>55241.53</v>
          </cell>
          <cell r="D1057">
            <v>23600.6</v>
          </cell>
        </row>
        <row r="1058">
          <cell r="A1058">
            <v>6120076</v>
          </cell>
          <cell r="B1058" t="str">
            <v>EMP BEN-PENSION</v>
          </cell>
          <cell r="C1058">
            <v>0</v>
          </cell>
          <cell r="D1058">
            <v>-62115827</v>
          </cell>
        </row>
        <row r="1059">
          <cell r="A1059">
            <v>6120078</v>
          </cell>
          <cell r="B1059" t="str">
            <v>EMP BEN-RETURN TO WORK EXAMINATION</v>
          </cell>
          <cell r="C1059">
            <v>11851.48</v>
          </cell>
          <cell r="D1059">
            <v>5021.87</v>
          </cell>
        </row>
        <row r="1060">
          <cell r="A1060">
            <v>6120084</v>
          </cell>
          <cell r="B1060" t="str">
            <v>EMP BEN-SPECIAL EVENTS NIGHT</v>
          </cell>
          <cell r="C1060">
            <v>525889.56999999995</v>
          </cell>
          <cell r="D1060">
            <v>166529.44</v>
          </cell>
        </row>
        <row r="1061">
          <cell r="A1061">
            <v>6120085</v>
          </cell>
          <cell r="B1061" t="str">
            <v>EMP BENEFITS-TRAINING</v>
          </cell>
          <cell r="C1061">
            <v>7310.45</v>
          </cell>
          <cell r="D1061">
            <v>8620.6</v>
          </cell>
        </row>
        <row r="1062">
          <cell r="A1062">
            <v>6120086</v>
          </cell>
          <cell r="B1062" t="str">
            <v>EMP BEN-RETIREMENT ACTIVITIES</v>
          </cell>
          <cell r="C1062">
            <v>14643.45</v>
          </cell>
          <cell r="D1062">
            <v>36694.57</v>
          </cell>
        </row>
        <row r="1063">
          <cell r="A1063">
            <v>6120090</v>
          </cell>
          <cell r="B1063" t="str">
            <v>EMP BEN-PENSION FUNDING</v>
          </cell>
          <cell r="C1063">
            <v>20117400</v>
          </cell>
          <cell r="D1063">
            <v>18260006</v>
          </cell>
        </row>
        <row r="1064">
          <cell r="A1064">
            <v>6120093</v>
          </cell>
          <cell r="B1064" t="str">
            <v>EMP BENEFITS-PREPARE FOR MANAGEMENT (PF</v>
          </cell>
          <cell r="C1064">
            <v>15497.01</v>
          </cell>
          <cell r="D1064">
            <v>0</v>
          </cell>
        </row>
        <row r="1065">
          <cell r="A1065">
            <v>6120097</v>
          </cell>
          <cell r="B1065" t="str">
            <v>EMP BEN-RELOCATION OF CURRENT EMPLOYEES</v>
          </cell>
          <cell r="C1065">
            <v>5958.77</v>
          </cell>
          <cell r="D1065">
            <v>40135.74</v>
          </cell>
        </row>
        <row r="1066">
          <cell r="A1066">
            <v>6120139</v>
          </cell>
          <cell r="B1066" t="str">
            <v>EMP BEN-WORKER'S COMP-IDEMNITY EXP</v>
          </cell>
          <cell r="C1066">
            <v>2745351.97</v>
          </cell>
          <cell r="D1066">
            <v>2337546.48</v>
          </cell>
        </row>
        <row r="1067">
          <cell r="A1067">
            <v>6120140</v>
          </cell>
          <cell r="B1067" t="str">
            <v>EMP BEN-WORKER'S COMPENSATION-ADMIN</v>
          </cell>
          <cell r="C1067">
            <v>443801.72</v>
          </cell>
          <cell r="D1067">
            <v>322970.93</v>
          </cell>
        </row>
        <row r="1068">
          <cell r="A1068">
            <v>6120141</v>
          </cell>
          <cell r="B1068" t="str">
            <v>EMP BEN-WORKERS COMP-REFUNDS</v>
          </cell>
          <cell r="C1068">
            <v>-131790.39999999999</v>
          </cell>
          <cell r="D1068">
            <v>0</v>
          </cell>
        </row>
        <row r="1069">
          <cell r="A1069">
            <v>6120201</v>
          </cell>
          <cell r="B1069" t="str">
            <v>EMP BEN-DIV EQUIV</v>
          </cell>
          <cell r="C1069">
            <v>232646.72</v>
          </cell>
          <cell r="D1069">
            <v>95051.71</v>
          </cell>
        </row>
        <row r="1070">
          <cell r="A1070">
            <v>6125002</v>
          </cell>
          <cell r="B1070" t="str">
            <v>EXEC BEN-LONG TERM INCENTIVE PLAN</v>
          </cell>
          <cell r="C1070">
            <v>1159510.25</v>
          </cell>
          <cell r="D1070">
            <v>924139.81</v>
          </cell>
        </row>
        <row r="1071">
          <cell r="A1071">
            <v>6125007</v>
          </cell>
          <cell r="B1071" t="str">
            <v>EXEC BEN-EXECUTIVE INSURANCE</v>
          </cell>
          <cell r="C1071">
            <v>81813.3</v>
          </cell>
          <cell r="D1071">
            <v>28898</v>
          </cell>
        </row>
        <row r="1072">
          <cell r="A1072">
            <v>6127000</v>
          </cell>
          <cell r="B1072" t="str">
            <v>EMP BEN-PAYROLL TAXES</v>
          </cell>
          <cell r="C1072">
            <v>0</v>
          </cell>
          <cell r="D1072">
            <v>111247.6</v>
          </cell>
        </row>
        <row r="1073">
          <cell r="A1073">
            <v>6130001</v>
          </cell>
          <cell r="B1073" t="str">
            <v>EMP TRAVEL-AIR</v>
          </cell>
          <cell r="C1073">
            <v>796967.58</v>
          </cell>
          <cell r="D1073">
            <v>785284.2</v>
          </cell>
        </row>
        <row r="1074">
          <cell r="A1074">
            <v>6130002</v>
          </cell>
          <cell r="B1074" t="str">
            <v>EMP TRAVEL-EMP  RAIL</v>
          </cell>
          <cell r="C1074">
            <v>61462.2</v>
          </cell>
          <cell r="D1074">
            <v>76581.42</v>
          </cell>
        </row>
        <row r="1075">
          <cell r="A1075">
            <v>6130010</v>
          </cell>
          <cell r="B1075" t="str">
            <v>EMP TRAVEL-MEALS&amp;TIPS(100%)(CHK W/AP OR</v>
          </cell>
          <cell r="C1075">
            <v>218339.14</v>
          </cell>
          <cell r="D1075">
            <v>272290.59000000003</v>
          </cell>
        </row>
        <row r="1076">
          <cell r="A1076">
            <v>6130011</v>
          </cell>
          <cell r="B1076" t="str">
            <v>EMP TRAVEL-INCIDENTALS (PHONES AND TIPS</v>
          </cell>
          <cell r="C1076">
            <v>22969.71</v>
          </cell>
          <cell r="D1076">
            <v>14728.12</v>
          </cell>
        </row>
        <row r="1077">
          <cell r="A1077">
            <v>6130012</v>
          </cell>
          <cell r="B1077" t="str">
            <v>EMP TRAVEL-MILEAGE</v>
          </cell>
          <cell r="C1077">
            <v>1352610.03</v>
          </cell>
          <cell r="D1077">
            <v>1093315</v>
          </cell>
        </row>
        <row r="1078">
          <cell r="A1078">
            <v>6130013</v>
          </cell>
          <cell r="B1078" t="str">
            <v>EMP TRAVEL-PER DIEM</v>
          </cell>
          <cell r="C1078">
            <v>61400.36</v>
          </cell>
          <cell r="D1078">
            <v>56501</v>
          </cell>
        </row>
        <row r="1079">
          <cell r="A1079">
            <v>6130014</v>
          </cell>
          <cell r="B1079" t="str">
            <v>EMP TRAVEL-PARKING</v>
          </cell>
          <cell r="C1079">
            <v>77796.17</v>
          </cell>
          <cell r="D1079">
            <v>73550.759999999995</v>
          </cell>
        </row>
        <row r="1080">
          <cell r="A1080">
            <v>6130015</v>
          </cell>
          <cell r="B1080" t="str">
            <v>EMP TRAVEL-MEALS (INCL TIPS)%ENT 50%</v>
          </cell>
          <cell r="C1080">
            <v>541793.39</v>
          </cell>
          <cell r="D1080">
            <v>462554.32</v>
          </cell>
        </row>
        <row r="1081">
          <cell r="A1081">
            <v>6130016</v>
          </cell>
          <cell r="B1081" t="str">
            <v>EMP TRAVEL-CAR RENTAL</v>
          </cell>
          <cell r="C1081">
            <v>93632.11</v>
          </cell>
          <cell r="D1081">
            <v>97630.92</v>
          </cell>
        </row>
        <row r="1082">
          <cell r="A1082">
            <v>6130017</v>
          </cell>
          <cell r="B1082" t="str">
            <v>EMP TRAVEL-TAXI  &amp; SHUTTLE</v>
          </cell>
          <cell r="C1082">
            <v>69609.58</v>
          </cell>
          <cell r="D1082">
            <v>67246.31</v>
          </cell>
        </row>
        <row r="1083">
          <cell r="A1083">
            <v>6130018</v>
          </cell>
          <cell r="B1083" t="str">
            <v>EMP TRAVEL-AGENCY EXPENSE-CBS USE</v>
          </cell>
          <cell r="C1083">
            <v>323436.32</v>
          </cell>
          <cell r="D1083">
            <v>454532.17</v>
          </cell>
        </row>
        <row r="1084">
          <cell r="A1084">
            <v>6130019</v>
          </cell>
          <cell r="B1084" t="str">
            <v>EMP TRAVEL-MANAGEMENT-CBS USE</v>
          </cell>
          <cell r="C1084">
            <v>25.99</v>
          </cell>
          <cell r="D1084">
            <v>0</v>
          </cell>
        </row>
        <row r="1085">
          <cell r="A1085">
            <v>6130020</v>
          </cell>
          <cell r="B1085" t="str">
            <v>EMP TRAVEL-HOTEL/LODGING (ROOM&amp;TAX ONLY</v>
          </cell>
          <cell r="C1085">
            <v>1034949.65</v>
          </cell>
          <cell r="D1085">
            <v>1101724.04</v>
          </cell>
        </row>
        <row r="1086">
          <cell r="A1086">
            <v>6130021</v>
          </cell>
          <cell r="B1086" t="str">
            <v>NON-EMP TRAVEL-RECRUITING EXPENSE</v>
          </cell>
          <cell r="C1086">
            <v>293328.93</v>
          </cell>
          <cell r="D1086">
            <v>95933.35</v>
          </cell>
        </row>
        <row r="1087">
          <cell r="A1087">
            <v>6130022</v>
          </cell>
          <cell r="B1087" t="str">
            <v>EMP BEN-CORPORATE EVENTS SERVICES (VEND</v>
          </cell>
          <cell r="C1087">
            <v>486.49</v>
          </cell>
          <cell r="D1087">
            <v>12658.74</v>
          </cell>
        </row>
        <row r="1088">
          <cell r="A1088">
            <v>6130023</v>
          </cell>
          <cell r="B1088" t="str">
            <v>EMP BEN-CORPORATE EVENTS CONSULTING (IN</v>
          </cell>
          <cell r="C1088">
            <v>12540.95</v>
          </cell>
          <cell r="D1088">
            <v>20037.96</v>
          </cell>
        </row>
        <row r="1089">
          <cell r="A1089">
            <v>6130030</v>
          </cell>
          <cell r="B1089" t="str">
            <v>EMP OTHER-SPOUSE'S TRAVEL-IMPUTABLE</v>
          </cell>
          <cell r="C1089">
            <v>1567</v>
          </cell>
          <cell r="D1089">
            <v>0</v>
          </cell>
        </row>
        <row r="1090">
          <cell r="A1090">
            <v>6130040</v>
          </cell>
          <cell r="B1090" t="str">
            <v>EMP OTHER-LIVING EXPENSES-IMPUTABLE</v>
          </cell>
          <cell r="C1090">
            <v>349.41</v>
          </cell>
          <cell r="D1090">
            <v>26299.84</v>
          </cell>
        </row>
        <row r="1091">
          <cell r="A1091">
            <v>6130050</v>
          </cell>
          <cell r="B1091" t="str">
            <v>EMP TRAVEL-OTHER</v>
          </cell>
          <cell r="C1091">
            <v>-15420.72</v>
          </cell>
          <cell r="D1091">
            <v>-25534.42</v>
          </cell>
        </row>
        <row r="1092">
          <cell r="A1092">
            <v>6210000</v>
          </cell>
          <cell r="B1092" t="str">
            <v>PURCHASED MATERIALS</v>
          </cell>
          <cell r="C1092">
            <v>487216.41</v>
          </cell>
          <cell r="D1092">
            <v>256459.32</v>
          </cell>
        </row>
        <row r="1093">
          <cell r="A1093">
            <v>6210195</v>
          </cell>
          <cell r="B1093" t="str">
            <v>MATL-EXEMPT MATERIAL-GAS</v>
          </cell>
          <cell r="C1093">
            <v>1244887.6499999999</v>
          </cell>
          <cell r="D1093">
            <v>1185394.83</v>
          </cell>
        </row>
        <row r="1094">
          <cell r="A1094">
            <v>6210196</v>
          </cell>
          <cell r="B1094" t="str">
            <v>MATL-EXEMPT MATERIAL-ELECTRIC</v>
          </cell>
          <cell r="C1094">
            <v>4080989.98</v>
          </cell>
          <cell r="D1094">
            <v>4062579.87</v>
          </cell>
        </row>
        <row r="1095">
          <cell r="A1095">
            <v>6210200</v>
          </cell>
          <cell r="B1095" t="str">
            <v>MATL-MATERIAL CONSUMPTION COSTS</v>
          </cell>
          <cell r="C1095">
            <v>-5198.2</v>
          </cell>
          <cell r="D1095">
            <v>5338.24</v>
          </cell>
        </row>
        <row r="1096">
          <cell r="A1096">
            <v>6210210</v>
          </cell>
          <cell r="B1096" t="str">
            <v>MATL-INV ADJUST ACCT</v>
          </cell>
          <cell r="C1096">
            <v>236173.35</v>
          </cell>
          <cell r="D1096">
            <v>522160.83</v>
          </cell>
        </row>
        <row r="1097">
          <cell r="A1097">
            <v>6210211</v>
          </cell>
          <cell r="B1097" t="str">
            <v>MATL-FLEET INVENTORY ADJUSTMENT</v>
          </cell>
          <cell r="C1097">
            <v>236466.95</v>
          </cell>
          <cell r="D1097">
            <v>267419.13</v>
          </cell>
        </row>
        <row r="1098">
          <cell r="A1098">
            <v>6210220</v>
          </cell>
          <cell r="B1098" t="str">
            <v>MATL-SCRAP MATERIAL EXPENSES</v>
          </cell>
          <cell r="C1098">
            <v>819097.14</v>
          </cell>
          <cell r="D1098">
            <v>1608785.05</v>
          </cell>
        </row>
        <row r="1099">
          <cell r="A1099">
            <v>6211010</v>
          </cell>
          <cell r="B1099" t="str">
            <v>#MATL-OFFICE FURNITURE-USE 6213015</v>
          </cell>
          <cell r="C1099">
            <v>0</v>
          </cell>
          <cell r="D1099">
            <v>-1267.54</v>
          </cell>
        </row>
        <row r="1100">
          <cell r="A1100">
            <v>6211015</v>
          </cell>
          <cell r="B1100" t="str">
            <v>#MATL-OFFICE EQUIPMENT-USE 6213020</v>
          </cell>
          <cell r="C1100">
            <v>0</v>
          </cell>
          <cell r="D1100">
            <v>2744.93</v>
          </cell>
        </row>
        <row r="1101">
          <cell r="A1101">
            <v>6211020</v>
          </cell>
          <cell r="B1101" t="str">
            <v>#MATL-COMPUTER EQUIPMENT-USE 6213025</v>
          </cell>
          <cell r="C1101">
            <v>0</v>
          </cell>
          <cell r="D1101">
            <v>1892.74</v>
          </cell>
        </row>
        <row r="1102">
          <cell r="A1102">
            <v>6211025</v>
          </cell>
          <cell r="B1102" t="str">
            <v>#MATL-COMPUTER SOFTWARE-USE 6213030</v>
          </cell>
          <cell r="C1102">
            <v>0</v>
          </cell>
          <cell r="D1102">
            <v>-76403.710000000006</v>
          </cell>
        </row>
        <row r="1103">
          <cell r="A1103">
            <v>6211030</v>
          </cell>
          <cell r="B1103" t="str">
            <v>#MATL-GASOLINE AND DIESEL-USE 6213035</v>
          </cell>
          <cell r="C1103">
            <v>0</v>
          </cell>
          <cell r="D1103">
            <v>-76.5</v>
          </cell>
        </row>
        <row r="1104">
          <cell r="A1104">
            <v>6211055</v>
          </cell>
          <cell r="B1104" t="str">
            <v>#MATL-VEHICLE PARTS-USE 6213060</v>
          </cell>
          <cell r="C1104">
            <v>0</v>
          </cell>
          <cell r="D1104">
            <v>-51.57</v>
          </cell>
        </row>
        <row r="1105">
          <cell r="A1105">
            <v>6211080</v>
          </cell>
          <cell r="B1105" t="str">
            <v>#MATL-MISCELLANEOUS-USE 6213085</v>
          </cell>
          <cell r="C1105">
            <v>0</v>
          </cell>
          <cell r="D1105">
            <v>2858.31</v>
          </cell>
        </row>
        <row r="1106">
          <cell r="A1106">
            <v>6211090</v>
          </cell>
          <cell r="B1106" t="str">
            <v>#MATL-SUBSCRIPTIONS-USE 6213095</v>
          </cell>
          <cell r="C1106">
            <v>0</v>
          </cell>
          <cell r="D1106">
            <v>170.08</v>
          </cell>
        </row>
        <row r="1107">
          <cell r="A1107">
            <v>6211125</v>
          </cell>
          <cell r="B1107" t="str">
            <v>#MATL-BOTTLED WATER-USE 6213130</v>
          </cell>
          <cell r="C1107">
            <v>0</v>
          </cell>
          <cell r="D1107">
            <v>507.2</v>
          </cell>
        </row>
        <row r="1108">
          <cell r="A1108">
            <v>6211175</v>
          </cell>
          <cell r="B1108" t="str">
            <v>#MATL-COMPUTER HARDWARE-USE 6213180</v>
          </cell>
          <cell r="C1108">
            <v>0</v>
          </cell>
          <cell r="D1108">
            <v>310.56</v>
          </cell>
        </row>
        <row r="1109">
          <cell r="A1109">
            <v>6211265</v>
          </cell>
          <cell r="B1109" t="str">
            <v>MATL-FIRST AID SUPPLIES</v>
          </cell>
          <cell r="C1109">
            <v>2209.33</v>
          </cell>
          <cell r="D1109">
            <v>4461.21</v>
          </cell>
        </row>
        <row r="1110">
          <cell r="A1110">
            <v>6211279</v>
          </cell>
          <cell r="B1110" t="str">
            <v>MATL-SHOP ORDER TRANSFER TO M&amp;S</v>
          </cell>
          <cell r="C1110">
            <v>-60184.05</v>
          </cell>
          <cell r="D1110">
            <v>-838616.71</v>
          </cell>
        </row>
        <row r="1111">
          <cell r="A1111">
            <v>6211380</v>
          </cell>
          <cell r="B1111" t="str">
            <v>MATL-ELECTRICAL PARTS</v>
          </cell>
          <cell r="C1111">
            <v>386268.44</v>
          </cell>
          <cell r="D1111">
            <v>417403.04</v>
          </cell>
        </row>
        <row r="1112">
          <cell r="A1112">
            <v>6211390</v>
          </cell>
          <cell r="B1112" t="str">
            <v>#MATL-OFFICE SUPPLIES-USE 6213005</v>
          </cell>
          <cell r="C1112">
            <v>0</v>
          </cell>
          <cell r="D1112">
            <v>30479.47</v>
          </cell>
        </row>
        <row r="1113">
          <cell r="A1113">
            <v>6211395</v>
          </cell>
          <cell r="B1113" t="str">
            <v>MATL-OFFICE STATIONERY</v>
          </cell>
          <cell r="C1113">
            <v>54001.09</v>
          </cell>
          <cell r="D1113">
            <v>57357.599999999999</v>
          </cell>
        </row>
        <row r="1114">
          <cell r="A1114">
            <v>6211445</v>
          </cell>
          <cell r="B1114" t="str">
            <v>#MATL-PLANT EQUIPMENT-USE 6213450</v>
          </cell>
          <cell r="C1114">
            <v>0</v>
          </cell>
          <cell r="D1114">
            <v>0.02</v>
          </cell>
        </row>
        <row r="1115">
          <cell r="A1115">
            <v>6211455</v>
          </cell>
          <cell r="B1115" t="str">
            <v>#MATL-TOOLS-USE 6213455</v>
          </cell>
          <cell r="C1115">
            <v>0</v>
          </cell>
          <cell r="D1115">
            <v>-60.08</v>
          </cell>
        </row>
        <row r="1116">
          <cell r="A1116">
            <v>6211470</v>
          </cell>
          <cell r="B1116" t="str">
            <v>MATL-PRINTED MATERIALS</v>
          </cell>
          <cell r="C1116">
            <v>218219.34</v>
          </cell>
          <cell r="D1116">
            <v>158442.57999999999</v>
          </cell>
        </row>
        <row r="1117">
          <cell r="A1117">
            <v>6211485</v>
          </cell>
          <cell r="B1117" t="str">
            <v>MATL-RAIN GEAR/APPAREL/WET SUITS</v>
          </cell>
          <cell r="C1117">
            <v>15695.62</v>
          </cell>
          <cell r="D1117">
            <v>15103.89</v>
          </cell>
        </row>
        <row r="1118">
          <cell r="A1118">
            <v>6211500</v>
          </cell>
          <cell r="B1118" t="str">
            <v>MATL-SAFETY EVENT SUPPLIES</v>
          </cell>
          <cell r="C1118">
            <v>59507.519999999997</v>
          </cell>
          <cell r="D1118">
            <v>115504.63</v>
          </cell>
        </row>
        <row r="1119">
          <cell r="A1119">
            <v>6211505</v>
          </cell>
          <cell r="B1119" t="str">
            <v>#MATL-SAFETY EQUIPMENT-USE 6213510</v>
          </cell>
          <cell r="C1119">
            <v>0</v>
          </cell>
          <cell r="D1119">
            <v>649.67999999999995</v>
          </cell>
        </row>
        <row r="1120">
          <cell r="A1120">
            <v>6211535</v>
          </cell>
          <cell r="B1120" t="str">
            <v>MATL-VEHICLES</v>
          </cell>
          <cell r="C1120">
            <v>3201.22</v>
          </cell>
          <cell r="D1120">
            <v>50.02</v>
          </cell>
        </row>
        <row r="1121">
          <cell r="A1121">
            <v>6211560</v>
          </cell>
          <cell r="B1121" t="str">
            <v>#MATL-TELECOMMUNICATNS EQUIP-USE 621356</v>
          </cell>
          <cell r="C1121">
            <v>0</v>
          </cell>
          <cell r="D1121">
            <v>1834.27</v>
          </cell>
        </row>
        <row r="1122">
          <cell r="A1122">
            <v>6211680</v>
          </cell>
          <cell r="B1122" t="str">
            <v>#MATL-MATL&amp;SUP FOR CUST EVNT-USE 621368</v>
          </cell>
          <cell r="C1122">
            <v>0</v>
          </cell>
          <cell r="D1122">
            <v>-7850.82</v>
          </cell>
        </row>
        <row r="1123">
          <cell r="A1123">
            <v>6213005</v>
          </cell>
          <cell r="B1123" t="str">
            <v>MATL-OFFICE SUPPLIES</v>
          </cell>
          <cell r="C1123">
            <v>2281053.34</v>
          </cell>
          <cell r="D1123">
            <v>1934702.63</v>
          </cell>
        </row>
        <row r="1124">
          <cell r="A1124">
            <v>6213010</v>
          </cell>
          <cell r="B1124" t="str">
            <v>MATL-PROCUREMENT CARD TRANSACTIONS</v>
          </cell>
          <cell r="C1124">
            <v>826775.06</v>
          </cell>
          <cell r="D1124">
            <v>892333.05</v>
          </cell>
        </row>
        <row r="1125">
          <cell r="A1125">
            <v>6213015</v>
          </cell>
          <cell r="B1125" t="str">
            <v>MATL-OFFICE FURNITURE &amp; EQUIPMENT</v>
          </cell>
          <cell r="C1125">
            <v>6517449.4900000002</v>
          </cell>
          <cell r="D1125">
            <v>780671.99</v>
          </cell>
        </row>
        <row r="1126">
          <cell r="A1126">
            <v>6213020</v>
          </cell>
          <cell r="B1126" t="str">
            <v>MATL-OFFICE EQUIPMENT (EXCEPT FURNITURE</v>
          </cell>
          <cell r="C1126">
            <v>156544.49</v>
          </cell>
          <cell r="D1126">
            <v>42075.98</v>
          </cell>
        </row>
        <row r="1127">
          <cell r="A1127">
            <v>6213025</v>
          </cell>
          <cell r="B1127" t="str">
            <v>MATL-COMPUTER EQUIPMENT</v>
          </cell>
          <cell r="C1127">
            <v>1056921.1599999999</v>
          </cell>
          <cell r="D1127">
            <v>1356927.88</v>
          </cell>
        </row>
        <row r="1128">
          <cell r="A1128">
            <v>6213026</v>
          </cell>
          <cell r="B1128" t="str">
            <v>MATL-NETWORK CABLES COPPER</v>
          </cell>
          <cell r="C1128">
            <v>0</v>
          </cell>
          <cell r="D1128">
            <v>14956.43</v>
          </cell>
        </row>
        <row r="1129">
          <cell r="A1129">
            <v>6213027</v>
          </cell>
          <cell r="B1129" t="str">
            <v>MATL-NETWORK CABLES FIBER</v>
          </cell>
          <cell r="C1129">
            <v>3974.9</v>
          </cell>
          <cell r="D1129">
            <v>4634.6499999999996</v>
          </cell>
        </row>
        <row r="1130">
          <cell r="A1130">
            <v>6213030</v>
          </cell>
          <cell r="B1130" t="str">
            <v>MATL-SOFTWARE</v>
          </cell>
          <cell r="C1130">
            <v>2537233.1</v>
          </cell>
          <cell r="D1130">
            <v>1525338.53</v>
          </cell>
        </row>
        <row r="1131">
          <cell r="A1131">
            <v>6213031</v>
          </cell>
          <cell r="B1131" t="str">
            <v>MATL-DISTRIBUTED SOFTWARE</v>
          </cell>
          <cell r="C1131">
            <v>-72262.66</v>
          </cell>
          <cell r="D1131">
            <v>467167.97</v>
          </cell>
        </row>
        <row r="1132">
          <cell r="A1132">
            <v>6213032</v>
          </cell>
          <cell r="B1132" t="str">
            <v>MATL-MAINFRAME SOFTWARE</v>
          </cell>
          <cell r="C1132">
            <v>0</v>
          </cell>
          <cell r="D1132">
            <v>73.95</v>
          </cell>
        </row>
        <row r="1133">
          <cell r="A1133">
            <v>6213035</v>
          </cell>
          <cell r="B1133" t="str">
            <v>MATL-GASOLINE AND DIESEL FUEL</v>
          </cell>
          <cell r="C1133">
            <v>376606.54</v>
          </cell>
          <cell r="D1133">
            <v>4392851.72</v>
          </cell>
        </row>
        <row r="1134">
          <cell r="A1134">
            <v>6213040</v>
          </cell>
          <cell r="B1134" t="str">
            <v>MATL-GAS DISPNS BY CO PUMPS/DIR CASH PU</v>
          </cell>
          <cell r="C1134">
            <v>2076897.25</v>
          </cell>
          <cell r="D1134">
            <v>122673.38</v>
          </cell>
        </row>
        <row r="1135">
          <cell r="A1135">
            <v>6213045</v>
          </cell>
          <cell r="B1135" t="str">
            <v>MATL-DIESEL FUEL DISPNS CO PUMPS/DIR CS</v>
          </cell>
          <cell r="C1135">
            <v>2374958.2999999998</v>
          </cell>
          <cell r="D1135">
            <v>0</v>
          </cell>
        </row>
        <row r="1136">
          <cell r="A1136">
            <v>6213050</v>
          </cell>
          <cell r="B1136" t="str">
            <v>MATL-NAT GAS USED FOR VEHICLE FUEL</v>
          </cell>
          <cell r="C1136">
            <v>16395.28</v>
          </cell>
          <cell r="D1136">
            <v>1156.08</v>
          </cell>
        </row>
        <row r="1137">
          <cell r="A1137">
            <v>6213055</v>
          </cell>
          <cell r="B1137" t="str">
            <v>MATL-OIL AND LUBRICANTS</v>
          </cell>
          <cell r="C1137">
            <v>51716.68</v>
          </cell>
          <cell r="D1137">
            <v>64969.09</v>
          </cell>
        </row>
        <row r="1138">
          <cell r="A1138">
            <v>6213060</v>
          </cell>
          <cell r="B1138" t="str">
            <v>MATL-VEHICLE PARTS</v>
          </cell>
          <cell r="C1138">
            <v>438942.8</v>
          </cell>
          <cell r="D1138">
            <v>31857.58</v>
          </cell>
        </row>
        <row r="1139">
          <cell r="A1139">
            <v>6213065</v>
          </cell>
          <cell r="B1139" t="str">
            <v>MATL-TIRES AND RECAPS</v>
          </cell>
          <cell r="C1139">
            <v>563.07000000000005</v>
          </cell>
          <cell r="D1139">
            <v>-196.29</v>
          </cell>
        </row>
        <row r="1140">
          <cell r="A1140">
            <v>6213070</v>
          </cell>
          <cell r="B1140" t="str">
            <v>MATL-PARTS</v>
          </cell>
          <cell r="C1140">
            <v>203671.82</v>
          </cell>
          <cell r="D1140">
            <v>226097.08</v>
          </cell>
        </row>
        <row r="1141">
          <cell r="A1141">
            <v>6213080</v>
          </cell>
          <cell r="B1141" t="str">
            <v>MATL-REPAIR PARTS</v>
          </cell>
          <cell r="C1141">
            <v>257225.9</v>
          </cell>
          <cell r="D1141">
            <v>290968.61</v>
          </cell>
        </row>
        <row r="1142">
          <cell r="A1142">
            <v>6213085</v>
          </cell>
          <cell r="B1142" t="str">
            <v>MATL-MISCELLANEOUS</v>
          </cell>
          <cell r="C1142">
            <v>4163805.38</v>
          </cell>
          <cell r="D1142">
            <v>3538444.66</v>
          </cell>
        </row>
        <row r="1143">
          <cell r="A1143">
            <v>6213090</v>
          </cell>
          <cell r="B1143" t="str">
            <v>MATL-FREIGHT</v>
          </cell>
          <cell r="C1143">
            <v>456674.41</v>
          </cell>
          <cell r="D1143">
            <v>209680.66</v>
          </cell>
        </row>
        <row r="1144">
          <cell r="A1144">
            <v>6213095</v>
          </cell>
          <cell r="B1144" t="str">
            <v>MATL-SUBSCRIPTIONS AND PUBLICATIONS</v>
          </cell>
          <cell r="C1144">
            <v>229918.7</v>
          </cell>
          <cell r="D1144">
            <v>118077.67</v>
          </cell>
        </row>
        <row r="1145">
          <cell r="A1145">
            <v>6213100</v>
          </cell>
          <cell r="B1145" t="str">
            <v>MATL-ACTUATORS</v>
          </cell>
          <cell r="C1145">
            <v>741.34</v>
          </cell>
          <cell r="D1145">
            <v>31753.15</v>
          </cell>
        </row>
        <row r="1146">
          <cell r="A1146">
            <v>6213105</v>
          </cell>
          <cell r="B1146" t="str">
            <v>MATL-ANODES</v>
          </cell>
          <cell r="C1146">
            <v>7707.3</v>
          </cell>
          <cell r="D1146">
            <v>1291.5999999999999</v>
          </cell>
        </row>
        <row r="1147">
          <cell r="A1147">
            <v>6213110</v>
          </cell>
          <cell r="B1147" t="str">
            <v>MATL-APPLIANCE PARTS</v>
          </cell>
          <cell r="C1147">
            <v>3926.03</v>
          </cell>
          <cell r="D1147">
            <v>2909.07</v>
          </cell>
        </row>
        <row r="1148">
          <cell r="A1148">
            <v>6213115</v>
          </cell>
          <cell r="B1148" t="str">
            <v>MATL-ASPHALT</v>
          </cell>
          <cell r="C1148">
            <v>67573.350000000006</v>
          </cell>
          <cell r="D1148">
            <v>195751.87</v>
          </cell>
        </row>
        <row r="1149">
          <cell r="A1149">
            <v>6213120</v>
          </cell>
          <cell r="B1149" t="str">
            <v>MATL-AUDIO VISUAL EQUIPMENT</v>
          </cell>
          <cell r="C1149">
            <v>31385.11</v>
          </cell>
          <cell r="D1149">
            <v>23140.23</v>
          </cell>
        </row>
        <row r="1150">
          <cell r="A1150">
            <v>6213125</v>
          </cell>
          <cell r="B1150" t="str">
            <v>MATL-VEHICLE SUPPLIES</v>
          </cell>
          <cell r="C1150">
            <v>48678.34</v>
          </cell>
          <cell r="D1150">
            <v>454536.64</v>
          </cell>
        </row>
        <row r="1151">
          <cell r="A1151">
            <v>6213130</v>
          </cell>
          <cell r="B1151" t="str">
            <v>MATL-BOTTLED WATER</v>
          </cell>
          <cell r="C1151">
            <v>69113.100000000006</v>
          </cell>
          <cell r="D1151">
            <v>40649.480000000003</v>
          </cell>
        </row>
        <row r="1152">
          <cell r="A1152">
            <v>6213140</v>
          </cell>
          <cell r="B1152" t="str">
            <v>MATL-BUILDING MATERIALS</v>
          </cell>
          <cell r="C1152">
            <v>136469.79999999999</v>
          </cell>
          <cell r="D1152">
            <v>165995.51999999999</v>
          </cell>
        </row>
        <row r="1153">
          <cell r="A1153">
            <v>6213150</v>
          </cell>
          <cell r="B1153" t="str">
            <v>MATL-CAPACITORS &amp; RACKS</v>
          </cell>
          <cell r="C1153">
            <v>120</v>
          </cell>
          <cell r="D1153">
            <v>715.45</v>
          </cell>
        </row>
        <row r="1154">
          <cell r="A1154">
            <v>6213155</v>
          </cell>
          <cell r="B1154" t="str">
            <v>MATL-CATHODIC EQUIPMENT</v>
          </cell>
          <cell r="C1154">
            <v>42166.5</v>
          </cell>
          <cell r="D1154">
            <v>6794.02</v>
          </cell>
        </row>
        <row r="1155">
          <cell r="A1155">
            <v>6213160</v>
          </cell>
          <cell r="B1155" t="str">
            <v>MATL-CHARTS</v>
          </cell>
          <cell r="C1155">
            <v>293.66000000000003</v>
          </cell>
          <cell r="D1155">
            <v>841.99</v>
          </cell>
        </row>
        <row r="1156">
          <cell r="A1156">
            <v>6213165</v>
          </cell>
          <cell r="B1156" t="str">
            <v>MATL-CHEMICALS</v>
          </cell>
          <cell r="C1156">
            <v>198730.97</v>
          </cell>
          <cell r="D1156">
            <v>25036.98</v>
          </cell>
        </row>
        <row r="1157">
          <cell r="A1157">
            <v>6213170</v>
          </cell>
          <cell r="B1157" t="str">
            <v>MATL-CIRCUIT BREAKERS</v>
          </cell>
          <cell r="C1157">
            <v>11771.96</v>
          </cell>
          <cell r="D1157">
            <v>287.97000000000003</v>
          </cell>
        </row>
        <row r="1158">
          <cell r="A1158">
            <v>6213175</v>
          </cell>
          <cell r="B1158" t="str">
            <v>MATL-COMPRESSOR EQUIPMENT</v>
          </cell>
          <cell r="C1158">
            <v>122702.97</v>
          </cell>
          <cell r="D1158">
            <v>181935.48</v>
          </cell>
        </row>
        <row r="1159">
          <cell r="A1159">
            <v>6213176</v>
          </cell>
          <cell r="B1159" t="str">
            <v>MATL-COMPRESSOR STATION FUEL-MORENO</v>
          </cell>
          <cell r="C1159">
            <v>1412214</v>
          </cell>
          <cell r="D1159">
            <v>1785151</v>
          </cell>
        </row>
        <row r="1160">
          <cell r="A1160">
            <v>6213177</v>
          </cell>
          <cell r="B1160" t="str">
            <v>MATL-COMPRESSOR STATION FUEL-RAINBOW</v>
          </cell>
          <cell r="C1160">
            <v>3957</v>
          </cell>
          <cell r="D1160">
            <v>12336</v>
          </cell>
        </row>
        <row r="1161">
          <cell r="A1161">
            <v>6213180</v>
          </cell>
          <cell r="B1161" t="str">
            <v>MATL-COMPUTER HARDWARE</v>
          </cell>
          <cell r="C1161">
            <v>10852031.640000001</v>
          </cell>
          <cell r="D1161">
            <v>13899105.119999999</v>
          </cell>
        </row>
        <row r="1162">
          <cell r="A1162">
            <v>6213185</v>
          </cell>
          <cell r="B1162" t="str">
            <v>MATL-CONCRETE VAULT PARTS</v>
          </cell>
          <cell r="C1162">
            <v>878223.97</v>
          </cell>
          <cell r="D1162">
            <v>709167.11</v>
          </cell>
        </row>
        <row r="1163">
          <cell r="A1163">
            <v>6213190</v>
          </cell>
          <cell r="B1163" t="str">
            <v>MATL-CONDUIT</v>
          </cell>
          <cell r="C1163">
            <v>159554.78</v>
          </cell>
          <cell r="D1163">
            <v>91255.55</v>
          </cell>
        </row>
        <row r="1164">
          <cell r="A1164">
            <v>6213195</v>
          </cell>
          <cell r="B1164" t="str">
            <v>MATL-CARGO DRUMS</v>
          </cell>
          <cell r="C1164">
            <v>11873.19</v>
          </cell>
          <cell r="D1164">
            <v>7875.54</v>
          </cell>
        </row>
        <row r="1165">
          <cell r="A1165">
            <v>6213200</v>
          </cell>
          <cell r="B1165" t="str">
            <v>MATL-CONSTRUCTION EQUIPMENT</v>
          </cell>
          <cell r="C1165">
            <v>31069.11</v>
          </cell>
          <cell r="D1165">
            <v>3720.7</v>
          </cell>
        </row>
        <row r="1166">
          <cell r="A1166">
            <v>6213205</v>
          </cell>
          <cell r="B1166" t="str">
            <v>MATL-COPIERS</v>
          </cell>
          <cell r="C1166">
            <v>200</v>
          </cell>
          <cell r="D1166">
            <v>486.92</v>
          </cell>
        </row>
        <row r="1167">
          <cell r="A1167">
            <v>6213210</v>
          </cell>
          <cell r="B1167" t="str">
            <v>MATL-CUSTOMER SERVICE INSTRUMENTS</v>
          </cell>
          <cell r="C1167">
            <v>0</v>
          </cell>
          <cell r="D1167">
            <v>337.35</v>
          </cell>
        </row>
        <row r="1168">
          <cell r="A1168">
            <v>6213220</v>
          </cell>
          <cell r="B1168" t="str">
            <v>MATL-ELECTRIC METERS</v>
          </cell>
          <cell r="C1168">
            <v>2088202.47</v>
          </cell>
          <cell r="D1168">
            <v>3287637.85</v>
          </cell>
        </row>
        <row r="1169">
          <cell r="A1169">
            <v>6213221</v>
          </cell>
          <cell r="B1169" t="str">
            <v>MATL-OVERHEAD TRANSFORMERS</v>
          </cell>
          <cell r="C1169">
            <v>2096825.89</v>
          </cell>
          <cell r="D1169">
            <v>1553663.05</v>
          </cell>
        </row>
        <row r="1170">
          <cell r="A1170">
            <v>6213222</v>
          </cell>
          <cell r="B1170" t="str">
            <v>MATL-UNDERGROUND TRANSFORMERS</v>
          </cell>
          <cell r="C1170">
            <v>13299774.02</v>
          </cell>
          <cell r="D1170">
            <v>11838505.470000001</v>
          </cell>
        </row>
        <row r="1171">
          <cell r="A1171">
            <v>6213223</v>
          </cell>
          <cell r="B1171" t="str">
            <v>MATL-ELECTRIC REGULATORS</v>
          </cell>
          <cell r="C1171">
            <v>7062.82</v>
          </cell>
          <cell r="D1171">
            <v>0</v>
          </cell>
        </row>
        <row r="1172">
          <cell r="A1172">
            <v>6213225</v>
          </cell>
          <cell r="B1172" t="str">
            <v>MATL-ELECTRICAL EQUIPMENT</v>
          </cell>
          <cell r="C1172">
            <v>318099.99</v>
          </cell>
          <cell r="D1172">
            <v>716274.93</v>
          </cell>
        </row>
        <row r="1173">
          <cell r="A1173">
            <v>6213235</v>
          </cell>
          <cell r="B1173" t="str">
            <v>MATL-ENGINEERING EQUIPMENT</v>
          </cell>
          <cell r="C1173">
            <v>30487.73</v>
          </cell>
          <cell r="D1173">
            <v>16763.060000000001</v>
          </cell>
        </row>
        <row r="1174">
          <cell r="A1174">
            <v>6213245</v>
          </cell>
          <cell r="B1174" t="str">
            <v>MATL-FABRICATED PRODUCTS</v>
          </cell>
          <cell r="C1174">
            <v>13538.74</v>
          </cell>
          <cell r="D1174">
            <v>58045.53</v>
          </cell>
        </row>
        <row r="1175">
          <cell r="A1175">
            <v>6213250</v>
          </cell>
          <cell r="B1175" t="str">
            <v>MATL-FABRICATED PRODUCTS (CANOPIES  ETC</v>
          </cell>
          <cell r="C1175">
            <v>248.98</v>
          </cell>
          <cell r="D1175">
            <v>0</v>
          </cell>
        </row>
        <row r="1176">
          <cell r="A1176">
            <v>6213255</v>
          </cell>
          <cell r="B1176" t="str">
            <v>MATL-FAX MACHINES</v>
          </cell>
          <cell r="C1176">
            <v>194.44</v>
          </cell>
          <cell r="D1176">
            <v>10491.83</v>
          </cell>
        </row>
        <row r="1177">
          <cell r="A1177">
            <v>6213260</v>
          </cell>
          <cell r="B1177" t="str">
            <v>MATL-FITTINGS</v>
          </cell>
          <cell r="C1177">
            <v>126536.81</v>
          </cell>
          <cell r="D1177">
            <v>9735.51</v>
          </cell>
        </row>
        <row r="1178">
          <cell r="A1178">
            <v>6213265</v>
          </cell>
          <cell r="B1178" t="str">
            <v>MATL-CARPET &amp; DRAPES</v>
          </cell>
          <cell r="C1178">
            <v>8249.34</v>
          </cell>
          <cell r="D1178">
            <v>877.45</v>
          </cell>
        </row>
        <row r="1179">
          <cell r="A1179">
            <v>6213270</v>
          </cell>
          <cell r="B1179" t="str">
            <v>MATL-FUSE CABINETS</v>
          </cell>
          <cell r="C1179">
            <v>94.13</v>
          </cell>
          <cell r="D1179">
            <v>0</v>
          </cell>
        </row>
        <row r="1180">
          <cell r="A1180">
            <v>6213275</v>
          </cell>
          <cell r="B1180" t="str">
            <v>MATL-GAS OPERATIONS MATERIALS</v>
          </cell>
          <cell r="C1180">
            <v>124063.93</v>
          </cell>
          <cell r="D1180">
            <v>117294.07</v>
          </cell>
        </row>
        <row r="1181">
          <cell r="A1181">
            <v>6213285</v>
          </cell>
          <cell r="B1181" t="str">
            <v>MATL-GAS METERS</v>
          </cell>
          <cell r="C1181">
            <v>2485642.0099999998</v>
          </cell>
          <cell r="D1181">
            <v>1911001.29</v>
          </cell>
        </row>
        <row r="1182">
          <cell r="A1182">
            <v>6213290</v>
          </cell>
          <cell r="B1182" t="str">
            <v>MATL-GAS POLY PIPE</v>
          </cell>
          <cell r="C1182">
            <v>802029.25</v>
          </cell>
          <cell r="D1182">
            <v>1057520.6399999999</v>
          </cell>
        </row>
        <row r="1183">
          <cell r="A1183">
            <v>6213295</v>
          </cell>
          <cell r="B1183" t="str">
            <v>MATL-GAS REGULATORS</v>
          </cell>
          <cell r="C1183">
            <v>579572.13</v>
          </cell>
          <cell r="D1183">
            <v>584954.65</v>
          </cell>
        </row>
        <row r="1184">
          <cell r="A1184">
            <v>6213300</v>
          </cell>
          <cell r="B1184" t="str">
            <v>MATL-GASES-INDUSTRIAL</v>
          </cell>
          <cell r="C1184">
            <v>235459.14</v>
          </cell>
          <cell r="D1184">
            <v>173781.68</v>
          </cell>
        </row>
        <row r="1185">
          <cell r="A1185">
            <v>6213305</v>
          </cell>
          <cell r="B1185" t="str">
            <v>MATL-GASKETS</v>
          </cell>
          <cell r="C1185">
            <v>11534.93</v>
          </cell>
          <cell r="D1185">
            <v>4774.8100000000004</v>
          </cell>
        </row>
        <row r="1186">
          <cell r="A1186">
            <v>6213310</v>
          </cell>
          <cell r="B1186" t="str">
            <v>MATL-GAUGES</v>
          </cell>
          <cell r="C1186">
            <v>0</v>
          </cell>
          <cell r="D1186">
            <v>5038.09</v>
          </cell>
        </row>
        <row r="1187">
          <cell r="A1187">
            <v>6213315</v>
          </cell>
          <cell r="B1187" t="str">
            <v>MATL-GENERATORS</v>
          </cell>
          <cell r="C1187">
            <v>874388.61</v>
          </cell>
          <cell r="D1187">
            <v>9378.64</v>
          </cell>
        </row>
        <row r="1188">
          <cell r="A1188">
            <v>6213325</v>
          </cell>
          <cell r="B1188" t="str">
            <v>MATL-HARDWARE</v>
          </cell>
          <cell r="C1188">
            <v>470398.88</v>
          </cell>
          <cell r="D1188">
            <v>3432978.57</v>
          </cell>
        </row>
        <row r="1189">
          <cell r="A1189">
            <v>6213335</v>
          </cell>
          <cell r="B1189" t="str">
            <v>MATL-INSULATING MATERIALS</v>
          </cell>
          <cell r="C1189">
            <v>178.01</v>
          </cell>
          <cell r="D1189">
            <v>340.1</v>
          </cell>
        </row>
        <row r="1190">
          <cell r="A1190">
            <v>6213340</v>
          </cell>
          <cell r="B1190" t="str">
            <v>MATL-LABORATORY SUPPLIES</v>
          </cell>
          <cell r="C1190">
            <v>183321.77</v>
          </cell>
          <cell r="D1190">
            <v>187336.72</v>
          </cell>
        </row>
        <row r="1191">
          <cell r="A1191">
            <v>6213345</v>
          </cell>
          <cell r="B1191" t="str">
            <v>MATL-LARGER POWER TRANSFORMERS</v>
          </cell>
          <cell r="C1191">
            <v>29008.65</v>
          </cell>
          <cell r="D1191">
            <v>0</v>
          </cell>
        </row>
        <row r="1192">
          <cell r="A1192">
            <v>6213355</v>
          </cell>
          <cell r="B1192" t="str">
            <v>MATL-LEAK CLAMPS</v>
          </cell>
          <cell r="C1192">
            <v>4525.5</v>
          </cell>
          <cell r="D1192">
            <v>0</v>
          </cell>
        </row>
        <row r="1193">
          <cell r="A1193">
            <v>6213360</v>
          </cell>
          <cell r="B1193" t="str">
            <v>MATL-LOCKS</v>
          </cell>
          <cell r="C1193">
            <v>40096.089999999997</v>
          </cell>
          <cell r="D1193">
            <v>17231.240000000002</v>
          </cell>
        </row>
        <row r="1194">
          <cell r="A1194">
            <v>6213365</v>
          </cell>
          <cell r="B1194" t="str">
            <v>MATL-MEASURE INSTRUMENTS</v>
          </cell>
          <cell r="C1194">
            <v>322570.43</v>
          </cell>
          <cell r="D1194">
            <v>313708.34999999998</v>
          </cell>
        </row>
        <row r="1195">
          <cell r="A1195">
            <v>6213370</v>
          </cell>
          <cell r="B1195" t="str">
            <v>MATL-MECHANICAL EQUIPMENT</v>
          </cell>
          <cell r="C1195">
            <v>2017.08</v>
          </cell>
          <cell r="D1195">
            <v>9822.35</v>
          </cell>
        </row>
        <row r="1196">
          <cell r="A1196">
            <v>6213375</v>
          </cell>
          <cell r="B1196" t="str">
            <v>MATL-MECHANICAL FITTINGS</v>
          </cell>
          <cell r="C1196">
            <v>5608.86</v>
          </cell>
          <cell r="D1196">
            <v>82.95</v>
          </cell>
        </row>
        <row r="1197">
          <cell r="A1197">
            <v>6213380</v>
          </cell>
          <cell r="B1197" t="str">
            <v>MATL-METALS</v>
          </cell>
          <cell r="C1197">
            <v>3938.05</v>
          </cell>
          <cell r="D1197">
            <v>2040.9</v>
          </cell>
        </row>
        <row r="1198">
          <cell r="A1198">
            <v>6213385</v>
          </cell>
          <cell r="B1198" t="str">
            <v>MATL-ELEC MATERIAL MISCELLANEOUS</v>
          </cell>
          <cell r="C1198">
            <v>3266199.65</v>
          </cell>
          <cell r="D1198">
            <v>2067409.62</v>
          </cell>
        </row>
        <row r="1199">
          <cell r="A1199">
            <v>6213390</v>
          </cell>
          <cell r="B1199" t="str">
            <v>MATL-MRO &amp; SAFETY SUPPLIES</v>
          </cell>
          <cell r="C1199">
            <v>12954.88</v>
          </cell>
          <cell r="D1199">
            <v>53084.97</v>
          </cell>
        </row>
        <row r="1200">
          <cell r="A1200">
            <v>6213401</v>
          </cell>
          <cell r="B1200" t="str">
            <v>MATL-OBSOLETE MATERIAL EXPENSE</v>
          </cell>
          <cell r="C1200">
            <v>256331.68</v>
          </cell>
          <cell r="D1200">
            <v>110343.36</v>
          </cell>
        </row>
        <row r="1201">
          <cell r="A1201">
            <v>6213405</v>
          </cell>
          <cell r="B1201" t="str">
            <v>MATL-PACKAGING MATERIAL</v>
          </cell>
          <cell r="C1201">
            <v>40.86</v>
          </cell>
          <cell r="D1201">
            <v>934.15</v>
          </cell>
        </row>
        <row r="1202">
          <cell r="A1202">
            <v>6213410</v>
          </cell>
          <cell r="B1202" t="str">
            <v>MATL-PACKING &amp; SEALANT</v>
          </cell>
          <cell r="C1202">
            <v>0</v>
          </cell>
          <cell r="D1202">
            <v>32.29</v>
          </cell>
        </row>
        <row r="1203">
          <cell r="A1203">
            <v>6213415</v>
          </cell>
          <cell r="B1203" t="str">
            <v>MATL-PAINT</v>
          </cell>
          <cell r="C1203">
            <v>6380.92</v>
          </cell>
          <cell r="D1203">
            <v>10129.959999999999</v>
          </cell>
        </row>
        <row r="1204">
          <cell r="A1204">
            <v>6213420</v>
          </cell>
          <cell r="B1204" t="str">
            <v>MATL-PAVING MATERIALS</v>
          </cell>
          <cell r="C1204">
            <v>282332.48</v>
          </cell>
          <cell r="D1204">
            <v>246898.56</v>
          </cell>
        </row>
        <row r="1205">
          <cell r="A1205">
            <v>6213425</v>
          </cell>
          <cell r="B1205" t="str">
            <v>MATL-PETROLEUM PRODUCTS</v>
          </cell>
          <cell r="C1205">
            <v>0</v>
          </cell>
          <cell r="D1205">
            <v>293.87</v>
          </cell>
        </row>
        <row r="1206">
          <cell r="A1206">
            <v>6213430</v>
          </cell>
          <cell r="B1206" t="str">
            <v>MATL-PIPE COATING AND STORAGE</v>
          </cell>
          <cell r="C1206">
            <v>0</v>
          </cell>
          <cell r="D1206">
            <v>18119.75</v>
          </cell>
        </row>
        <row r="1207">
          <cell r="A1207">
            <v>6213440</v>
          </cell>
          <cell r="B1207" t="str">
            <v>MATL-PIPELINE CHEMICALS</v>
          </cell>
          <cell r="C1207">
            <v>0</v>
          </cell>
          <cell r="D1207">
            <v>310.32</v>
          </cell>
        </row>
        <row r="1208">
          <cell r="A1208">
            <v>6213445</v>
          </cell>
          <cell r="B1208" t="str">
            <v>MATL-PLANNING EQUIPMENT</v>
          </cell>
          <cell r="C1208">
            <v>3835.15</v>
          </cell>
          <cell r="D1208">
            <v>22918.3</v>
          </cell>
        </row>
        <row r="1209">
          <cell r="A1209">
            <v>6213450</v>
          </cell>
          <cell r="B1209" t="str">
            <v>MATL-PLANT EQUIPMENT</v>
          </cell>
          <cell r="C1209">
            <v>28988.32</v>
          </cell>
          <cell r="D1209">
            <v>179259.83</v>
          </cell>
        </row>
        <row r="1210">
          <cell r="A1210">
            <v>6213455</v>
          </cell>
          <cell r="B1210" t="str">
            <v>MATL-TOOLS</v>
          </cell>
          <cell r="C1210">
            <v>2068346.06</v>
          </cell>
          <cell r="D1210">
            <v>2573997.2400000002</v>
          </cell>
        </row>
        <row r="1211">
          <cell r="A1211">
            <v>6213460</v>
          </cell>
          <cell r="B1211" t="str">
            <v>MATL-POLELINE HARDWARE</v>
          </cell>
          <cell r="C1211">
            <v>565.32000000000005</v>
          </cell>
          <cell r="D1211">
            <v>572.9</v>
          </cell>
        </row>
        <row r="1212">
          <cell r="A1212">
            <v>6213470</v>
          </cell>
          <cell r="B1212" t="str">
            <v>MATL-PRESSURE CONTROL FITTINGS</v>
          </cell>
          <cell r="C1212">
            <v>59</v>
          </cell>
          <cell r="D1212">
            <v>10759.13</v>
          </cell>
        </row>
        <row r="1213">
          <cell r="A1213">
            <v>6213475</v>
          </cell>
          <cell r="B1213" t="str">
            <v>MATL-PRINTING-BROCHURES</v>
          </cell>
          <cell r="C1213">
            <v>710667.54</v>
          </cell>
          <cell r="D1213">
            <v>658731.93000000005</v>
          </cell>
        </row>
        <row r="1214">
          <cell r="A1214">
            <v>6213480</v>
          </cell>
          <cell r="B1214" t="str">
            <v>MATL-PROMOTIONAL ITEMS</v>
          </cell>
          <cell r="C1214">
            <v>68052.36</v>
          </cell>
          <cell r="D1214">
            <v>40843.22</v>
          </cell>
        </row>
        <row r="1215">
          <cell r="A1215">
            <v>6213485</v>
          </cell>
          <cell r="B1215" t="str">
            <v>MATL-PUMPS</v>
          </cell>
          <cell r="C1215">
            <v>114778.44</v>
          </cell>
          <cell r="D1215">
            <v>131808.57999999999</v>
          </cell>
        </row>
        <row r="1216">
          <cell r="A1216">
            <v>6213490</v>
          </cell>
          <cell r="B1216" t="str">
            <v>MATL-APPAREL</v>
          </cell>
          <cell r="C1216">
            <v>6878.77</v>
          </cell>
          <cell r="D1216">
            <v>7471.86</v>
          </cell>
        </row>
        <row r="1217">
          <cell r="A1217">
            <v>6213500</v>
          </cell>
          <cell r="B1217" t="str">
            <v>MATL-ROCK SAND DIRT</v>
          </cell>
          <cell r="C1217">
            <v>1707671.2</v>
          </cell>
          <cell r="D1217">
            <v>1511036.07</v>
          </cell>
        </row>
        <row r="1218">
          <cell r="A1218">
            <v>6213505</v>
          </cell>
          <cell r="B1218" t="str">
            <v>MATL-SAFETY</v>
          </cell>
          <cell r="C1218">
            <v>96506.58</v>
          </cell>
          <cell r="D1218">
            <v>19013.39</v>
          </cell>
        </row>
        <row r="1219">
          <cell r="A1219">
            <v>6213510</v>
          </cell>
          <cell r="B1219" t="str">
            <v>MATL-SAFETY EQUIPMENT</v>
          </cell>
          <cell r="C1219">
            <v>155104.01999999999</v>
          </cell>
          <cell r="D1219">
            <v>344544.14</v>
          </cell>
        </row>
        <row r="1220">
          <cell r="A1220">
            <v>6213515</v>
          </cell>
          <cell r="B1220" t="str">
            <v>MATL-SCADA EQUIPMENT</v>
          </cell>
          <cell r="C1220">
            <v>265008.09999999998</v>
          </cell>
          <cell r="D1220">
            <v>123313.3</v>
          </cell>
        </row>
        <row r="1221">
          <cell r="A1221">
            <v>6213520</v>
          </cell>
          <cell r="B1221" t="str">
            <v>MATL-SECURITY SYSTEMS</v>
          </cell>
          <cell r="C1221">
            <v>23207.42</v>
          </cell>
          <cell r="D1221">
            <v>257162.13</v>
          </cell>
        </row>
        <row r="1222">
          <cell r="A1222">
            <v>6213525</v>
          </cell>
          <cell r="B1222" t="str">
            <v>MATL-METAL PIPE &amp; FITTINGS</v>
          </cell>
          <cell r="C1222">
            <v>225265.47</v>
          </cell>
          <cell r="D1222">
            <v>427914.14</v>
          </cell>
        </row>
        <row r="1223">
          <cell r="A1223">
            <v>6213530</v>
          </cell>
          <cell r="B1223" t="str">
            <v>MATL-SUBSTATION EQUIPMENT</v>
          </cell>
          <cell r="C1223">
            <v>17748637.809999999</v>
          </cell>
          <cell r="D1223">
            <v>25691165.140000001</v>
          </cell>
        </row>
        <row r="1224">
          <cell r="A1224">
            <v>6213535</v>
          </cell>
          <cell r="B1224" t="str">
            <v>MATL-VALVES</v>
          </cell>
          <cell r="C1224">
            <v>74173.61</v>
          </cell>
          <cell r="D1224">
            <v>210771.56</v>
          </cell>
        </row>
        <row r="1225">
          <cell r="A1225">
            <v>6213540</v>
          </cell>
          <cell r="B1225" t="str">
            <v>MATL-WAREHOUSE STORAGE EQUIPMENT</v>
          </cell>
          <cell r="C1225">
            <v>70162.570000000007</v>
          </cell>
          <cell r="D1225">
            <v>47693.36</v>
          </cell>
        </row>
        <row r="1226">
          <cell r="A1226">
            <v>6213541</v>
          </cell>
          <cell r="B1226" t="str">
            <v>MATL-WELDING EQUIPMENT</v>
          </cell>
          <cell r="C1226">
            <v>227.93</v>
          </cell>
          <cell r="D1226">
            <v>3324.15</v>
          </cell>
        </row>
        <row r="1227">
          <cell r="A1227">
            <v>6213550</v>
          </cell>
          <cell r="B1227" t="str">
            <v>MATL-WIRE &amp; CABLE</v>
          </cell>
          <cell r="C1227">
            <v>5623118.1100000003</v>
          </cell>
          <cell r="D1227">
            <v>2408227.2599999998</v>
          </cell>
        </row>
        <row r="1228">
          <cell r="A1228">
            <v>6213555</v>
          </cell>
          <cell r="B1228" t="str">
            <v>MATL-WOOD POLES</v>
          </cell>
          <cell r="C1228">
            <v>1586191.12</v>
          </cell>
          <cell r="D1228">
            <v>1374307.3</v>
          </cell>
        </row>
        <row r="1229">
          <cell r="A1229">
            <v>6213558</v>
          </cell>
          <cell r="B1229" t="str">
            <v>MATL-METAL POLES</v>
          </cell>
          <cell r="C1229">
            <v>5559177.46</v>
          </cell>
          <cell r="D1229">
            <v>1716290.05</v>
          </cell>
        </row>
        <row r="1230">
          <cell r="A1230">
            <v>6213560</v>
          </cell>
          <cell r="B1230" t="str">
            <v>MATL-TELECOMMUNICATIONS EQUIPMENT</v>
          </cell>
          <cell r="C1230">
            <v>4867073.13</v>
          </cell>
          <cell r="D1230">
            <v>3679378.74</v>
          </cell>
        </row>
        <row r="1231">
          <cell r="A1231">
            <v>6213580</v>
          </cell>
          <cell r="B1231" t="str">
            <v>MATL-LANDSCAPING SUPPLIES</v>
          </cell>
          <cell r="C1231">
            <v>9406.7099999999991</v>
          </cell>
          <cell r="D1231">
            <v>3430.86</v>
          </cell>
        </row>
        <row r="1232">
          <cell r="A1232">
            <v>6213590</v>
          </cell>
          <cell r="B1232" t="str">
            <v>MATL-JANITORIAL SUPPLIES</v>
          </cell>
          <cell r="C1232">
            <v>195520.59</v>
          </cell>
          <cell r="D1232">
            <v>318.69</v>
          </cell>
        </row>
        <row r="1233">
          <cell r="A1233">
            <v>6213610</v>
          </cell>
          <cell r="B1233" t="str">
            <v>MATL-LAMPS/LIGHTING MATERIALS</v>
          </cell>
          <cell r="C1233">
            <v>493186.95</v>
          </cell>
          <cell r="D1233">
            <v>472713.71</v>
          </cell>
        </row>
        <row r="1234">
          <cell r="A1234">
            <v>6213620</v>
          </cell>
          <cell r="B1234" t="str">
            <v>MATL-STEEL TOWERS</v>
          </cell>
          <cell r="C1234">
            <v>11743.6</v>
          </cell>
          <cell r="D1234">
            <v>2718.72</v>
          </cell>
        </row>
        <row r="1235">
          <cell r="A1235">
            <v>6213630</v>
          </cell>
          <cell r="B1235" t="str">
            <v>MATL-STORAGE EQUIPMENT</v>
          </cell>
          <cell r="C1235">
            <v>66361.33</v>
          </cell>
          <cell r="D1235">
            <v>71043.62</v>
          </cell>
        </row>
        <row r="1236">
          <cell r="A1236">
            <v>6213680</v>
          </cell>
          <cell r="B1236" t="str">
            <v>MATL-MAT &amp; SUP FOR CUSTOMER EVENT</v>
          </cell>
          <cell r="C1236">
            <v>56800.85</v>
          </cell>
          <cell r="D1236">
            <v>33207.85</v>
          </cell>
        </row>
        <row r="1237">
          <cell r="A1237">
            <v>6215015</v>
          </cell>
          <cell r="B1237" t="str">
            <v>MATL-CAPITAL STOCK-CONVERSION ONLY</v>
          </cell>
          <cell r="C1237">
            <v>54820.47</v>
          </cell>
          <cell r="D1237">
            <v>-54820.47</v>
          </cell>
        </row>
        <row r="1238">
          <cell r="A1238">
            <v>6215066</v>
          </cell>
          <cell r="B1238" t="str">
            <v>CONSTRUCTION BILLING ADJ-CAPITAL</v>
          </cell>
          <cell r="C1238">
            <v>3700</v>
          </cell>
          <cell r="D1238">
            <v>0</v>
          </cell>
        </row>
        <row r="1239">
          <cell r="A1239">
            <v>6215070</v>
          </cell>
          <cell r="B1239" t="str">
            <v>MATL ISSUANCES-KEARNY WAREHOUSE</v>
          </cell>
          <cell r="C1239">
            <v>3084811.99</v>
          </cell>
          <cell r="D1239">
            <v>3179134.41</v>
          </cell>
        </row>
        <row r="1240">
          <cell r="A1240">
            <v>6215075</v>
          </cell>
          <cell r="B1240" t="str">
            <v>MATL ISSUANCES-NORTHCOAST WAREHOUSE</v>
          </cell>
          <cell r="C1240">
            <v>5382682.0099999998</v>
          </cell>
          <cell r="D1240">
            <v>4992456.21</v>
          </cell>
        </row>
        <row r="1241">
          <cell r="A1241">
            <v>6215080</v>
          </cell>
          <cell r="B1241" t="str">
            <v>MATL ISSUANCES-NORTHEAST WAREHOUSE</v>
          </cell>
          <cell r="C1241">
            <v>5666189</v>
          </cell>
          <cell r="D1241">
            <v>6562880.5800000001</v>
          </cell>
        </row>
        <row r="1242">
          <cell r="A1242">
            <v>6215085</v>
          </cell>
          <cell r="B1242" t="str">
            <v>MATL ISSUANCES-BEACH CITIES WAREHOUSE</v>
          </cell>
          <cell r="C1242">
            <v>4506535.79</v>
          </cell>
          <cell r="D1242">
            <v>4802108.41</v>
          </cell>
        </row>
        <row r="1243">
          <cell r="A1243">
            <v>6215090</v>
          </cell>
          <cell r="B1243" t="str">
            <v>MATL ISSUANCES-METRO WAREHOUSE</v>
          </cell>
          <cell r="C1243">
            <v>6543687.7599999998</v>
          </cell>
          <cell r="D1243">
            <v>7362927.1399999997</v>
          </cell>
        </row>
        <row r="1244">
          <cell r="A1244">
            <v>6215095</v>
          </cell>
          <cell r="B1244" t="str">
            <v>MATL ISSUANCES-MTN. EMPIRE WAREHOUSE</v>
          </cell>
          <cell r="C1244">
            <v>229540.02</v>
          </cell>
          <cell r="D1244">
            <v>150054.89000000001</v>
          </cell>
        </row>
        <row r="1245">
          <cell r="A1245">
            <v>6215100</v>
          </cell>
          <cell r="B1245" t="str">
            <v>MATL ISSUANCES-EASTERN WAREHOUSE</v>
          </cell>
          <cell r="C1245">
            <v>3124904.24</v>
          </cell>
          <cell r="D1245">
            <v>2857056.83</v>
          </cell>
        </row>
        <row r="1246">
          <cell r="A1246">
            <v>6215105</v>
          </cell>
          <cell r="B1246" t="str">
            <v>MATL ISSUANCES-ORANGE COUNTY WAREHOUSE</v>
          </cell>
          <cell r="C1246">
            <v>1919413.31</v>
          </cell>
          <cell r="D1246">
            <v>2697890.99</v>
          </cell>
        </row>
        <row r="1247">
          <cell r="A1247">
            <v>6215110</v>
          </cell>
          <cell r="B1247" t="str">
            <v>MATL ISSUANCES-MIRAMAR WAREHOUSE</v>
          </cell>
          <cell r="C1247">
            <v>2207818.35</v>
          </cell>
          <cell r="D1247">
            <v>1748896.37</v>
          </cell>
        </row>
        <row r="1248">
          <cell r="A1248">
            <v>6215115</v>
          </cell>
          <cell r="B1248" t="str">
            <v>MATL ISSUANCES-RAMONA WAREHOUSE</v>
          </cell>
          <cell r="C1248">
            <v>487823.38</v>
          </cell>
          <cell r="D1248">
            <v>471404.83</v>
          </cell>
        </row>
        <row r="1249">
          <cell r="A1249">
            <v>6215125</v>
          </cell>
          <cell r="B1249" t="str">
            <v>MATL ISSUANCES-GAS TURBINE WAREHOUSE</v>
          </cell>
          <cell r="C1249">
            <v>234.65</v>
          </cell>
          <cell r="D1249">
            <v>0</v>
          </cell>
        </row>
        <row r="1250">
          <cell r="A1250">
            <v>6215126</v>
          </cell>
          <cell r="B1250" t="str">
            <v>MATL ISSUANCES-CONTRACTOR WAREHOUSES</v>
          </cell>
          <cell r="C1250">
            <v>1898958.77</v>
          </cell>
          <cell r="D1250">
            <v>0</v>
          </cell>
        </row>
        <row r="1251">
          <cell r="A1251">
            <v>6215127</v>
          </cell>
          <cell r="B1251" t="str">
            <v>MATL ISSUANCES-FORETRAVEL WAREHOUSE</v>
          </cell>
          <cell r="C1251">
            <v>29201.11</v>
          </cell>
          <cell r="D1251">
            <v>17173.5</v>
          </cell>
        </row>
        <row r="1252">
          <cell r="A1252">
            <v>6215129</v>
          </cell>
          <cell r="B1252" t="str">
            <v>MATL ISSUANCES-PALOMAR ENERGY FACILITY</v>
          </cell>
          <cell r="C1252">
            <v>7548.86</v>
          </cell>
          <cell r="D1252">
            <v>0</v>
          </cell>
        </row>
        <row r="1253">
          <cell r="A1253">
            <v>6215130</v>
          </cell>
          <cell r="B1253" t="str">
            <v>MATL ISSUANCES-MISC</v>
          </cell>
          <cell r="C1253">
            <v>1074.5</v>
          </cell>
          <cell r="D1253">
            <v>5059.96</v>
          </cell>
        </row>
        <row r="1254">
          <cell r="A1254">
            <v>6215160</v>
          </cell>
          <cell r="B1254" t="str">
            <v>MATL ISSUANCE-FLEET</v>
          </cell>
          <cell r="C1254">
            <v>1481464.74</v>
          </cell>
          <cell r="D1254">
            <v>5168220.6500000004</v>
          </cell>
        </row>
        <row r="1255">
          <cell r="A1255">
            <v>6220000</v>
          </cell>
          <cell r="B1255" t="str">
            <v>PURCHASED SERVICES</v>
          </cell>
          <cell r="C1255">
            <v>17948566.879999999</v>
          </cell>
          <cell r="D1255">
            <v>11986677.789999999</v>
          </cell>
        </row>
        <row r="1256">
          <cell r="A1256">
            <v>6220001</v>
          </cell>
          <cell r="B1256" t="str">
            <v>SRV-CONTRACTORS-ADVISORY</v>
          </cell>
          <cell r="C1256">
            <v>33412.06</v>
          </cell>
          <cell r="D1256">
            <v>38950.230000000003</v>
          </cell>
        </row>
        <row r="1257">
          <cell r="A1257">
            <v>6220002</v>
          </cell>
          <cell r="B1257" t="str">
            <v>SRV-CONTRACTORS-CONSULTING</v>
          </cell>
          <cell r="C1257">
            <v>34504143.369999997</v>
          </cell>
          <cell r="D1257">
            <v>15787206.34</v>
          </cell>
        </row>
        <row r="1258">
          <cell r="A1258">
            <v>6220003</v>
          </cell>
          <cell r="B1258" t="str">
            <v>SRV-CONTRACTORS-CONSULTING FEES-JT VENT</v>
          </cell>
          <cell r="C1258">
            <v>22713.98</v>
          </cell>
          <cell r="D1258">
            <v>234245.69</v>
          </cell>
        </row>
        <row r="1259">
          <cell r="A1259">
            <v>6220004</v>
          </cell>
          <cell r="B1259" t="str">
            <v>SRV-CONTRACTORS-CONTRACT LABOR</v>
          </cell>
          <cell r="C1259">
            <v>451248.91</v>
          </cell>
          <cell r="D1259">
            <v>998273.19</v>
          </cell>
        </row>
        <row r="1260">
          <cell r="A1260">
            <v>6220005</v>
          </cell>
          <cell r="B1260" t="str">
            <v>SRV-CONTRACTORS-MAJOR PROJECTS</v>
          </cell>
          <cell r="C1260">
            <v>46437124.049999997</v>
          </cell>
          <cell r="D1260">
            <v>43776938.600000001</v>
          </cell>
        </row>
        <row r="1261">
          <cell r="A1261">
            <v>6220006</v>
          </cell>
          <cell r="B1261" t="str">
            <v>SRV-CONSTRUCTION SERVICES DEPT ONLY</v>
          </cell>
          <cell r="C1261">
            <v>114020173.59999999</v>
          </cell>
          <cell r="D1261">
            <v>105652039.08</v>
          </cell>
        </row>
        <row r="1262">
          <cell r="A1262">
            <v>6220007</v>
          </cell>
          <cell r="B1262" t="str">
            <v>SRV-CONTRACTORS-TIME &amp; EQUIPMENT</v>
          </cell>
          <cell r="C1262">
            <v>438820.22</v>
          </cell>
          <cell r="D1262">
            <v>499288.87</v>
          </cell>
        </row>
        <row r="1263">
          <cell r="A1263">
            <v>6220008</v>
          </cell>
          <cell r="B1263" t="str">
            <v>SRV-CONTRACTORS</v>
          </cell>
          <cell r="C1263">
            <v>536021.72</v>
          </cell>
          <cell r="D1263">
            <v>1608208.54</v>
          </cell>
        </row>
        <row r="1264">
          <cell r="A1264">
            <v>6220009</v>
          </cell>
          <cell r="B1264" t="str">
            <v>SRV-CONTRACTORS-SPECIFIC JOBS</v>
          </cell>
          <cell r="C1264">
            <v>541730.88</v>
          </cell>
          <cell r="D1264">
            <v>1423152.7</v>
          </cell>
        </row>
        <row r="1265">
          <cell r="A1265">
            <v>6220010</v>
          </cell>
          <cell r="B1265" t="str">
            <v>SRV-ACCOUNTING</v>
          </cell>
          <cell r="C1265">
            <v>26723.78</v>
          </cell>
          <cell r="D1265">
            <v>0</v>
          </cell>
        </row>
        <row r="1266">
          <cell r="A1266">
            <v>6220017</v>
          </cell>
          <cell r="B1266" t="str">
            <v>SRV-DISASTER RECOVERY</v>
          </cell>
          <cell r="C1266">
            <v>579768.57999999996</v>
          </cell>
          <cell r="D1266">
            <v>547398.30000000005</v>
          </cell>
        </row>
        <row r="1267">
          <cell r="A1267">
            <v>6220018</v>
          </cell>
          <cell r="B1267" t="str">
            <v>SRV-PRE-EMPLOYMENT PHYSICAL EXAMS</v>
          </cell>
          <cell r="C1267">
            <v>36356</v>
          </cell>
          <cell r="D1267">
            <v>42997.47</v>
          </cell>
        </row>
        <row r="1268">
          <cell r="A1268">
            <v>6220019</v>
          </cell>
          <cell r="B1268" t="str">
            <v>SRV-PRE-EMPLOYMENT TESTING</v>
          </cell>
          <cell r="C1268">
            <v>24275.06</v>
          </cell>
          <cell r="D1268">
            <v>6644.79</v>
          </cell>
        </row>
        <row r="1269">
          <cell r="A1269">
            <v>6220020</v>
          </cell>
          <cell r="B1269" t="str">
            <v>SRV-AUDITING FEES</v>
          </cell>
          <cell r="C1269">
            <v>250</v>
          </cell>
          <cell r="D1269">
            <v>8133.1</v>
          </cell>
        </row>
        <row r="1270">
          <cell r="A1270">
            <v>6220022</v>
          </cell>
          <cell r="B1270" t="str">
            <v>SRV-PRE-EMPLOYMENT BACKGROUND INVESTIG</v>
          </cell>
          <cell r="C1270">
            <v>66792.2</v>
          </cell>
          <cell r="D1270">
            <v>26915.18</v>
          </cell>
        </row>
        <row r="1271">
          <cell r="A1271">
            <v>6220024</v>
          </cell>
          <cell r="B1271" t="str">
            <v>SRV-SUPPLIER DIVERSITY INCENTIVE/SUPPOR</v>
          </cell>
          <cell r="C1271">
            <v>346847.76</v>
          </cell>
          <cell r="D1271">
            <v>67188.73</v>
          </cell>
        </row>
        <row r="1272">
          <cell r="A1272">
            <v>6220030</v>
          </cell>
          <cell r="B1272" t="str">
            <v>SRV-ADVERTISING AND MARKETING PUBLICATI</v>
          </cell>
          <cell r="C1272">
            <v>46887.99</v>
          </cell>
          <cell r="D1272">
            <v>105077.23</v>
          </cell>
        </row>
        <row r="1273">
          <cell r="A1273">
            <v>6220040</v>
          </cell>
          <cell r="B1273" t="str">
            <v>SRV-ADVERTISING IMAGE &amp; BRANDING</v>
          </cell>
          <cell r="C1273">
            <v>2020.51</v>
          </cell>
          <cell r="D1273">
            <v>11328.77</v>
          </cell>
        </row>
        <row r="1274">
          <cell r="A1274">
            <v>6220045</v>
          </cell>
          <cell r="B1274" t="str">
            <v>SRV-LOGO MERCHANDISING SERVICES</v>
          </cell>
          <cell r="C1274">
            <v>4731.2299999999996</v>
          </cell>
          <cell r="D1274">
            <v>460.12</v>
          </cell>
        </row>
        <row r="1275">
          <cell r="A1275">
            <v>6220050</v>
          </cell>
          <cell r="B1275" t="str">
            <v>SRV-ADVERTISING AND MARKETING</v>
          </cell>
          <cell r="C1275">
            <v>3309320.93</v>
          </cell>
          <cell r="D1275">
            <v>2343722.4900000002</v>
          </cell>
        </row>
        <row r="1276">
          <cell r="A1276">
            <v>6220060</v>
          </cell>
          <cell r="B1276" t="str">
            <v>SRV-FOOD SERVICE-CATERING</v>
          </cell>
          <cell r="C1276">
            <v>1190471.23</v>
          </cell>
          <cell r="D1276">
            <v>1221421.6399999999</v>
          </cell>
        </row>
        <row r="1277">
          <cell r="A1277">
            <v>6220061</v>
          </cell>
          <cell r="B1277" t="str">
            <v>SRV-FOOD SERVICE-EXECUTIVE DINING</v>
          </cell>
          <cell r="C1277">
            <v>-1686.23</v>
          </cell>
          <cell r="D1277">
            <v>2842.36</v>
          </cell>
        </row>
        <row r="1278">
          <cell r="A1278">
            <v>6220062</v>
          </cell>
          <cell r="B1278" t="str">
            <v>SRV-FOOD SERVICE-MAINT &amp; REPAIRS-CBS US</v>
          </cell>
          <cell r="C1278">
            <v>15390.55</v>
          </cell>
          <cell r="D1278">
            <v>27693.87</v>
          </cell>
        </row>
        <row r="1279">
          <cell r="A1279">
            <v>6220063</v>
          </cell>
          <cell r="B1279" t="str">
            <v>SRV-FOOD SERVICE-LEASES-CBS USE</v>
          </cell>
          <cell r="C1279">
            <v>2889.95</v>
          </cell>
          <cell r="D1279">
            <v>0</v>
          </cell>
        </row>
        <row r="1280">
          <cell r="A1280">
            <v>6220064</v>
          </cell>
          <cell r="B1280" t="str">
            <v>SRV-FOOD SERVICE-MANAGEMENT-CBS USE</v>
          </cell>
          <cell r="C1280">
            <v>0</v>
          </cell>
          <cell r="D1280">
            <v>453.16</v>
          </cell>
        </row>
        <row r="1281">
          <cell r="A1281">
            <v>6220070</v>
          </cell>
          <cell r="B1281" t="str">
            <v>SRV-NEWSPAPER ADVERTISING</v>
          </cell>
          <cell r="C1281">
            <v>1577801.2</v>
          </cell>
          <cell r="D1281">
            <v>808460.58</v>
          </cell>
        </row>
        <row r="1282">
          <cell r="A1282">
            <v>6220090</v>
          </cell>
          <cell r="B1282" t="str">
            <v>SRV-MAGAZINE ADVERTISING</v>
          </cell>
          <cell r="C1282">
            <v>16348.17</v>
          </cell>
          <cell r="D1282">
            <v>29766.97</v>
          </cell>
        </row>
        <row r="1283">
          <cell r="A1283">
            <v>6220091</v>
          </cell>
          <cell r="B1283" t="str">
            <v>SRV-PEST CONTROL</v>
          </cell>
          <cell r="C1283">
            <v>22052</v>
          </cell>
          <cell r="D1283">
            <v>0</v>
          </cell>
        </row>
        <row r="1284">
          <cell r="A1284">
            <v>6220100</v>
          </cell>
          <cell r="B1284" t="str">
            <v>SRV-TREE TRIMMING</v>
          </cell>
          <cell r="C1284">
            <v>24850107.699999999</v>
          </cell>
          <cell r="D1284">
            <v>26641829.07</v>
          </cell>
        </row>
        <row r="1285">
          <cell r="A1285">
            <v>6220110</v>
          </cell>
          <cell r="B1285" t="str">
            <v>SRV-TELEVISION ADVERTISING</v>
          </cell>
          <cell r="C1285">
            <v>1473432.37</v>
          </cell>
          <cell r="D1285">
            <v>79439.56</v>
          </cell>
        </row>
        <row r="1286">
          <cell r="A1286">
            <v>6220130</v>
          </cell>
          <cell r="B1286" t="str">
            <v>SRV-RADIO ADVERTISING</v>
          </cell>
          <cell r="C1286">
            <v>953419.89</v>
          </cell>
          <cell r="D1286">
            <v>793443.19</v>
          </cell>
        </row>
        <row r="1287">
          <cell r="A1287">
            <v>6220190</v>
          </cell>
          <cell r="B1287" t="str">
            <v>SRV-SECURITY</v>
          </cell>
          <cell r="C1287">
            <v>136865.18</v>
          </cell>
          <cell r="D1287">
            <v>171710.2</v>
          </cell>
        </row>
        <row r="1288">
          <cell r="A1288">
            <v>6220200</v>
          </cell>
          <cell r="B1288" t="str">
            <v>SRV-LEGAL</v>
          </cell>
          <cell r="C1288">
            <v>2820.5</v>
          </cell>
          <cell r="D1288">
            <v>23820</v>
          </cell>
        </row>
        <row r="1289">
          <cell r="A1289">
            <v>6220201</v>
          </cell>
          <cell r="B1289" t="str">
            <v>SRV-LEGAL-HEARING TRANSCRIPTS</v>
          </cell>
          <cell r="C1289">
            <v>0</v>
          </cell>
          <cell r="D1289">
            <v>170</v>
          </cell>
        </row>
        <row r="1290">
          <cell r="A1290">
            <v>6220215</v>
          </cell>
          <cell r="B1290" t="str">
            <v>SRV-ANNUAL REPORT PREPARATION</v>
          </cell>
          <cell r="C1290">
            <v>0</v>
          </cell>
          <cell r="D1290">
            <v>1187.5999999999999</v>
          </cell>
        </row>
        <row r="1291">
          <cell r="A1291">
            <v>6220245</v>
          </cell>
          <cell r="B1291" t="str">
            <v>SRV-BILL INSERTS-REGULATORY COMPLIANCE</v>
          </cell>
          <cell r="C1291">
            <v>104849.54</v>
          </cell>
          <cell r="D1291">
            <v>17341.75</v>
          </cell>
        </row>
        <row r="1292">
          <cell r="A1292">
            <v>6220250</v>
          </cell>
          <cell r="B1292" t="str">
            <v>SRV-COMPUTER SOFTWARE MAINT &amp; LEASES</v>
          </cell>
          <cell r="C1292">
            <v>5075931.9000000004</v>
          </cell>
          <cell r="D1292">
            <v>3469937.12</v>
          </cell>
        </row>
        <row r="1293">
          <cell r="A1293">
            <v>6220251</v>
          </cell>
          <cell r="B1293" t="str">
            <v>SRV-DISTRIBUTED SOFTWARE</v>
          </cell>
          <cell r="C1293">
            <v>4709153.8099999996</v>
          </cell>
          <cell r="D1293">
            <v>5560566.5</v>
          </cell>
        </row>
        <row r="1294">
          <cell r="A1294">
            <v>6220252</v>
          </cell>
          <cell r="B1294" t="str">
            <v>SRV-MAINFRAME SOFTWARE</v>
          </cell>
          <cell r="C1294">
            <v>4625699.58</v>
          </cell>
          <cell r="D1294">
            <v>6748374.6699999999</v>
          </cell>
        </row>
        <row r="1295">
          <cell r="A1295">
            <v>6220270</v>
          </cell>
          <cell r="B1295" t="str">
            <v>SRV-INFO TECH (IT)-CONSULTING</v>
          </cell>
          <cell r="C1295">
            <v>993567.08</v>
          </cell>
          <cell r="D1295">
            <v>1424409.43</v>
          </cell>
        </row>
        <row r="1296">
          <cell r="A1296">
            <v>6220280</v>
          </cell>
          <cell r="B1296" t="str">
            <v>SRV-INFO TECH (IT)-OTHER</v>
          </cell>
          <cell r="C1296">
            <v>725099.72</v>
          </cell>
          <cell r="D1296">
            <v>397395.06</v>
          </cell>
        </row>
        <row r="1297">
          <cell r="A1297">
            <v>6220290</v>
          </cell>
          <cell r="B1297" t="str">
            <v>SRV-COMPUTER HELP DESK (IT USE ONLY)</v>
          </cell>
          <cell r="C1297">
            <v>150</v>
          </cell>
          <cell r="D1297">
            <v>330.04</v>
          </cell>
        </row>
        <row r="1298">
          <cell r="A1298">
            <v>6220300</v>
          </cell>
          <cell r="B1298" t="str">
            <v>SRV-COMPUTER LAN/NOS (IT USE ONLY)</v>
          </cell>
          <cell r="C1298">
            <v>14</v>
          </cell>
          <cell r="D1298">
            <v>698.45</v>
          </cell>
        </row>
        <row r="1299">
          <cell r="A1299">
            <v>6220360</v>
          </cell>
          <cell r="B1299" t="str">
            <v>SRV-COMPUTER ORDER FULFILLMENT</v>
          </cell>
          <cell r="C1299">
            <v>12712244.84</v>
          </cell>
          <cell r="D1299">
            <v>14465340.529999999</v>
          </cell>
        </row>
        <row r="1300">
          <cell r="A1300">
            <v>6220370</v>
          </cell>
          <cell r="B1300" t="str">
            <v>SRV-COMPUTER DESKTOP/LAN MAINT (IT ONLY</v>
          </cell>
          <cell r="C1300">
            <v>10247.16</v>
          </cell>
          <cell r="D1300">
            <v>0</v>
          </cell>
        </row>
        <row r="1301">
          <cell r="A1301">
            <v>6220380</v>
          </cell>
          <cell r="B1301" t="str">
            <v>SRV-TEMPORARY AGENCY LABOR</v>
          </cell>
          <cell r="C1301">
            <v>11534984.92</v>
          </cell>
          <cell r="D1301">
            <v>15383697.939999999</v>
          </cell>
        </row>
        <row r="1302">
          <cell r="A1302">
            <v>6220390</v>
          </cell>
          <cell r="B1302" t="str">
            <v>SRV-PRINTING &amp; GRAPHICS</v>
          </cell>
          <cell r="C1302">
            <v>1182611.3799999999</v>
          </cell>
          <cell r="D1302">
            <v>832074.59</v>
          </cell>
        </row>
        <row r="1303">
          <cell r="A1303">
            <v>6220391</v>
          </cell>
          <cell r="B1303" t="str">
            <v>SRV-GRAPHICS SERV-CONSULT/PROD (VENDOR)</v>
          </cell>
          <cell r="C1303">
            <v>37517.360000000001</v>
          </cell>
          <cell r="D1303">
            <v>76367.98</v>
          </cell>
        </row>
        <row r="1304">
          <cell r="A1304">
            <v>6220393</v>
          </cell>
          <cell r="B1304" t="str">
            <v>SRV-PRINTING BUSINESS FORMS (SPEC ORDER</v>
          </cell>
          <cell r="C1304">
            <v>6599.3</v>
          </cell>
          <cell r="D1304">
            <v>5513.47</v>
          </cell>
        </row>
        <row r="1305">
          <cell r="A1305">
            <v>6220400</v>
          </cell>
          <cell r="B1305" t="str">
            <v>SRV-PRINTING BUSINESS FORMS (STOCK)</v>
          </cell>
          <cell r="C1305">
            <v>189880.01</v>
          </cell>
          <cell r="D1305">
            <v>121135.92</v>
          </cell>
        </row>
        <row r="1306">
          <cell r="A1306">
            <v>6220401</v>
          </cell>
          <cell r="B1306" t="str">
            <v>SRV-PRINTING BUSINESS CARDS</v>
          </cell>
          <cell r="C1306">
            <v>12585.02</v>
          </cell>
          <cell r="D1306">
            <v>20155.599999999999</v>
          </cell>
        </row>
        <row r="1307">
          <cell r="A1307">
            <v>6220402</v>
          </cell>
          <cell r="B1307" t="str">
            <v>SRV-PRINTING STATIONERY</v>
          </cell>
          <cell r="C1307">
            <v>13072.06</v>
          </cell>
          <cell r="D1307">
            <v>20937.45</v>
          </cell>
        </row>
        <row r="1308">
          <cell r="A1308">
            <v>6220403</v>
          </cell>
          <cell r="B1308" t="str">
            <v>SRV-PRINTING ENVELOPES</v>
          </cell>
          <cell r="C1308">
            <v>23824.16</v>
          </cell>
          <cell r="D1308">
            <v>46748.66</v>
          </cell>
        </row>
        <row r="1309">
          <cell r="A1309">
            <v>6220404</v>
          </cell>
          <cell r="B1309" t="str">
            <v>SRV-MAINFRAME PRINTING</v>
          </cell>
          <cell r="C1309">
            <v>116112</v>
          </cell>
          <cell r="D1309">
            <v>155952</v>
          </cell>
        </row>
        <row r="1310">
          <cell r="A1310">
            <v>6220410</v>
          </cell>
          <cell r="B1310" t="str">
            <v>SRV-COPY-PUBLICATIONS &amp; SUBSCRIPTIONS</v>
          </cell>
          <cell r="C1310">
            <v>23137.17</v>
          </cell>
          <cell r="D1310">
            <v>38087.82</v>
          </cell>
        </row>
        <row r="1311">
          <cell r="A1311">
            <v>6220411</v>
          </cell>
          <cell r="B1311" t="str">
            <v>SRV-COPY-CONVENIENCE-PAPER-CBS USE</v>
          </cell>
          <cell r="C1311">
            <v>0</v>
          </cell>
          <cell r="D1311">
            <v>23.66</v>
          </cell>
        </row>
        <row r="1312">
          <cell r="A1312">
            <v>6220412</v>
          </cell>
          <cell r="B1312" t="str">
            <v>SRV-COPY-CONVENIENCE</v>
          </cell>
          <cell r="C1312">
            <v>538524.68999999994</v>
          </cell>
          <cell r="D1312">
            <v>1069984.67</v>
          </cell>
        </row>
        <row r="1313">
          <cell r="A1313">
            <v>6220420</v>
          </cell>
          <cell r="B1313" t="str">
            <v>SRV-COPIER &amp; QUICK COPY CENTER</v>
          </cell>
          <cell r="C1313">
            <v>19085.97</v>
          </cell>
          <cell r="D1313">
            <v>11044.38</v>
          </cell>
        </row>
        <row r="1314">
          <cell r="A1314">
            <v>6220421</v>
          </cell>
          <cell r="B1314" t="str">
            <v>SRV-COPY-ENGINEERING</v>
          </cell>
          <cell r="C1314">
            <v>149143.54</v>
          </cell>
          <cell r="D1314">
            <v>286170.46999999997</v>
          </cell>
        </row>
        <row r="1315">
          <cell r="A1315">
            <v>6220422</v>
          </cell>
          <cell r="B1315" t="str">
            <v>SRV-COPY-SERVICE CENTER</v>
          </cell>
          <cell r="C1315">
            <v>445914.88</v>
          </cell>
          <cell r="D1315">
            <v>1230451.08</v>
          </cell>
        </row>
        <row r="1316">
          <cell r="A1316">
            <v>6220430</v>
          </cell>
          <cell r="B1316" t="str">
            <v>SRV-MAIL/MESSENGER-GENERAL</v>
          </cell>
          <cell r="C1316">
            <v>586423.06999999995</v>
          </cell>
          <cell r="D1316">
            <v>1840980.96</v>
          </cell>
        </row>
        <row r="1317">
          <cell r="A1317">
            <v>6220431</v>
          </cell>
          <cell r="B1317" t="str">
            <v>SRV-MAIL/MESSENGER-SPECIAL PROJECTS</v>
          </cell>
          <cell r="C1317">
            <v>102465.55</v>
          </cell>
          <cell r="D1317">
            <v>78435.48</v>
          </cell>
        </row>
        <row r="1318">
          <cell r="A1318">
            <v>6220432</v>
          </cell>
          <cell r="B1318" t="str">
            <v>SRV-MAIL/MESSENGER-OVERNIGHT EXPRESS</v>
          </cell>
          <cell r="C1318">
            <v>228838.02</v>
          </cell>
          <cell r="D1318">
            <v>212776.16</v>
          </cell>
        </row>
        <row r="1319">
          <cell r="A1319">
            <v>6220433</v>
          </cell>
          <cell r="B1319" t="str">
            <v>SRV-MAIL/MESSENGER-COURIER</v>
          </cell>
          <cell r="C1319">
            <v>512.27</v>
          </cell>
          <cell r="D1319">
            <v>299.58999999999997</v>
          </cell>
        </row>
        <row r="1320">
          <cell r="A1320">
            <v>6220450</v>
          </cell>
          <cell r="B1320" t="str">
            <v>SRV-MAIL/MESSENGER-POSTAGE</v>
          </cell>
          <cell r="C1320">
            <v>6098787.9500000002</v>
          </cell>
          <cell r="D1320">
            <v>5873311.5300000003</v>
          </cell>
        </row>
        <row r="1321">
          <cell r="A1321">
            <v>6220470</v>
          </cell>
          <cell r="B1321" t="str">
            <v>SRV-MAIL OTHER</v>
          </cell>
          <cell r="C1321">
            <v>33998.89</v>
          </cell>
          <cell r="D1321">
            <v>18458.41</v>
          </cell>
        </row>
        <row r="1322">
          <cell r="A1322">
            <v>6220480</v>
          </cell>
          <cell r="B1322" t="str">
            <v>SRV-ENGINEERING</v>
          </cell>
          <cell r="C1322">
            <v>4221920.1900000004</v>
          </cell>
          <cell r="D1322">
            <v>6401492.4199999999</v>
          </cell>
        </row>
        <row r="1323">
          <cell r="A1323">
            <v>6220490</v>
          </cell>
          <cell r="B1323" t="str">
            <v>SRV-GOVERNMENT TURNKEY-DESIGN</v>
          </cell>
          <cell r="C1323">
            <v>638976.69999999995</v>
          </cell>
          <cell r="D1323">
            <v>606034.27</v>
          </cell>
        </row>
        <row r="1324">
          <cell r="A1324">
            <v>6220500</v>
          </cell>
          <cell r="B1324" t="str">
            <v>SRV-GOVERNMENT TURNKEY-DESIGN/BUILD</v>
          </cell>
          <cell r="C1324">
            <v>10301716.220000001</v>
          </cell>
          <cell r="D1324">
            <v>10678643.07</v>
          </cell>
        </row>
        <row r="1325">
          <cell r="A1325">
            <v>6220510</v>
          </cell>
          <cell r="B1325" t="str">
            <v>SRV-GOVERNMENT TURNKEY-OUTSIDE CONSULTI</v>
          </cell>
          <cell r="C1325">
            <v>198501.89</v>
          </cell>
          <cell r="D1325">
            <v>17967.47</v>
          </cell>
        </row>
        <row r="1326">
          <cell r="A1326">
            <v>6220520</v>
          </cell>
          <cell r="B1326" t="str">
            <v>SRV-GOVERNMENT TURNKEY-AUDITS</v>
          </cell>
          <cell r="C1326">
            <v>25000</v>
          </cell>
          <cell r="D1326">
            <v>28391</v>
          </cell>
        </row>
        <row r="1327">
          <cell r="A1327">
            <v>6220525</v>
          </cell>
          <cell r="B1327" t="str">
            <v>SRV-GOVERNMENT TURNKEY-PROJECT MANAGEMN</v>
          </cell>
          <cell r="C1327">
            <v>43575.09</v>
          </cell>
          <cell r="D1327">
            <v>24742.77</v>
          </cell>
        </row>
        <row r="1328">
          <cell r="A1328">
            <v>6220530</v>
          </cell>
          <cell r="B1328" t="str">
            <v>SRV-CONSTRUCTION-OTHER</v>
          </cell>
          <cell r="C1328">
            <v>7290145.71</v>
          </cell>
          <cell r="D1328">
            <v>9642569.1600000001</v>
          </cell>
        </row>
        <row r="1329">
          <cell r="A1329">
            <v>6220535</v>
          </cell>
          <cell r="B1329" t="str">
            <v>SRV-GOVERNMENT PAYMENTS-PERMITS</v>
          </cell>
          <cell r="C1329">
            <v>15945.5</v>
          </cell>
          <cell r="D1329">
            <v>21013.99</v>
          </cell>
        </row>
        <row r="1330">
          <cell r="A1330">
            <v>6220560</v>
          </cell>
          <cell r="B1330" t="str">
            <v>SRV-CONSTRUCTION PAVING</v>
          </cell>
          <cell r="C1330">
            <v>31713.86</v>
          </cell>
          <cell r="D1330">
            <v>301235.48</v>
          </cell>
        </row>
        <row r="1331">
          <cell r="A1331">
            <v>6220570</v>
          </cell>
          <cell r="B1331" t="str">
            <v>SRV-DESIGN</v>
          </cell>
          <cell r="C1331">
            <v>46627.62</v>
          </cell>
          <cell r="D1331">
            <v>239527.03</v>
          </cell>
        </row>
        <row r="1332">
          <cell r="A1332">
            <v>6220580</v>
          </cell>
          <cell r="B1332" t="str">
            <v>SRV-ON-LINE SERVICES/MISCELLANEOUS</v>
          </cell>
          <cell r="C1332">
            <v>436544.22</v>
          </cell>
          <cell r="D1332">
            <v>1092186.79</v>
          </cell>
        </row>
        <row r="1333">
          <cell r="A1333">
            <v>6220590</v>
          </cell>
          <cell r="B1333" t="str">
            <v>SRV-MISCELLANEOUS OTHER SERVICES</v>
          </cell>
          <cell r="C1333">
            <v>1828547.43</v>
          </cell>
          <cell r="D1333">
            <v>3486727.4</v>
          </cell>
        </row>
        <row r="1334">
          <cell r="A1334">
            <v>6220600</v>
          </cell>
          <cell r="B1334" t="str">
            <v>SRV-CONSULTING-OTHER</v>
          </cell>
          <cell r="C1334">
            <v>36695143.380000003</v>
          </cell>
          <cell r="D1334">
            <v>24033719.800000001</v>
          </cell>
        </row>
        <row r="1335">
          <cell r="A1335">
            <v>6220601</v>
          </cell>
          <cell r="B1335" t="str">
            <v>SRV-COMMISSION PMTS LEASE/SALE OF REAL</v>
          </cell>
          <cell r="C1335">
            <v>204937.34</v>
          </cell>
          <cell r="D1335">
            <v>5674.97</v>
          </cell>
        </row>
        <row r="1336">
          <cell r="A1336">
            <v>6220640</v>
          </cell>
          <cell r="B1336" t="str">
            <v>SRV-TRAINING &amp; SEMINARS IN-HOUSE</v>
          </cell>
          <cell r="C1336">
            <v>1826127.44</v>
          </cell>
          <cell r="D1336">
            <v>1659517.91</v>
          </cell>
        </row>
        <row r="1337">
          <cell r="A1337">
            <v>6220670</v>
          </cell>
          <cell r="B1337" t="str">
            <v>SRV-RESEARCH AND DEVELOPMENT</v>
          </cell>
          <cell r="C1337">
            <v>688818.84</v>
          </cell>
          <cell r="D1337">
            <v>193613.07</v>
          </cell>
        </row>
        <row r="1338">
          <cell r="A1338">
            <v>6220790</v>
          </cell>
          <cell r="B1338" t="str">
            <v>SRV-MEDICAL</v>
          </cell>
          <cell r="C1338">
            <v>26835</v>
          </cell>
          <cell r="D1338">
            <v>51935.95</v>
          </cell>
        </row>
        <row r="1339">
          <cell r="A1339">
            <v>6220800</v>
          </cell>
          <cell r="B1339" t="str">
            <v>SRV-CONSERVATION</v>
          </cell>
          <cell r="C1339">
            <v>43775818.149999999</v>
          </cell>
          <cell r="D1339">
            <v>14404724.51</v>
          </cell>
        </row>
        <row r="1340">
          <cell r="A1340">
            <v>6220810</v>
          </cell>
          <cell r="B1340" t="str">
            <v>SRV-CUSTOMER SERVICES</v>
          </cell>
          <cell r="C1340">
            <v>0</v>
          </cell>
          <cell r="D1340">
            <v>1000</v>
          </cell>
        </row>
        <row r="1341">
          <cell r="A1341">
            <v>6220811</v>
          </cell>
          <cell r="B1341" t="str">
            <v>SRV-CUSTOMER EVENT</v>
          </cell>
          <cell r="C1341">
            <v>285966.09999999998</v>
          </cell>
          <cell r="D1341">
            <v>187442.98</v>
          </cell>
        </row>
        <row r="1342">
          <cell r="A1342">
            <v>6220813</v>
          </cell>
          <cell r="B1342" t="str">
            <v>SRV-SPONSOR BUS &amp; CIVIC MEETINGS &amp; EVEN</v>
          </cell>
          <cell r="C1342">
            <v>72165</v>
          </cell>
          <cell r="D1342">
            <v>31357.31</v>
          </cell>
        </row>
        <row r="1343">
          <cell r="A1343">
            <v>6220830</v>
          </cell>
          <cell r="B1343" t="str">
            <v>SRV-SOCAL BILLINGS</v>
          </cell>
          <cell r="C1343">
            <v>331978.61</v>
          </cell>
          <cell r="D1343">
            <v>78571.929999999993</v>
          </cell>
        </row>
        <row r="1344">
          <cell r="A1344">
            <v>6220840</v>
          </cell>
          <cell r="B1344" t="str">
            <v>SRV-VEHICLE &amp; EQUIPMENT RENTAL</v>
          </cell>
          <cell r="C1344">
            <v>1147341.1200000001</v>
          </cell>
          <cell r="D1344">
            <v>1532634.92</v>
          </cell>
        </row>
        <row r="1345">
          <cell r="A1345">
            <v>6220842</v>
          </cell>
          <cell r="B1345" t="str">
            <v>SRV-VEHICLE REPAIR &amp; MAINTENANCE</v>
          </cell>
          <cell r="C1345">
            <v>1811427.86</v>
          </cell>
          <cell r="D1345">
            <v>1410224.09</v>
          </cell>
        </row>
        <row r="1346">
          <cell r="A1346">
            <v>6220843</v>
          </cell>
          <cell r="B1346" t="str">
            <v>SRV-VEHICLE WASHING &amp; DETAIL</v>
          </cell>
          <cell r="C1346">
            <v>82181.23</v>
          </cell>
          <cell r="D1346">
            <v>178654.67</v>
          </cell>
        </row>
        <row r="1347">
          <cell r="A1347">
            <v>6220844</v>
          </cell>
          <cell r="B1347" t="str">
            <v>SRV-VEHICLE PAINTING &amp; BODY REPAIR</v>
          </cell>
          <cell r="C1347">
            <v>0</v>
          </cell>
          <cell r="D1347">
            <v>2033.66</v>
          </cell>
        </row>
        <row r="1348">
          <cell r="A1348">
            <v>6220846</v>
          </cell>
          <cell r="B1348" t="str">
            <v>SRV-VEHICLE TOWING</v>
          </cell>
          <cell r="C1348">
            <v>16994.25</v>
          </cell>
          <cell r="D1348">
            <v>243950</v>
          </cell>
        </row>
        <row r="1349">
          <cell r="A1349">
            <v>6220848</v>
          </cell>
          <cell r="B1349" t="str">
            <v>SRV-VEHICLE TOOL &amp; EQUIP REPAIR &amp; MAINT</v>
          </cell>
          <cell r="C1349">
            <v>7275.37</v>
          </cell>
          <cell r="D1349">
            <v>7717.94</v>
          </cell>
        </row>
        <row r="1350">
          <cell r="A1350">
            <v>6220850</v>
          </cell>
          <cell r="B1350" t="str">
            <v>SRV-VEHICLE &amp; EQUIP RENTAL W/OPERATOR</v>
          </cell>
          <cell r="C1350">
            <v>4709865.28</v>
          </cell>
          <cell r="D1350">
            <v>5624306.3700000001</v>
          </cell>
        </row>
        <row r="1351">
          <cell r="A1351">
            <v>6220855</v>
          </cell>
          <cell r="B1351" t="str">
            <v>SRV-LAUNDRY/RENTAL OF UNIFORMS</v>
          </cell>
          <cell r="C1351">
            <v>733290.93</v>
          </cell>
          <cell r="D1351">
            <v>673592.52</v>
          </cell>
        </row>
        <row r="1352">
          <cell r="A1352">
            <v>6220860</v>
          </cell>
          <cell r="B1352" t="str">
            <v>SRV-MAINTENANCE AND REPAIRS</v>
          </cell>
          <cell r="C1352">
            <v>4012052.46</v>
          </cell>
          <cell r="D1352">
            <v>3441700.36</v>
          </cell>
        </row>
        <row r="1353">
          <cell r="A1353">
            <v>6220861</v>
          </cell>
          <cell r="B1353" t="str">
            <v>SRV-DISTRIBUTED COMPUTER HARDWARE</v>
          </cell>
          <cell r="C1353">
            <v>2160876.6</v>
          </cell>
          <cell r="D1353">
            <v>445836.12</v>
          </cell>
        </row>
        <row r="1354">
          <cell r="A1354">
            <v>6220862</v>
          </cell>
          <cell r="B1354" t="str">
            <v>SRV-MAINFRAME HARDWARE</v>
          </cell>
          <cell r="C1354">
            <v>476267.76</v>
          </cell>
          <cell r="D1354">
            <v>1143130.2</v>
          </cell>
        </row>
        <row r="1355">
          <cell r="A1355">
            <v>6220870</v>
          </cell>
          <cell r="B1355" t="str">
            <v>SRV-TELEPHONE &amp; COMMUNICATION SYSTEMS</v>
          </cell>
          <cell r="C1355">
            <v>549446.26</v>
          </cell>
          <cell r="D1355">
            <v>642539.93999999994</v>
          </cell>
        </row>
        <row r="1356">
          <cell r="A1356">
            <v>6220875</v>
          </cell>
          <cell r="B1356" t="str">
            <v>SRV-PBX SERVICES</v>
          </cell>
          <cell r="C1356">
            <v>139332</v>
          </cell>
          <cell r="D1356">
            <v>0</v>
          </cell>
        </row>
        <row r="1357">
          <cell r="A1357">
            <v>6220880</v>
          </cell>
          <cell r="B1357" t="str">
            <v>SRV-CONSTRUCTION-GAS PIPELINE</v>
          </cell>
          <cell r="C1357">
            <v>1257758.6200000001</v>
          </cell>
          <cell r="D1357">
            <v>343590.63</v>
          </cell>
        </row>
        <row r="1358">
          <cell r="A1358">
            <v>6220890</v>
          </cell>
          <cell r="B1358" t="str">
            <v>SRV-LANDSCAPING</v>
          </cell>
          <cell r="C1358">
            <v>1007592.19</v>
          </cell>
          <cell r="D1358">
            <v>1170354.93</v>
          </cell>
        </row>
        <row r="1359">
          <cell r="A1359">
            <v>6220900</v>
          </cell>
          <cell r="B1359" t="str">
            <v>SRV-TRASH COLLECTION</v>
          </cell>
          <cell r="C1359">
            <v>199274.85</v>
          </cell>
          <cell r="D1359">
            <v>293423.61</v>
          </cell>
        </row>
        <row r="1360">
          <cell r="A1360">
            <v>6220910</v>
          </cell>
          <cell r="B1360" t="str">
            <v>SRV-HAZARDOUS WASTE DISPOSAL</v>
          </cell>
          <cell r="C1360">
            <v>2588466.42</v>
          </cell>
          <cell r="D1360">
            <v>3044872.88</v>
          </cell>
        </row>
        <row r="1361">
          <cell r="A1361">
            <v>6220920</v>
          </cell>
          <cell r="B1361" t="str">
            <v>SRV-SAFETY RELATED</v>
          </cell>
          <cell r="C1361">
            <v>109838.04</v>
          </cell>
          <cell r="D1361">
            <v>28542.880000000001</v>
          </cell>
        </row>
        <row r="1362">
          <cell r="A1362">
            <v>6220930</v>
          </cell>
          <cell r="B1362" t="str">
            <v>SRV-ENERGY EFFICIENCY</v>
          </cell>
          <cell r="C1362">
            <v>9781.5</v>
          </cell>
          <cell r="D1362">
            <v>116.54</v>
          </cell>
        </row>
        <row r="1363">
          <cell r="A1363">
            <v>6220940</v>
          </cell>
          <cell r="B1363" t="str">
            <v>SRV-WELL DRILLING</v>
          </cell>
          <cell r="C1363">
            <v>95848</v>
          </cell>
          <cell r="D1363">
            <v>157672</v>
          </cell>
        </row>
        <row r="1364">
          <cell r="A1364">
            <v>6220950</v>
          </cell>
          <cell r="B1364" t="str">
            <v>SRV-AUCTIONING</v>
          </cell>
          <cell r="C1364">
            <v>0</v>
          </cell>
          <cell r="D1364">
            <v>2626.34</v>
          </cell>
        </row>
        <row r="1365">
          <cell r="A1365">
            <v>6220960</v>
          </cell>
          <cell r="B1365" t="str">
            <v>SRV-MOVING</v>
          </cell>
          <cell r="C1365">
            <v>636827.28</v>
          </cell>
          <cell r="D1365">
            <v>725989.66</v>
          </cell>
        </row>
        <row r="1366">
          <cell r="A1366">
            <v>6220970</v>
          </cell>
          <cell r="B1366" t="str">
            <v>SRV-INSURANCE</v>
          </cell>
          <cell r="C1366">
            <v>0</v>
          </cell>
          <cell r="D1366">
            <v>-240288.44</v>
          </cell>
        </row>
        <row r="1367">
          <cell r="A1367">
            <v>6220980</v>
          </cell>
          <cell r="B1367" t="str">
            <v>SRV-JANITORIAL</v>
          </cell>
          <cell r="C1367">
            <v>934494.78</v>
          </cell>
          <cell r="D1367">
            <v>1102934.6100000001</v>
          </cell>
        </row>
        <row r="1368">
          <cell r="A1368">
            <v>6220990</v>
          </cell>
          <cell r="B1368" t="str">
            <v>SRV-COMPUTER HARDWARE MAINT &amp; LEASES</v>
          </cell>
          <cell r="C1368">
            <v>281452.39</v>
          </cell>
          <cell r="D1368">
            <v>258122</v>
          </cell>
        </row>
        <row r="1369">
          <cell r="A1369">
            <v>6221000</v>
          </cell>
          <cell r="B1369" t="str">
            <v>SRV-CONSTRUCTION-ELECTRIC</v>
          </cell>
          <cell r="C1369">
            <v>16481191.640000001</v>
          </cell>
          <cell r="D1369">
            <v>14340535.67</v>
          </cell>
        </row>
        <row r="1370">
          <cell r="A1370">
            <v>6221010</v>
          </cell>
          <cell r="B1370" t="str">
            <v>SRV-STORAGE</v>
          </cell>
          <cell r="C1370">
            <v>676887.73</v>
          </cell>
          <cell r="D1370">
            <v>760763.85</v>
          </cell>
        </row>
        <row r="1371">
          <cell r="A1371">
            <v>6221015</v>
          </cell>
          <cell r="B1371" t="str">
            <v>SRV-CORP RECORDS-ARCHIVES</v>
          </cell>
          <cell r="C1371">
            <v>284348.76</v>
          </cell>
          <cell r="D1371">
            <v>267706.39</v>
          </cell>
        </row>
        <row r="1372">
          <cell r="A1372">
            <v>6221016</v>
          </cell>
          <cell r="B1372" t="str">
            <v>SRV-CORP RECORDS-IMAGING</v>
          </cell>
          <cell r="C1372">
            <v>22148.89</v>
          </cell>
          <cell r="D1372">
            <v>27844.3</v>
          </cell>
        </row>
        <row r="1373">
          <cell r="A1373">
            <v>6221020</v>
          </cell>
          <cell r="B1373" t="str">
            <v>SRV-COLLECTION SERVICES</v>
          </cell>
          <cell r="C1373">
            <v>576994.34</v>
          </cell>
          <cell r="D1373">
            <v>359600.62</v>
          </cell>
        </row>
        <row r="1374">
          <cell r="A1374">
            <v>6221034</v>
          </cell>
          <cell r="B1374" t="str">
            <v>SRV-TRAVEL-AGENCY EXPENSE</v>
          </cell>
          <cell r="C1374">
            <v>4197.63</v>
          </cell>
          <cell r="D1374">
            <v>61930.51</v>
          </cell>
        </row>
        <row r="1375">
          <cell r="A1375">
            <v>6221037</v>
          </cell>
          <cell r="B1375" t="str">
            <v>SRV-RECRUITING EXP ARRANGEMENTS</v>
          </cell>
          <cell r="C1375">
            <v>1799.85</v>
          </cell>
          <cell r="D1375">
            <v>2382.48</v>
          </cell>
        </row>
        <row r="1376">
          <cell r="A1376">
            <v>6221040</v>
          </cell>
          <cell r="B1376" t="str">
            <v>SRV-FREIGHT AUDITING/PAYMENTS</v>
          </cell>
          <cell r="C1376">
            <v>0</v>
          </cell>
          <cell r="D1376">
            <v>679.54</v>
          </cell>
        </row>
        <row r="1377">
          <cell r="A1377">
            <v>6221050</v>
          </cell>
          <cell r="B1377" t="str">
            <v>SRV-LABORATORY</v>
          </cell>
          <cell r="C1377">
            <v>54091.53</v>
          </cell>
          <cell r="D1377">
            <v>39921.910000000003</v>
          </cell>
        </row>
        <row r="1378">
          <cell r="A1378">
            <v>6221060</v>
          </cell>
          <cell r="B1378" t="str">
            <v>SRV-GOVERNMENT &amp; REGULATORY</v>
          </cell>
          <cell r="C1378">
            <v>9480</v>
          </cell>
          <cell r="D1378">
            <v>0</v>
          </cell>
        </row>
        <row r="1379">
          <cell r="A1379">
            <v>6221070</v>
          </cell>
          <cell r="B1379" t="str">
            <v>SRV-CORPORATE EVENTS SRVS (VENDOR)</v>
          </cell>
          <cell r="C1379">
            <v>6517.42</v>
          </cell>
          <cell r="D1379">
            <v>0</v>
          </cell>
        </row>
        <row r="1380">
          <cell r="A1380">
            <v>6221080</v>
          </cell>
          <cell r="B1380" t="str">
            <v>SRV-CORPORATE LANGUAGE SERVICES</v>
          </cell>
          <cell r="C1380">
            <v>500</v>
          </cell>
          <cell r="D1380">
            <v>0</v>
          </cell>
        </row>
        <row r="1381">
          <cell r="A1381">
            <v>6230000</v>
          </cell>
          <cell r="B1381" t="str">
            <v>#SRV-CONTRACTORS-USE 6220008</v>
          </cell>
          <cell r="C1381">
            <v>0</v>
          </cell>
          <cell r="D1381">
            <v>-223.13</v>
          </cell>
        </row>
        <row r="1382">
          <cell r="A1382">
            <v>6230002</v>
          </cell>
          <cell r="B1382" t="str">
            <v>#SRV-CONTRACTORS-CONSULTING-USE 6220002</v>
          </cell>
          <cell r="C1382">
            <v>0</v>
          </cell>
          <cell r="D1382">
            <v>-351690.29</v>
          </cell>
        </row>
        <row r="1383">
          <cell r="A1383">
            <v>6230004</v>
          </cell>
          <cell r="B1383" t="str">
            <v>#SRV-CONTRACTORS-CONTR LABOR-USE 622000</v>
          </cell>
          <cell r="C1383">
            <v>459207.67</v>
          </cell>
          <cell r="D1383">
            <v>2330.19</v>
          </cell>
        </row>
        <row r="1384">
          <cell r="A1384">
            <v>6230005</v>
          </cell>
          <cell r="B1384" t="str">
            <v>#SRV-CONTRACTORS-MAJOR PROJ-USE 6220005</v>
          </cell>
          <cell r="C1384">
            <v>0</v>
          </cell>
          <cell r="D1384">
            <v>1496874.3</v>
          </cell>
        </row>
        <row r="1385">
          <cell r="A1385">
            <v>6230008</v>
          </cell>
          <cell r="B1385" t="str">
            <v>SRV-RECLAIM TRADING CREDITS-AIR EMISSIN</v>
          </cell>
          <cell r="C1385">
            <v>0</v>
          </cell>
          <cell r="D1385">
            <v>60228.639999999999</v>
          </cell>
        </row>
        <row r="1386">
          <cell r="A1386">
            <v>6230030</v>
          </cell>
          <cell r="B1386" t="str">
            <v>SRV-ADVERTISING LITERATURE</v>
          </cell>
          <cell r="C1386">
            <v>0</v>
          </cell>
          <cell r="D1386">
            <v>802.91</v>
          </cell>
        </row>
        <row r="1387">
          <cell r="A1387">
            <v>6230040</v>
          </cell>
          <cell r="B1387" t="str">
            <v>SRV-ADVERTISING IMAGE &amp; BRANDING</v>
          </cell>
          <cell r="C1387">
            <v>1069.6400000000001</v>
          </cell>
          <cell r="D1387">
            <v>6700.9</v>
          </cell>
        </row>
        <row r="1388">
          <cell r="A1388">
            <v>6230050</v>
          </cell>
          <cell r="B1388" t="str">
            <v>#SRV-ADVERTISING MARKETING-USE 6220050</v>
          </cell>
          <cell r="C1388">
            <v>0</v>
          </cell>
          <cell r="D1388">
            <v>-36765.800000000003</v>
          </cell>
        </row>
        <row r="1389">
          <cell r="A1389">
            <v>6230060</v>
          </cell>
          <cell r="B1389" t="str">
            <v>#SRV-FOOD SERVICE-CATERING-USE 6220060</v>
          </cell>
          <cell r="C1389">
            <v>0</v>
          </cell>
          <cell r="D1389">
            <v>1526.43</v>
          </cell>
        </row>
        <row r="1390">
          <cell r="A1390">
            <v>6230140</v>
          </cell>
          <cell r="B1390" t="str">
            <v>SRV-MEDIA RELATIONS</v>
          </cell>
          <cell r="C1390">
            <v>9850.77</v>
          </cell>
          <cell r="D1390">
            <v>5813.51</v>
          </cell>
        </row>
        <row r="1391">
          <cell r="A1391">
            <v>6230150</v>
          </cell>
          <cell r="B1391" t="str">
            <v>SRV-AUDIO VISUAL REPORTS</v>
          </cell>
          <cell r="C1391">
            <v>0</v>
          </cell>
          <cell r="D1391">
            <v>380.81</v>
          </cell>
        </row>
        <row r="1392">
          <cell r="A1392">
            <v>6230160</v>
          </cell>
          <cell r="B1392" t="str">
            <v>SRV-NEWS PHOTO SERVICES</v>
          </cell>
          <cell r="C1392">
            <v>1103.48</v>
          </cell>
          <cell r="D1392">
            <v>0</v>
          </cell>
        </row>
        <row r="1393">
          <cell r="A1393">
            <v>6230170</v>
          </cell>
          <cell r="B1393" t="str">
            <v>SRV-LEGAL IN-HOUSE COPY SERVICES</v>
          </cell>
          <cell r="C1393">
            <v>72</v>
          </cell>
          <cell r="D1393">
            <v>0</v>
          </cell>
        </row>
        <row r="1394">
          <cell r="A1394">
            <v>6230200</v>
          </cell>
          <cell r="B1394" t="str">
            <v>SRV-OUTSIDE LEGAL FEES</v>
          </cell>
          <cell r="C1394">
            <v>117197</v>
          </cell>
          <cell r="D1394">
            <v>-153869.72</v>
          </cell>
        </row>
        <row r="1395">
          <cell r="A1395">
            <v>6230210</v>
          </cell>
          <cell r="B1395" t="str">
            <v>SRV-LEGAL-SETTLEMENTS</v>
          </cell>
          <cell r="C1395">
            <v>107000</v>
          </cell>
          <cell r="D1395">
            <v>1676.4</v>
          </cell>
        </row>
        <row r="1396">
          <cell r="A1396">
            <v>6230212</v>
          </cell>
          <cell r="B1396" t="str">
            <v>SRV-LEGAL-COURT/AGENCY FILING FEES</v>
          </cell>
          <cell r="C1396">
            <v>13436.26</v>
          </cell>
          <cell r="D1396">
            <v>8549.26</v>
          </cell>
        </row>
        <row r="1397">
          <cell r="A1397">
            <v>6230220</v>
          </cell>
          <cell r="B1397" t="str">
            <v>SRV-REGULATORY LEGISLATION</v>
          </cell>
          <cell r="C1397">
            <v>1088187.8600000001</v>
          </cell>
          <cell r="D1397">
            <v>888304.46</v>
          </cell>
        </row>
        <row r="1398">
          <cell r="A1398">
            <v>6230230</v>
          </cell>
          <cell r="B1398" t="str">
            <v>SRV-REGULATORY CASE TRACKING</v>
          </cell>
          <cell r="C1398">
            <v>142554.79999999999</v>
          </cell>
          <cell r="D1398">
            <v>915986.25</v>
          </cell>
        </row>
        <row r="1399">
          <cell r="A1399">
            <v>6230250</v>
          </cell>
          <cell r="B1399" t="str">
            <v>SRV-SOFTWARE MAINTENANCE &amp; LEASING</v>
          </cell>
          <cell r="C1399">
            <v>1715400.3</v>
          </cell>
          <cell r="D1399">
            <v>1760066.94</v>
          </cell>
        </row>
        <row r="1400">
          <cell r="A1400">
            <v>6230252</v>
          </cell>
          <cell r="B1400" t="str">
            <v>#SRV-MAINFRAME  SOFTWARE-USE 6220252</v>
          </cell>
          <cell r="C1400">
            <v>0</v>
          </cell>
          <cell r="D1400">
            <v>-101697.69</v>
          </cell>
        </row>
        <row r="1401">
          <cell r="A1401">
            <v>6230270</v>
          </cell>
          <cell r="B1401" t="str">
            <v>SRV-DATA PROCESSING</v>
          </cell>
          <cell r="C1401">
            <v>46995</v>
          </cell>
          <cell r="D1401">
            <v>46115.64</v>
          </cell>
        </row>
        <row r="1402">
          <cell r="A1402">
            <v>6230380</v>
          </cell>
          <cell r="B1402" t="str">
            <v>SRV-CONTRACT LABOR</v>
          </cell>
          <cell r="C1402">
            <v>1823528.87</v>
          </cell>
          <cell r="D1402">
            <v>1539405.66</v>
          </cell>
        </row>
        <row r="1403">
          <cell r="A1403">
            <v>6230390</v>
          </cell>
          <cell r="B1403" t="str">
            <v>SRV-PRINTING/GRAPHICS VIDEO</v>
          </cell>
          <cell r="C1403">
            <v>255554.25</v>
          </cell>
          <cell r="D1403">
            <v>259726.4</v>
          </cell>
        </row>
        <row r="1404">
          <cell r="A1404">
            <v>6230393</v>
          </cell>
          <cell r="B1404" t="str">
            <v>#SRV-PRINT BUS FORMS (SPEC)-USE 6220393</v>
          </cell>
          <cell r="C1404">
            <v>0</v>
          </cell>
          <cell r="D1404">
            <v>2745.34</v>
          </cell>
        </row>
        <row r="1405">
          <cell r="A1405">
            <v>6230400</v>
          </cell>
          <cell r="B1405" t="str">
            <v>#SRV-PRINT BUS FORMS (STOCK)-USE 622040</v>
          </cell>
          <cell r="C1405">
            <v>0</v>
          </cell>
          <cell r="D1405">
            <v>593.63</v>
          </cell>
        </row>
        <row r="1406">
          <cell r="A1406">
            <v>6230401</v>
          </cell>
          <cell r="B1406" t="str">
            <v>#SRV-PRINTING BUSINESS CARDS-USE 622040</v>
          </cell>
          <cell r="C1406">
            <v>0</v>
          </cell>
          <cell r="D1406">
            <v>599.09</v>
          </cell>
        </row>
        <row r="1407">
          <cell r="A1407">
            <v>6230402</v>
          </cell>
          <cell r="B1407" t="str">
            <v>#SRV-PRINTING STATIONERY-USE 6220402</v>
          </cell>
          <cell r="C1407">
            <v>0</v>
          </cell>
          <cell r="D1407">
            <v>444.19</v>
          </cell>
        </row>
        <row r="1408">
          <cell r="A1408">
            <v>6230434</v>
          </cell>
          <cell r="B1408" t="str">
            <v>SRV-COURIER / MESSENGER</v>
          </cell>
          <cell r="C1408">
            <v>12.94</v>
          </cell>
          <cell r="D1408">
            <v>0</v>
          </cell>
        </row>
        <row r="1409">
          <cell r="A1409">
            <v>6230440</v>
          </cell>
          <cell r="B1409" t="str">
            <v>SRV-MAIL CENTER EXPRESS POSTAGE</v>
          </cell>
          <cell r="C1409">
            <v>-9.4499999999999993</v>
          </cell>
          <cell r="D1409">
            <v>0</v>
          </cell>
        </row>
        <row r="1410">
          <cell r="A1410">
            <v>6230450</v>
          </cell>
          <cell r="B1410" t="str">
            <v>#SRV-MAIL MESSENGER-POSTAGE-USE 6220450</v>
          </cell>
          <cell r="C1410">
            <v>0</v>
          </cell>
          <cell r="D1410">
            <v>85824</v>
          </cell>
        </row>
        <row r="1411">
          <cell r="A1411">
            <v>6230460</v>
          </cell>
          <cell r="B1411" t="str">
            <v>SRV-MAIL CENTER BILLING POSTAGE</v>
          </cell>
          <cell r="C1411">
            <v>86.72</v>
          </cell>
          <cell r="D1411">
            <v>40630</v>
          </cell>
        </row>
        <row r="1412">
          <cell r="A1412">
            <v>6230540</v>
          </cell>
          <cell r="B1412" t="str">
            <v>SRV-HOLIDAY EVENTS</v>
          </cell>
          <cell r="C1412">
            <v>151613.75</v>
          </cell>
          <cell r="D1412">
            <v>148321</v>
          </cell>
        </row>
        <row r="1413">
          <cell r="A1413">
            <v>6230550</v>
          </cell>
          <cell r="B1413" t="str">
            <v>SRV-RECRUITING</v>
          </cell>
          <cell r="C1413">
            <v>52924.83</v>
          </cell>
          <cell r="D1413">
            <v>30085.95</v>
          </cell>
        </row>
        <row r="1414">
          <cell r="A1414">
            <v>6230551</v>
          </cell>
          <cell r="B1414" t="str">
            <v>SRV-RECRUITING COLLEGE</v>
          </cell>
          <cell r="C1414">
            <v>11381.7</v>
          </cell>
          <cell r="D1414">
            <v>1499.69</v>
          </cell>
        </row>
        <row r="1415">
          <cell r="A1415">
            <v>6230552</v>
          </cell>
          <cell r="B1415" t="str">
            <v>SRV-RECRUITING MATERIALS</v>
          </cell>
          <cell r="C1415">
            <v>4001.93</v>
          </cell>
          <cell r="D1415">
            <v>436.11</v>
          </cell>
        </row>
        <row r="1416">
          <cell r="A1416">
            <v>6230553</v>
          </cell>
          <cell r="B1416" t="str">
            <v>SRV-RECRUITING JOB FAIRS</v>
          </cell>
          <cell r="C1416">
            <v>4962</v>
          </cell>
          <cell r="D1416">
            <v>675</v>
          </cell>
        </row>
        <row r="1417">
          <cell r="A1417">
            <v>6230554</v>
          </cell>
          <cell r="B1417" t="str">
            <v>SRV-RECRUITING INTERNET</v>
          </cell>
          <cell r="C1417">
            <v>6154</v>
          </cell>
          <cell r="D1417">
            <v>22593.52</v>
          </cell>
        </row>
        <row r="1418">
          <cell r="A1418">
            <v>6230555</v>
          </cell>
          <cell r="B1418" t="str">
            <v>SRV-RECRUITING ADVERTISING</v>
          </cell>
          <cell r="C1418">
            <v>27148.6</v>
          </cell>
          <cell r="D1418">
            <v>18367.580000000002</v>
          </cell>
        </row>
        <row r="1419">
          <cell r="A1419">
            <v>6230556</v>
          </cell>
          <cell r="B1419" t="str">
            <v>SRV-RECRUITING PRE-EMPL TESTING</v>
          </cell>
          <cell r="C1419">
            <v>29106.43</v>
          </cell>
          <cell r="D1419">
            <v>21665.56</v>
          </cell>
        </row>
        <row r="1420">
          <cell r="A1420">
            <v>6230557</v>
          </cell>
          <cell r="B1420" t="str">
            <v>SRV-RECRUITING MISC</v>
          </cell>
          <cell r="C1420">
            <v>3008.6</v>
          </cell>
          <cell r="D1420">
            <v>12425.92</v>
          </cell>
        </row>
        <row r="1421">
          <cell r="A1421">
            <v>6230558</v>
          </cell>
          <cell r="B1421" t="str">
            <v>SRV-RECRUITING-SEARCH FIRM</v>
          </cell>
          <cell r="C1421">
            <v>223644.85</v>
          </cell>
          <cell r="D1421">
            <v>226801.27</v>
          </cell>
        </row>
        <row r="1422">
          <cell r="A1422">
            <v>6230580</v>
          </cell>
          <cell r="B1422" t="str">
            <v>#SRV-ON-LINE SERVICES-USE 6220580</v>
          </cell>
          <cell r="C1422">
            <v>0</v>
          </cell>
          <cell r="D1422">
            <v>-6890</v>
          </cell>
        </row>
        <row r="1423">
          <cell r="A1423">
            <v>6230600</v>
          </cell>
          <cell r="B1423" t="str">
            <v>SRV-PROF/NOT LEGAL</v>
          </cell>
          <cell r="C1423">
            <v>-843964.69</v>
          </cell>
          <cell r="D1423">
            <v>1387663.5</v>
          </cell>
        </row>
        <row r="1424">
          <cell r="A1424">
            <v>6230610</v>
          </cell>
          <cell r="B1424" t="str">
            <v>SRV-WATER</v>
          </cell>
          <cell r="C1424">
            <v>391947.59</v>
          </cell>
          <cell r="D1424">
            <v>422056.6</v>
          </cell>
        </row>
        <row r="1425">
          <cell r="A1425">
            <v>6230630</v>
          </cell>
          <cell r="B1425" t="str">
            <v>SRV-UTILITIES</v>
          </cell>
          <cell r="C1425">
            <v>2795036.43</v>
          </cell>
          <cell r="D1425">
            <v>2824733.35</v>
          </cell>
        </row>
        <row r="1426">
          <cell r="A1426">
            <v>6230640</v>
          </cell>
          <cell r="B1426" t="str">
            <v>#SRV-TRAINING &amp; SEMINARS-USE 6220640</v>
          </cell>
          <cell r="C1426">
            <v>0</v>
          </cell>
          <cell r="D1426">
            <v>-13345.63</v>
          </cell>
        </row>
        <row r="1427">
          <cell r="A1427">
            <v>6230641</v>
          </cell>
          <cell r="B1427" t="str">
            <v>SRV-TRAINING &amp; SEMINARS EXTERNAL</v>
          </cell>
          <cell r="C1427">
            <v>598257.65</v>
          </cell>
          <cell r="D1427">
            <v>328688.27</v>
          </cell>
        </row>
        <row r="1428">
          <cell r="A1428">
            <v>6230650</v>
          </cell>
          <cell r="B1428" t="str">
            <v>SRV-MANAGEMENT SEARCH  FEES</v>
          </cell>
          <cell r="C1428">
            <v>1087</v>
          </cell>
          <cell r="D1428">
            <v>154.84</v>
          </cell>
        </row>
        <row r="1429">
          <cell r="A1429">
            <v>6230680</v>
          </cell>
          <cell r="B1429" t="str">
            <v>SRV-EVENT &amp; TICKETS</v>
          </cell>
          <cell r="C1429">
            <v>167652.65</v>
          </cell>
          <cell r="D1429">
            <v>149907.88</v>
          </cell>
        </row>
        <row r="1430">
          <cell r="A1430">
            <v>6230681</v>
          </cell>
          <cell r="B1430" t="str">
            <v>SRV-EVENT &amp; TICKET COSTS-DIRECT CHARGEB</v>
          </cell>
          <cell r="C1430">
            <v>-903</v>
          </cell>
          <cell r="D1430">
            <v>-9084.64</v>
          </cell>
        </row>
        <row r="1431">
          <cell r="A1431">
            <v>6230700</v>
          </cell>
          <cell r="B1431" t="str">
            <v>SRV-MEETING FOR EXTERNAL SERVICES</v>
          </cell>
          <cell r="C1431">
            <v>11331.46</v>
          </cell>
          <cell r="D1431">
            <v>3661.82</v>
          </cell>
        </row>
        <row r="1432">
          <cell r="A1432">
            <v>6230720</v>
          </cell>
          <cell r="B1432" t="str">
            <v>SRV-LISTING SERVICES</v>
          </cell>
          <cell r="C1432">
            <v>243.56</v>
          </cell>
          <cell r="D1432">
            <v>0</v>
          </cell>
        </row>
        <row r="1433">
          <cell r="A1433">
            <v>6230780</v>
          </cell>
          <cell r="B1433" t="str">
            <v>SRV-ANNUAL MEETING COSTS SERVICES</v>
          </cell>
          <cell r="C1433">
            <v>0</v>
          </cell>
          <cell r="D1433">
            <v>4127.17</v>
          </cell>
        </row>
        <row r="1434">
          <cell r="A1434">
            <v>6230800</v>
          </cell>
          <cell r="B1434" t="str">
            <v>SRV-CONSERVATION INCENTIVE</v>
          </cell>
          <cell r="C1434">
            <v>31380629.469999999</v>
          </cell>
          <cell r="D1434">
            <v>11601792.619999999</v>
          </cell>
        </row>
        <row r="1435">
          <cell r="A1435">
            <v>6230810</v>
          </cell>
          <cell r="B1435" t="str">
            <v>SRV-CONSUMER EDUCATION</v>
          </cell>
          <cell r="C1435">
            <v>7800</v>
          </cell>
          <cell r="D1435">
            <v>1700</v>
          </cell>
        </row>
        <row r="1436">
          <cell r="A1436">
            <v>6230820</v>
          </cell>
          <cell r="B1436" t="str">
            <v>SRV-REGULATORY REQUIRED PAYMENTS</v>
          </cell>
          <cell r="C1436">
            <v>15143546.48</v>
          </cell>
          <cell r="D1436">
            <v>23398895.149999999</v>
          </cell>
        </row>
        <row r="1437">
          <cell r="A1437">
            <v>6230830</v>
          </cell>
          <cell r="B1437" t="str">
            <v>SRV-LANGUAGE SERVICES</v>
          </cell>
          <cell r="C1437">
            <v>375</v>
          </cell>
          <cell r="D1437">
            <v>0</v>
          </cell>
        </row>
        <row r="1438">
          <cell r="A1438">
            <v>6230857</v>
          </cell>
          <cell r="B1438" t="str">
            <v>#SRV-MISC OTHER SRVS-USE 6220590</v>
          </cell>
          <cell r="C1438">
            <v>0</v>
          </cell>
          <cell r="D1438">
            <v>138.74</v>
          </cell>
        </row>
        <row r="1439">
          <cell r="A1439">
            <v>6233001</v>
          </cell>
          <cell r="B1439" t="str">
            <v>UNCOLLECTIBLE ACCTS-W/O &amp; RECOVERIES-GA</v>
          </cell>
          <cell r="C1439">
            <v>515274.44</v>
          </cell>
          <cell r="D1439">
            <v>517465.44</v>
          </cell>
        </row>
        <row r="1440">
          <cell r="A1440">
            <v>6233002</v>
          </cell>
          <cell r="B1440" t="str">
            <v>UNCOLLECTIBLE ACCTS-W/O &amp; RECOVERIES-EL</v>
          </cell>
          <cell r="C1440">
            <v>2483503.81</v>
          </cell>
          <cell r="D1440">
            <v>2630317.7999999998</v>
          </cell>
        </row>
        <row r="1441">
          <cell r="A1441">
            <v>6233005</v>
          </cell>
          <cell r="B1441" t="str">
            <v>UNCOLLECTIBLE EXP-NON GAS &amp; ELECTRIC RE</v>
          </cell>
          <cell r="C1441">
            <v>228972.51</v>
          </cell>
          <cell r="D1441">
            <v>-54119</v>
          </cell>
        </row>
        <row r="1442">
          <cell r="A1442">
            <v>6233008</v>
          </cell>
          <cell r="B1442" t="str">
            <v>BAD DEBT PROVISION-ELECTRIC</v>
          </cell>
          <cell r="C1442">
            <v>200360</v>
          </cell>
          <cell r="D1442">
            <v>0</v>
          </cell>
        </row>
        <row r="1443">
          <cell r="A1443">
            <v>6233009</v>
          </cell>
          <cell r="B1443" t="str">
            <v>BAD DEBT PROVISION-GAS</v>
          </cell>
          <cell r="C1443">
            <v>-121648</v>
          </cell>
          <cell r="D1443">
            <v>0</v>
          </cell>
        </row>
        <row r="1444">
          <cell r="A1444">
            <v>6240001</v>
          </cell>
          <cell r="B1444" t="str">
            <v>FINANCE CHARGES-FINANCING FEES</v>
          </cell>
          <cell r="C1444">
            <v>0</v>
          </cell>
          <cell r="D1444">
            <v>1367</v>
          </cell>
        </row>
        <row r="1445">
          <cell r="A1445">
            <v>6240003</v>
          </cell>
          <cell r="B1445" t="str">
            <v>FINANCE CHARGES-BANK SERVICE CHARGES</v>
          </cell>
          <cell r="C1445">
            <v>-407.04</v>
          </cell>
          <cell r="D1445">
            <v>-11237.74</v>
          </cell>
        </row>
        <row r="1446">
          <cell r="A1446">
            <v>6240004</v>
          </cell>
          <cell r="B1446" t="str">
            <v>FINANCE CHARGES-BANK LINE OF CREDIT FEE</v>
          </cell>
          <cell r="C1446">
            <v>193560</v>
          </cell>
          <cell r="D1446">
            <v>151776</v>
          </cell>
        </row>
        <row r="1447">
          <cell r="A1447">
            <v>6240007</v>
          </cell>
          <cell r="B1447" t="str">
            <v>FINANCE CHARGES-ANALYST &amp; BROKER MEETIN</v>
          </cell>
          <cell r="C1447">
            <v>0</v>
          </cell>
          <cell r="D1447">
            <v>169.5</v>
          </cell>
        </row>
        <row r="1448">
          <cell r="A1448">
            <v>6240013</v>
          </cell>
          <cell r="B1448" t="str">
            <v>FINANCE CHARGES-CONSULTING SERVICE</v>
          </cell>
          <cell r="C1448">
            <v>5505</v>
          </cell>
          <cell r="D1448">
            <v>0</v>
          </cell>
        </row>
        <row r="1449">
          <cell r="A1449">
            <v>6240016</v>
          </cell>
          <cell r="B1449" t="str">
            <v>FINANCE CHARGES-INVESTMENT MANAGER</v>
          </cell>
          <cell r="C1449">
            <v>1172666.28</v>
          </cell>
          <cell r="D1449">
            <v>340581.42</v>
          </cell>
        </row>
        <row r="1450">
          <cell r="A1450">
            <v>6240017</v>
          </cell>
          <cell r="B1450" t="str">
            <v>FINANCE CHARGES-SUBSCRIPTIONS</v>
          </cell>
          <cell r="C1450">
            <v>1339.97</v>
          </cell>
          <cell r="D1450">
            <v>408.37</v>
          </cell>
        </row>
        <row r="1451">
          <cell r="A1451">
            <v>6240018</v>
          </cell>
          <cell r="B1451" t="str">
            <v>FINANCE CHARGES-LLC RATE REDUCTION BOND</v>
          </cell>
          <cell r="C1451">
            <v>1127625.49</v>
          </cell>
          <cell r="D1451">
            <v>1127049.8899999999</v>
          </cell>
        </row>
        <row r="1452">
          <cell r="A1452">
            <v>6250000</v>
          </cell>
          <cell r="B1452" t="str">
            <v>DUES</v>
          </cell>
          <cell r="C1452">
            <v>6000</v>
          </cell>
          <cell r="D1452">
            <v>75182.740000000005</v>
          </cell>
        </row>
        <row r="1453">
          <cell r="A1453">
            <v>6250001</v>
          </cell>
          <cell r="B1453" t="str">
            <v>DUES-BUSINESS/PROFESSIONAL</v>
          </cell>
          <cell r="C1453">
            <v>459727.71</v>
          </cell>
          <cell r="D1453">
            <v>423507</v>
          </cell>
        </row>
        <row r="1454">
          <cell r="A1454">
            <v>6250002</v>
          </cell>
          <cell r="B1454" t="str">
            <v>DUES-SOCIAL</v>
          </cell>
          <cell r="C1454">
            <v>12492.74</v>
          </cell>
          <cell r="D1454">
            <v>12903.04</v>
          </cell>
        </row>
        <row r="1455">
          <cell r="A1455">
            <v>6260000</v>
          </cell>
          <cell r="B1455" t="str">
            <v>AUTOMOBILE</v>
          </cell>
          <cell r="C1455">
            <v>-19215.849999999999</v>
          </cell>
          <cell r="D1455">
            <v>-18614.02</v>
          </cell>
        </row>
        <row r="1456">
          <cell r="A1456">
            <v>6260001</v>
          </cell>
          <cell r="B1456" t="str">
            <v>VEHICLE-EXPIRED AMORT-EXTENDED RENTS</v>
          </cell>
          <cell r="C1456">
            <v>242024.29</v>
          </cell>
          <cell r="D1456">
            <v>354442.37</v>
          </cell>
        </row>
        <row r="1457">
          <cell r="A1457">
            <v>6260004</v>
          </cell>
          <cell r="B1457" t="str">
            <v>VEHICLE-UTILIZATION CHARGES</v>
          </cell>
          <cell r="C1457">
            <v>0</v>
          </cell>
          <cell r="D1457">
            <v>16345146.98</v>
          </cell>
        </row>
        <row r="1458">
          <cell r="A1458">
            <v>6260005</v>
          </cell>
          <cell r="B1458" t="str">
            <v>VEHICLE-AMORTIZATION CHARGES</v>
          </cell>
          <cell r="C1458">
            <v>9045292.3800000008</v>
          </cell>
          <cell r="D1458">
            <v>14324109.67</v>
          </cell>
        </row>
        <row r="1459">
          <cell r="A1459">
            <v>6260006</v>
          </cell>
          <cell r="B1459" t="str">
            <v>VEHICLE-INTEREST CHARGES</v>
          </cell>
          <cell r="C1459">
            <v>1845795.75</v>
          </cell>
          <cell r="D1459">
            <v>1099375.23</v>
          </cell>
        </row>
        <row r="1460">
          <cell r="A1460">
            <v>6260007</v>
          </cell>
          <cell r="B1460" t="str">
            <v>VEHICLE-LICENSE FEES</v>
          </cell>
          <cell r="C1460">
            <v>1038234.64</v>
          </cell>
          <cell r="D1460">
            <v>2241374.7400000002</v>
          </cell>
        </row>
        <row r="1461">
          <cell r="A1461">
            <v>6260008</v>
          </cell>
          <cell r="B1461" t="str">
            <v>VEHICLE-CREDITS FOR USE</v>
          </cell>
          <cell r="C1461">
            <v>0</v>
          </cell>
          <cell r="D1461">
            <v>-31643426.27</v>
          </cell>
        </row>
        <row r="1462">
          <cell r="A1462">
            <v>6260009</v>
          </cell>
          <cell r="B1462" t="str">
            <v>VEHICLE-SALE AMORTIZATION BA</v>
          </cell>
          <cell r="C1462">
            <v>1285492.31</v>
          </cell>
          <cell r="D1462">
            <v>55765.56</v>
          </cell>
        </row>
        <row r="1463">
          <cell r="A1463">
            <v>6260010</v>
          </cell>
          <cell r="B1463" t="str">
            <v>VEHICLE-NON-UTILIZATION CHARGES</v>
          </cell>
          <cell r="C1463">
            <v>0</v>
          </cell>
          <cell r="D1463">
            <v>2202578.9300000002</v>
          </cell>
        </row>
        <row r="1464">
          <cell r="A1464">
            <v>6260011</v>
          </cell>
          <cell r="B1464" t="str">
            <v>VEHICLE-DEFAULT UTILIZATION</v>
          </cell>
          <cell r="C1464">
            <v>0</v>
          </cell>
          <cell r="D1464">
            <v>6319169.7300000004</v>
          </cell>
        </row>
        <row r="1465">
          <cell r="A1465">
            <v>6260012</v>
          </cell>
          <cell r="B1465" t="str">
            <v>VEHICLE-SALES PROCEEDS</v>
          </cell>
          <cell r="C1465">
            <v>-1294022.78</v>
          </cell>
          <cell r="D1465">
            <v>-2318949.36</v>
          </cell>
        </row>
        <row r="1466">
          <cell r="A1466">
            <v>6260013</v>
          </cell>
          <cell r="B1466" t="str">
            <v>VEHICLE-SALES REMITTANCE</v>
          </cell>
          <cell r="C1466">
            <v>0</v>
          </cell>
          <cell r="D1466">
            <v>2146271.1800000002</v>
          </cell>
        </row>
        <row r="1467">
          <cell r="A1467">
            <v>6260014</v>
          </cell>
          <cell r="B1467" t="str">
            <v>VEHICLE-SALES CREDITS</v>
          </cell>
          <cell r="C1467">
            <v>0</v>
          </cell>
          <cell r="D1467">
            <v>-1208839.52</v>
          </cell>
        </row>
        <row r="1468">
          <cell r="A1468">
            <v>6260020</v>
          </cell>
          <cell r="B1468" t="str">
            <v>TRAC LEASE-AMORT EXP</v>
          </cell>
          <cell r="C1468">
            <v>85490.559999999998</v>
          </cell>
          <cell r="D1468">
            <v>0</v>
          </cell>
        </row>
        <row r="1469">
          <cell r="A1469">
            <v>6260021</v>
          </cell>
          <cell r="B1469" t="str">
            <v>TRAC LEASE-INTEREST EXP</v>
          </cell>
          <cell r="C1469">
            <v>8796.14</v>
          </cell>
          <cell r="D1469">
            <v>0</v>
          </cell>
        </row>
        <row r="1470">
          <cell r="A1470">
            <v>6260022</v>
          </cell>
          <cell r="B1470" t="str">
            <v>TRAC LEASE - BALANCE PAYOFF</v>
          </cell>
          <cell r="C1470">
            <v>1083.53</v>
          </cell>
          <cell r="D1470">
            <v>0</v>
          </cell>
        </row>
        <row r="1471">
          <cell r="A1471">
            <v>6260023</v>
          </cell>
          <cell r="B1471" t="str">
            <v>TRAC LEASE - SALVAGE PROCEEDS</v>
          </cell>
          <cell r="C1471">
            <v>-7925</v>
          </cell>
          <cell r="D1471">
            <v>0</v>
          </cell>
        </row>
        <row r="1472">
          <cell r="A1472">
            <v>6261050</v>
          </cell>
          <cell r="B1472" t="str">
            <v>VEHICLE UTILIZATION-LABOR</v>
          </cell>
          <cell r="C1472">
            <v>3754979.37</v>
          </cell>
          <cell r="D1472">
            <v>0</v>
          </cell>
        </row>
        <row r="1473">
          <cell r="A1473">
            <v>6261060</v>
          </cell>
          <cell r="B1473" t="str">
            <v>VEHICLE OVER/UNDER-LABOR</v>
          </cell>
          <cell r="C1473">
            <v>271558.73</v>
          </cell>
          <cell r="D1473">
            <v>0</v>
          </cell>
        </row>
        <row r="1474">
          <cell r="A1474">
            <v>6261070</v>
          </cell>
          <cell r="B1474" t="str">
            <v>VEHICLE DEFAULT-LABOR</v>
          </cell>
          <cell r="C1474">
            <v>1699176.42</v>
          </cell>
          <cell r="D1474">
            <v>0</v>
          </cell>
        </row>
        <row r="1475">
          <cell r="A1475">
            <v>6261099</v>
          </cell>
          <cell r="B1475" t="str">
            <v>CREDITS FOR VEHICLE UTILIZATION-LABOR</v>
          </cell>
          <cell r="C1475">
            <v>-5728718.5199999996</v>
          </cell>
          <cell r="D1475">
            <v>0</v>
          </cell>
        </row>
        <row r="1476">
          <cell r="A1476">
            <v>6262050</v>
          </cell>
          <cell r="B1476" t="str">
            <v>VEHICLE UTILIZATION-NONLABOR</v>
          </cell>
          <cell r="C1476">
            <v>14473990.57</v>
          </cell>
          <cell r="D1476">
            <v>0</v>
          </cell>
        </row>
        <row r="1477">
          <cell r="A1477">
            <v>6262060</v>
          </cell>
          <cell r="B1477" t="str">
            <v>VEHICLE OVER/UNDER-NONLABOR</v>
          </cell>
          <cell r="C1477">
            <v>800948.52</v>
          </cell>
          <cell r="D1477">
            <v>0</v>
          </cell>
        </row>
        <row r="1478">
          <cell r="A1478">
            <v>6262070</v>
          </cell>
          <cell r="B1478" t="str">
            <v>VEHICLE DEFAULT-NONLABOR</v>
          </cell>
          <cell r="C1478">
            <v>5537843.75</v>
          </cell>
          <cell r="D1478">
            <v>0</v>
          </cell>
        </row>
        <row r="1479">
          <cell r="A1479">
            <v>6262099</v>
          </cell>
          <cell r="B1479" t="str">
            <v>CREDITS FOR VEHICLE UTILIZATION-NONLABO</v>
          </cell>
          <cell r="C1479">
            <v>-20818302.030000001</v>
          </cell>
          <cell r="D1479">
            <v>0</v>
          </cell>
        </row>
        <row r="1480">
          <cell r="A1480">
            <v>6280001</v>
          </cell>
          <cell r="B1480" t="str">
            <v>GOVERNMENT PAYMENTS-PERMITS</v>
          </cell>
          <cell r="C1480">
            <v>649020.65</v>
          </cell>
          <cell r="D1480">
            <v>607311.9</v>
          </cell>
        </row>
        <row r="1481">
          <cell r="A1481">
            <v>6280010</v>
          </cell>
          <cell r="B1481" t="str">
            <v>GOVERNMENT PAYMENTS-FRANCHISE FEES-GAS</v>
          </cell>
          <cell r="C1481">
            <v>13904732.41</v>
          </cell>
          <cell r="D1481">
            <v>8935331.1300000008</v>
          </cell>
        </row>
        <row r="1482">
          <cell r="A1482">
            <v>6280020</v>
          </cell>
          <cell r="B1482" t="str">
            <v>GOVERNMENT PAYMENTS-FRANCHISE FEES-ELEC</v>
          </cell>
          <cell r="C1482">
            <v>58536234.25</v>
          </cell>
          <cell r="D1482">
            <v>57418159.939999998</v>
          </cell>
        </row>
        <row r="1483">
          <cell r="A1483">
            <v>6290000</v>
          </cell>
          <cell r="B1483" t="str">
            <v>CUSTOMER REFUNDS/SETTLEMENTS-REFUNDS</v>
          </cell>
          <cell r="C1483">
            <v>419.07</v>
          </cell>
          <cell r="D1483">
            <v>0</v>
          </cell>
        </row>
        <row r="1484">
          <cell r="A1484">
            <v>6290004</v>
          </cell>
          <cell r="B1484" t="str">
            <v>CUST REFUNDS/SETTLMNTS-CUST PAY OTHER T</v>
          </cell>
          <cell r="C1484">
            <v>-10600</v>
          </cell>
          <cell r="D1484">
            <v>-41600.699999999997</v>
          </cell>
        </row>
        <row r="1485">
          <cell r="A1485">
            <v>6290008</v>
          </cell>
          <cell r="B1485" t="str">
            <v>REVENUE ENHANCEMENT PROJECT PAYMENT</v>
          </cell>
          <cell r="C1485">
            <v>-26678097.800000001</v>
          </cell>
          <cell r="D1485">
            <v>-14503083.720000001</v>
          </cell>
        </row>
        <row r="1486">
          <cell r="A1486">
            <v>6290009</v>
          </cell>
          <cell r="B1486" t="str">
            <v>INSPECTION FEE</v>
          </cell>
          <cell r="C1486">
            <v>-180823.59</v>
          </cell>
          <cell r="D1486">
            <v>-501492</v>
          </cell>
        </row>
        <row r="1487">
          <cell r="A1487">
            <v>6290010</v>
          </cell>
          <cell r="B1487" t="str">
            <v>JOINT TRENCH PAYMENTS</v>
          </cell>
          <cell r="C1487">
            <v>-1773960.02</v>
          </cell>
          <cell r="D1487">
            <v>-1701869.78</v>
          </cell>
        </row>
        <row r="1488">
          <cell r="A1488">
            <v>6290020</v>
          </cell>
          <cell r="B1488" t="str">
            <v>CUSTOMER REFUNDS/SETTLEMENTS-CAC FORFIE</v>
          </cell>
          <cell r="C1488">
            <v>1172.58</v>
          </cell>
          <cell r="D1488">
            <v>-907.58</v>
          </cell>
        </row>
        <row r="1489">
          <cell r="A1489">
            <v>6290030</v>
          </cell>
          <cell r="B1489" t="str">
            <v>CUSTOMER REFUNDS/SETTLEMENTS-CIAC TAXAB</v>
          </cell>
          <cell r="C1489">
            <v>-26784826.18</v>
          </cell>
          <cell r="D1489">
            <v>-37050660.329999998</v>
          </cell>
        </row>
        <row r="1490">
          <cell r="A1490">
            <v>6290031</v>
          </cell>
          <cell r="B1490" t="str">
            <v>CUSTOMER REFUNDS/SETTLEMENTS-CIAC REPOS</v>
          </cell>
          <cell r="C1490">
            <v>-46851136.590000004</v>
          </cell>
          <cell r="D1490">
            <v>43895319.170000002</v>
          </cell>
        </row>
        <row r="1491">
          <cell r="A1491">
            <v>6290032</v>
          </cell>
          <cell r="B1491" t="str">
            <v>TAXABLE CAPITALIZATION OFFSET</v>
          </cell>
          <cell r="C1491">
            <v>-19521610.48</v>
          </cell>
          <cell r="D1491">
            <v>5064236.4800000004</v>
          </cell>
        </row>
        <row r="1492">
          <cell r="A1492">
            <v>6290040</v>
          </cell>
          <cell r="B1492" t="str">
            <v>CUSTOMER REFUNDS/SETTLEMENTS-CIAC NON T</v>
          </cell>
          <cell r="C1492">
            <v>-58065432.990000002</v>
          </cell>
          <cell r="D1492">
            <v>-45943074.439999998</v>
          </cell>
        </row>
        <row r="1493">
          <cell r="A1493">
            <v>6290041</v>
          </cell>
          <cell r="B1493" t="str">
            <v>CUSTOMER REFUNDS/SETTLEMENTS-CIAC REPOS</v>
          </cell>
          <cell r="C1493">
            <v>-1622709.34</v>
          </cell>
          <cell r="D1493">
            <v>3591273.62</v>
          </cell>
        </row>
        <row r="1494">
          <cell r="A1494">
            <v>6290042</v>
          </cell>
          <cell r="B1494" t="str">
            <v>NON-TAXABLE CAPITALIZATION OFFSET</v>
          </cell>
          <cell r="C1494">
            <v>-1232527</v>
          </cell>
          <cell r="D1494">
            <v>0</v>
          </cell>
        </row>
        <row r="1495">
          <cell r="A1495">
            <v>6290043</v>
          </cell>
          <cell r="B1495" t="str">
            <v>PARTICIPANT CONTRIBUTIONS</v>
          </cell>
          <cell r="C1495">
            <v>-98452.49</v>
          </cell>
          <cell r="D1495">
            <v>-100711.44</v>
          </cell>
        </row>
        <row r="1496">
          <cell r="A1496">
            <v>6290050</v>
          </cell>
          <cell r="B1496" t="str">
            <v>CIAC TAX EXPENSE</v>
          </cell>
          <cell r="C1496">
            <v>-11267158.789999999</v>
          </cell>
          <cell r="D1496">
            <v>-11166021.08</v>
          </cell>
        </row>
        <row r="1497">
          <cell r="A1497">
            <v>6290200</v>
          </cell>
          <cell r="B1497" t="str">
            <v>SCRAP/SALVAGE PROCEEDS</v>
          </cell>
          <cell r="C1497">
            <v>-460155.34</v>
          </cell>
          <cell r="D1497">
            <v>-798464.46</v>
          </cell>
        </row>
        <row r="1498">
          <cell r="A1498">
            <v>6290400</v>
          </cell>
          <cell r="B1498" t="str">
            <v>MISC REIMBURSEMENTS</v>
          </cell>
          <cell r="C1498">
            <v>-4905465.34</v>
          </cell>
          <cell r="D1498">
            <v>-3802624.54</v>
          </cell>
        </row>
        <row r="1499">
          <cell r="A1499">
            <v>6300010</v>
          </cell>
          <cell r="B1499" t="str">
            <v>TOOLS OVERHEADS</v>
          </cell>
          <cell r="C1499">
            <v>0</v>
          </cell>
          <cell r="D1499">
            <v>13.23</v>
          </cell>
        </row>
        <row r="1500">
          <cell r="A1500">
            <v>6300020</v>
          </cell>
          <cell r="B1500" t="str">
            <v>V&amp;S  CIP OVERHEADS</v>
          </cell>
          <cell r="C1500">
            <v>0</v>
          </cell>
          <cell r="D1500">
            <v>1789.65</v>
          </cell>
        </row>
        <row r="1501">
          <cell r="A1501">
            <v>6300021</v>
          </cell>
          <cell r="B1501" t="str">
            <v>V&amp;S   OVERHEAD</v>
          </cell>
          <cell r="C1501">
            <v>0</v>
          </cell>
          <cell r="D1501">
            <v>1048.57</v>
          </cell>
        </row>
        <row r="1502">
          <cell r="A1502">
            <v>6300025</v>
          </cell>
          <cell r="B1502" t="str">
            <v>EMP BENEFITS OVERHEADS</v>
          </cell>
          <cell r="C1502">
            <v>0</v>
          </cell>
          <cell r="D1502">
            <v>1799.65</v>
          </cell>
        </row>
        <row r="1503">
          <cell r="A1503">
            <v>6300030</v>
          </cell>
          <cell r="B1503" t="str">
            <v>DEPT OVERHEADS</v>
          </cell>
          <cell r="C1503">
            <v>0</v>
          </cell>
          <cell r="D1503">
            <v>102.08</v>
          </cell>
        </row>
        <row r="1504">
          <cell r="A1504">
            <v>6300040</v>
          </cell>
          <cell r="B1504" t="str">
            <v>LOCAL ENG OVERHEADS</v>
          </cell>
          <cell r="C1504">
            <v>0</v>
          </cell>
          <cell r="D1504">
            <v>17631.16</v>
          </cell>
        </row>
        <row r="1505">
          <cell r="A1505">
            <v>6300050</v>
          </cell>
          <cell r="B1505" t="str">
            <v>PAYROLL TAX OVERHEADS</v>
          </cell>
          <cell r="C1505">
            <v>0</v>
          </cell>
          <cell r="D1505">
            <v>445.35</v>
          </cell>
        </row>
        <row r="1506">
          <cell r="A1506">
            <v>6300060</v>
          </cell>
          <cell r="B1506" t="str">
            <v>WORKERS COMP OVERHEADS</v>
          </cell>
          <cell r="C1506">
            <v>0</v>
          </cell>
          <cell r="D1506">
            <v>271.97000000000003</v>
          </cell>
        </row>
        <row r="1507">
          <cell r="A1507">
            <v>6300080</v>
          </cell>
          <cell r="B1507" t="str">
            <v>FLEET OVERHEADS</v>
          </cell>
          <cell r="C1507">
            <v>0</v>
          </cell>
          <cell r="D1507">
            <v>-4081211.22</v>
          </cell>
        </row>
        <row r="1508">
          <cell r="A1508">
            <v>6300090</v>
          </cell>
          <cell r="B1508" t="str">
            <v>MISC SERVICES OVERHEADS</v>
          </cell>
          <cell r="C1508">
            <v>0</v>
          </cell>
          <cell r="D1508">
            <v>995.85</v>
          </cell>
        </row>
        <row r="1509">
          <cell r="A1509">
            <v>6300095</v>
          </cell>
          <cell r="B1509" t="str">
            <v>WORKORDER BILLING INTERNAL ORDER CREDIT</v>
          </cell>
          <cell r="C1509">
            <v>-4122168.84</v>
          </cell>
          <cell r="D1509">
            <v>-3731438.27</v>
          </cell>
        </row>
        <row r="1510">
          <cell r="A1510">
            <v>6300100</v>
          </cell>
          <cell r="B1510" t="str">
            <v>AFUDC OVERHEADS</v>
          </cell>
          <cell r="C1510">
            <v>0</v>
          </cell>
          <cell r="D1510">
            <v>-127.43</v>
          </cell>
        </row>
        <row r="1511">
          <cell r="A1511">
            <v>6310010</v>
          </cell>
          <cell r="B1511" t="str">
            <v>PAYMENT FOR FEE-OWNED PROPERTY / RIGHT</v>
          </cell>
          <cell r="C1511">
            <v>7045121.0800000001</v>
          </cell>
          <cell r="D1511">
            <v>8580073.4299999997</v>
          </cell>
        </row>
        <row r="1512">
          <cell r="A1512">
            <v>6310011</v>
          </cell>
          <cell r="B1512" t="str">
            <v>LAND SALE PROCEEDS</v>
          </cell>
          <cell r="C1512">
            <v>-867967</v>
          </cell>
          <cell r="D1512">
            <v>-100</v>
          </cell>
        </row>
        <row r="1513">
          <cell r="A1513">
            <v>6310020</v>
          </cell>
          <cell r="B1513" t="str">
            <v>PAYMENT FOR EASEMENT / RIGHT OF WAY</v>
          </cell>
          <cell r="C1513">
            <v>6616554.9100000001</v>
          </cell>
          <cell r="D1513">
            <v>7168859.6200000001</v>
          </cell>
        </row>
        <row r="1514">
          <cell r="A1514">
            <v>6320000</v>
          </cell>
          <cell r="B1514" t="str">
            <v>TELEPHONE/COMMUNICATIONS</v>
          </cell>
          <cell r="C1514">
            <v>842972.26</v>
          </cell>
          <cell r="D1514">
            <v>695985.82</v>
          </cell>
        </row>
        <row r="1515">
          <cell r="A1515">
            <v>6320001</v>
          </cell>
          <cell r="B1515" t="str">
            <v>TELEPHONE-PHONE &amp; COMM SYSTEM COSTS</v>
          </cell>
          <cell r="C1515">
            <v>614475.03</v>
          </cell>
          <cell r="D1515">
            <v>1170252.45</v>
          </cell>
        </row>
        <row r="1516">
          <cell r="A1516">
            <v>6320002</v>
          </cell>
          <cell r="B1516" t="str">
            <v>TELEPHONE-CELLULAR PHONES</v>
          </cell>
          <cell r="C1516">
            <v>2213354.29</v>
          </cell>
          <cell r="D1516">
            <v>2395369.61</v>
          </cell>
        </row>
        <row r="1517">
          <cell r="A1517">
            <v>6320003</v>
          </cell>
          <cell r="B1517" t="str">
            <v>TELEPHONE-CALLING CARDS</v>
          </cell>
          <cell r="C1517">
            <v>238961.73</v>
          </cell>
          <cell r="D1517">
            <v>377804.9</v>
          </cell>
        </row>
        <row r="1518">
          <cell r="A1518">
            <v>6320004</v>
          </cell>
          <cell r="B1518" t="str">
            <v>TELEPHONE-PAGERS</v>
          </cell>
          <cell r="C1518">
            <v>200268.52</v>
          </cell>
          <cell r="D1518">
            <v>266315.99</v>
          </cell>
        </row>
        <row r="1519">
          <cell r="A1519">
            <v>6320005</v>
          </cell>
          <cell r="B1519" t="str">
            <v>TELEPHONE-PBX SERVICES</v>
          </cell>
          <cell r="C1519">
            <v>413612.58</v>
          </cell>
          <cell r="D1519">
            <v>529609.35</v>
          </cell>
        </row>
        <row r="1520">
          <cell r="A1520">
            <v>6320007</v>
          </cell>
          <cell r="B1520" t="str">
            <v>TELEPHONE-DATA LINES (SOUTH)</v>
          </cell>
          <cell r="C1520">
            <v>1824151.01</v>
          </cell>
          <cell r="D1520">
            <v>692512.94</v>
          </cell>
        </row>
        <row r="1521">
          <cell r="A1521">
            <v>6320008</v>
          </cell>
          <cell r="B1521" t="str">
            <v>TELEPHONE-DATA LINES (NORTH)</v>
          </cell>
          <cell r="C1521">
            <v>19024.73</v>
          </cell>
          <cell r="D1521">
            <v>1368540.46</v>
          </cell>
        </row>
        <row r="1522">
          <cell r="A1522">
            <v>6320010</v>
          </cell>
          <cell r="B1522" t="str">
            <v>MEASURED BUSINESS LINES</v>
          </cell>
          <cell r="C1522">
            <v>758981.34</v>
          </cell>
          <cell r="D1522">
            <v>825740.03</v>
          </cell>
        </row>
        <row r="1523">
          <cell r="A1523">
            <v>6330012</v>
          </cell>
          <cell r="B1523" t="str">
            <v>AVOIDED COSTS</v>
          </cell>
          <cell r="C1523">
            <v>0</v>
          </cell>
          <cell r="D1523">
            <v>203481</v>
          </cell>
        </row>
        <row r="1524">
          <cell r="A1524">
            <v>6330013</v>
          </cell>
          <cell r="B1524" t="str">
            <v>DEBITS FOR CAPITALIZATION</v>
          </cell>
          <cell r="C1524">
            <v>12554378.310000001</v>
          </cell>
          <cell r="D1524">
            <v>19417979.719999999</v>
          </cell>
        </row>
        <row r="1525">
          <cell r="A1525">
            <v>6330014</v>
          </cell>
          <cell r="B1525" t="str">
            <v>APPLICANT DESIGN</v>
          </cell>
          <cell r="C1525">
            <v>319887</v>
          </cell>
          <cell r="D1525">
            <v>477739</v>
          </cell>
        </row>
        <row r="1526">
          <cell r="A1526">
            <v>6340000</v>
          </cell>
          <cell r="B1526" t="str">
            <v>CASH DISCOUNTS ON PURCHASES</v>
          </cell>
          <cell r="C1526">
            <v>-132164.54999999999</v>
          </cell>
          <cell r="D1526">
            <v>-146517.67000000001</v>
          </cell>
        </row>
        <row r="1527">
          <cell r="A1527">
            <v>6350742</v>
          </cell>
          <cell r="B1527" t="str">
            <v>MISC CHARGES</v>
          </cell>
          <cell r="C1527">
            <v>1238216.53</v>
          </cell>
          <cell r="D1527">
            <v>300565.34000000003</v>
          </cell>
        </row>
        <row r="1528">
          <cell r="A1528">
            <v>6400010</v>
          </cell>
          <cell r="B1528" t="str">
            <v>A&amp;G-PROGRAM DOLLARS</v>
          </cell>
          <cell r="C1528">
            <v>36880.42</v>
          </cell>
          <cell r="D1528">
            <v>46815.03</v>
          </cell>
        </row>
        <row r="1529">
          <cell r="A1529">
            <v>6400240</v>
          </cell>
          <cell r="B1529" t="str">
            <v>A&amp;G-CONTRIBUTIONS-POLITICAL</v>
          </cell>
          <cell r="C1529">
            <v>1500</v>
          </cell>
          <cell r="D1529">
            <v>0</v>
          </cell>
        </row>
        <row r="1530">
          <cell r="A1530">
            <v>6400310</v>
          </cell>
          <cell r="B1530" t="str">
            <v>A&amp;G-CONTRIBUTIONS-NON-CHARITABLE</v>
          </cell>
          <cell r="C1530">
            <v>0</v>
          </cell>
          <cell r="D1530">
            <v>155679</v>
          </cell>
        </row>
        <row r="1531">
          <cell r="A1531">
            <v>6400350</v>
          </cell>
          <cell r="B1531" t="str">
            <v>A&amp;G-CONTRIBUTIONS-CORPORATE MEMBERSHIPS</v>
          </cell>
          <cell r="C1531">
            <v>456133.93</v>
          </cell>
          <cell r="D1531">
            <v>355946.45</v>
          </cell>
        </row>
        <row r="1532">
          <cell r="A1532">
            <v>6400360</v>
          </cell>
          <cell r="B1532" t="str">
            <v>A&amp;G-STORAGE RENTAL</v>
          </cell>
          <cell r="C1532">
            <v>1596</v>
          </cell>
          <cell r="D1532">
            <v>0</v>
          </cell>
        </row>
        <row r="1533">
          <cell r="A1533">
            <v>6400361</v>
          </cell>
          <cell r="B1533" t="str">
            <v>A&amp;G-RENTS GENERAL-GAS</v>
          </cell>
          <cell r="C1533">
            <v>18642</v>
          </cell>
          <cell r="D1533">
            <v>1500</v>
          </cell>
        </row>
        <row r="1534">
          <cell r="A1534">
            <v>6400363</v>
          </cell>
          <cell r="B1534" t="str">
            <v>A&amp;G-RENTS GENERAL-ELECTRIC</v>
          </cell>
          <cell r="C1534">
            <v>7351.76</v>
          </cell>
          <cell r="D1534">
            <v>18379.400000000001</v>
          </cell>
        </row>
        <row r="1535">
          <cell r="A1535">
            <v>6400370</v>
          </cell>
          <cell r="B1535" t="str">
            <v>A&amp;G-LEASED RENTAL</v>
          </cell>
          <cell r="C1535">
            <v>2303418.7799999998</v>
          </cell>
          <cell r="D1535">
            <v>1110335.32</v>
          </cell>
        </row>
        <row r="1536">
          <cell r="A1536">
            <v>6400375</v>
          </cell>
          <cell r="B1536" t="str">
            <v>A&amp;G-REAL PROPERTY LEASE &amp; RENTAL</v>
          </cell>
          <cell r="C1536">
            <v>13289238.369999999</v>
          </cell>
          <cell r="D1536">
            <v>11572962.369999999</v>
          </cell>
        </row>
        <row r="1537">
          <cell r="A1537">
            <v>6400376</v>
          </cell>
          <cell r="B1537" t="str">
            <v>A&amp;G-RIGHT-OF-WAY AND RENTAL PAYMENTS</v>
          </cell>
          <cell r="C1537">
            <v>0</v>
          </cell>
          <cell r="D1537">
            <v>131741.65</v>
          </cell>
        </row>
        <row r="1538">
          <cell r="A1538">
            <v>6400390</v>
          </cell>
          <cell r="B1538" t="str">
            <v>A&amp;G-MAINTENANCE &amp; REPAIRS</v>
          </cell>
          <cell r="C1538">
            <v>124428.69</v>
          </cell>
          <cell r="D1538">
            <v>172420.96</v>
          </cell>
        </row>
        <row r="1539">
          <cell r="A1539">
            <v>6400394</v>
          </cell>
          <cell r="B1539" t="str">
            <v>A&amp;G-DISTRIBUTED  HARDWARE</v>
          </cell>
          <cell r="C1539">
            <v>0</v>
          </cell>
          <cell r="D1539">
            <v>713388.57</v>
          </cell>
        </row>
        <row r="1540">
          <cell r="A1540">
            <v>6400395</v>
          </cell>
          <cell r="B1540" t="str">
            <v>A&amp;G-MAINFRAME  HARDWARE</v>
          </cell>
          <cell r="C1540">
            <v>0</v>
          </cell>
          <cell r="D1540">
            <v>190593.32</v>
          </cell>
        </row>
        <row r="1541">
          <cell r="A1541">
            <v>6400400</v>
          </cell>
          <cell r="B1541" t="str">
            <v>A&amp;G-LEASED EQUIPMENT-OFFICE AND MISC</v>
          </cell>
          <cell r="C1541">
            <v>1933.88</v>
          </cell>
          <cell r="D1541">
            <v>2863.2</v>
          </cell>
        </row>
        <row r="1542">
          <cell r="A1542">
            <v>6400410</v>
          </cell>
          <cell r="B1542" t="str">
            <v>A&amp;G-MONTHLY PARKING &amp; VALIDATIONS</v>
          </cell>
          <cell r="C1542">
            <v>13446.6</v>
          </cell>
          <cell r="D1542">
            <v>18904.900000000001</v>
          </cell>
        </row>
        <row r="1543">
          <cell r="A1543">
            <v>6400421</v>
          </cell>
          <cell r="B1543" t="str">
            <v>A&amp;G-CORPORATE INSURANCE-LIABILITY PREMI</v>
          </cell>
          <cell r="C1543">
            <v>0</v>
          </cell>
          <cell r="D1543">
            <v>5200</v>
          </cell>
        </row>
        <row r="1544">
          <cell r="A1544">
            <v>6400424</v>
          </cell>
          <cell r="B1544" t="str">
            <v>A&amp;G-INSURANCE CLAIMS SETTLEMENT</v>
          </cell>
          <cell r="C1544">
            <v>396.24</v>
          </cell>
          <cell r="D1544">
            <v>0</v>
          </cell>
        </row>
        <row r="1545">
          <cell r="A1545">
            <v>6400428</v>
          </cell>
          <cell r="B1545" t="str">
            <v>A&amp;G-INJURIES &amp; DAMAGES</v>
          </cell>
          <cell r="C1545">
            <v>6336455.7000000002</v>
          </cell>
          <cell r="D1545">
            <v>4268926.16</v>
          </cell>
        </row>
        <row r="1546">
          <cell r="A1546">
            <v>6400450</v>
          </cell>
          <cell r="B1546" t="str">
            <v>A&amp;G-OTHER MISCELLANEOUS</v>
          </cell>
          <cell r="C1546">
            <v>1840870.61</v>
          </cell>
          <cell r="D1546">
            <v>-3866867.43</v>
          </cell>
        </row>
        <row r="1547">
          <cell r="A1547">
            <v>6400470</v>
          </cell>
          <cell r="B1547" t="str">
            <v>A&amp;G-WRITE-OFF EXPENSE/BANK RECONCILIATI</v>
          </cell>
          <cell r="C1547">
            <v>-208.25</v>
          </cell>
          <cell r="D1547">
            <v>-3068.35</v>
          </cell>
        </row>
        <row r="1548">
          <cell r="A1548">
            <v>6400500</v>
          </cell>
          <cell r="B1548" t="str">
            <v>A&amp;G-QR REVERSAL-OCCUPANCY RELATED</v>
          </cell>
          <cell r="C1548">
            <v>-36150.080000000002</v>
          </cell>
          <cell r="D1548">
            <v>0</v>
          </cell>
        </row>
        <row r="1549">
          <cell r="A1549">
            <v>6400630</v>
          </cell>
          <cell r="B1549" t="str">
            <v>A&amp;G-CORPORATE RECORDS-ARCHIVES</v>
          </cell>
          <cell r="C1549">
            <v>35591.050000000003</v>
          </cell>
          <cell r="D1549">
            <v>104156.98</v>
          </cell>
        </row>
        <row r="1550">
          <cell r="A1550">
            <v>6400696</v>
          </cell>
          <cell r="B1550" t="str">
            <v>A&amp;G-DIRECT CHARGE TO BU'S-NONLABOR</v>
          </cell>
          <cell r="C1550">
            <v>-127282</v>
          </cell>
          <cell r="D1550">
            <v>-233220</v>
          </cell>
        </row>
        <row r="1551">
          <cell r="A1551">
            <v>6400750</v>
          </cell>
          <cell r="B1551" t="str">
            <v>A&amp;G-SALVAGE ADJ WORKORDER BILLING</v>
          </cell>
          <cell r="C1551">
            <v>-731.65</v>
          </cell>
          <cell r="D1551">
            <v>731.65</v>
          </cell>
        </row>
        <row r="1552">
          <cell r="A1552">
            <v>6400751</v>
          </cell>
          <cell r="B1552" t="str">
            <v>A&amp;G-DEP ADJ WORKORDER BILLING</v>
          </cell>
          <cell r="C1552">
            <v>21801483.52</v>
          </cell>
          <cell r="D1552">
            <v>21028137.489999998</v>
          </cell>
        </row>
        <row r="1553">
          <cell r="A1553">
            <v>6400900</v>
          </cell>
          <cell r="B1553" t="str">
            <v>A&amp;G-DSM FINANCING PROGRAM REPAY</v>
          </cell>
          <cell r="C1553">
            <v>0</v>
          </cell>
          <cell r="D1553">
            <v>-257</v>
          </cell>
        </row>
        <row r="1554">
          <cell r="A1554">
            <v>6400910</v>
          </cell>
          <cell r="B1554" t="str">
            <v>A&amp;G-GAS PUC FEES</v>
          </cell>
          <cell r="C1554">
            <v>190153.13</v>
          </cell>
          <cell r="D1554">
            <v>1164639.06</v>
          </cell>
        </row>
        <row r="1555">
          <cell r="A1555">
            <v>6400920</v>
          </cell>
          <cell r="B1555" t="str">
            <v>A&amp;G-GAS PUC INSPECTION FEES</v>
          </cell>
          <cell r="C1555">
            <v>75163.509999999995</v>
          </cell>
          <cell r="D1555">
            <v>69198.38</v>
          </cell>
        </row>
        <row r="1556">
          <cell r="A1556">
            <v>6400930</v>
          </cell>
          <cell r="B1556" t="str">
            <v>A&amp;G-ELECTRIC PUC FEES</v>
          </cell>
          <cell r="C1556">
            <v>273684.28000000003</v>
          </cell>
          <cell r="D1556">
            <v>2679031.85</v>
          </cell>
        </row>
        <row r="1557">
          <cell r="A1557">
            <v>6400940</v>
          </cell>
          <cell r="B1557" t="str">
            <v>A&amp;G-COMPANY USE OF ELECTRICITY</v>
          </cell>
          <cell r="C1557">
            <v>-1155744.71</v>
          </cell>
          <cell r="D1557">
            <v>-1155744.6499999999</v>
          </cell>
        </row>
        <row r="1558">
          <cell r="A1558">
            <v>6402000</v>
          </cell>
          <cell r="B1558" t="str">
            <v>A&amp;G-OUTSIDE SERVICES</v>
          </cell>
          <cell r="C1558">
            <v>100000</v>
          </cell>
          <cell r="D1558">
            <v>0</v>
          </cell>
        </row>
        <row r="1559">
          <cell r="A1559">
            <v>6402001</v>
          </cell>
          <cell r="B1559" t="str">
            <v>A&amp;G-OUTSIDE SERVICES SPECIAL-GAS</v>
          </cell>
          <cell r="C1559">
            <v>6064.95</v>
          </cell>
          <cell r="D1559">
            <v>91325</v>
          </cell>
        </row>
        <row r="1560">
          <cell r="A1560">
            <v>6402007</v>
          </cell>
          <cell r="B1560" t="str">
            <v>A&amp;G-OUTSIDE SERVICES-RRB</v>
          </cell>
          <cell r="C1560">
            <v>4333.32</v>
          </cell>
          <cell r="D1560">
            <v>4333.32</v>
          </cell>
        </row>
        <row r="1561">
          <cell r="A1561">
            <v>6402008</v>
          </cell>
          <cell r="B1561" t="str">
            <v>A&amp;G-OTHER EXPENSE GAS-FEDERAL PROJECT M</v>
          </cell>
          <cell r="C1561">
            <v>972371</v>
          </cell>
          <cell r="D1561">
            <v>2393691</v>
          </cell>
        </row>
        <row r="1562">
          <cell r="A1562">
            <v>6402009</v>
          </cell>
          <cell r="B1562" t="str">
            <v>A&amp;G-OTHER EXPENSE ELEC-FEDERAL PROJECT</v>
          </cell>
          <cell r="C1562">
            <v>-972371</v>
          </cell>
          <cell r="D1562">
            <v>-2219149</v>
          </cell>
        </row>
        <row r="1563">
          <cell r="A1563">
            <v>6403001</v>
          </cell>
          <cell r="B1563" t="str">
            <v>A&amp;G-PROPERTY INSURANCE-COMMON</v>
          </cell>
          <cell r="C1563">
            <v>1970171.24</v>
          </cell>
          <cell r="D1563">
            <v>972606.78</v>
          </cell>
        </row>
        <row r="1564">
          <cell r="A1564">
            <v>6405000</v>
          </cell>
          <cell r="B1564" t="str">
            <v>A&amp;G-MISC GENERAL EXPENSE</v>
          </cell>
          <cell r="C1564">
            <v>-2114977.4300000002</v>
          </cell>
          <cell r="D1564">
            <v>847349.69</v>
          </cell>
        </row>
        <row r="1565">
          <cell r="A1565">
            <v>6405012</v>
          </cell>
          <cell r="B1565" t="str">
            <v>A&amp;G-GOVERNMENT PAYMENTS-PERMITS</v>
          </cell>
          <cell r="C1565">
            <v>1597</v>
          </cell>
          <cell r="D1565">
            <v>0</v>
          </cell>
        </row>
        <row r="1566">
          <cell r="A1566">
            <v>6405050</v>
          </cell>
          <cell r="B1566" t="str">
            <v>A&amp;G-INCENTIVES</v>
          </cell>
          <cell r="C1566">
            <v>19534033.940000001</v>
          </cell>
          <cell r="D1566">
            <v>6630882.5099999998</v>
          </cell>
        </row>
        <row r="1567">
          <cell r="A1567">
            <v>6511000</v>
          </cell>
          <cell r="B1567" t="str">
            <v>DEPN-GAS REGULATED TRADITIONAL</v>
          </cell>
          <cell r="C1567">
            <v>35261820.07</v>
          </cell>
          <cell r="D1567">
            <v>34455390.140000001</v>
          </cell>
        </row>
        <row r="1568">
          <cell r="A1568">
            <v>6511200</v>
          </cell>
          <cell r="B1568" t="str">
            <v>DEPRECIATION-ELECTRIC REGULATED TRADITI</v>
          </cell>
          <cell r="C1568">
            <v>175665676.16999999</v>
          </cell>
          <cell r="D1568">
            <v>165920018.91999999</v>
          </cell>
        </row>
        <row r="1569">
          <cell r="A1569">
            <v>6511700</v>
          </cell>
          <cell r="B1569" t="str">
            <v>DEPRECIATION-COMMON REGULATED TRADITION</v>
          </cell>
          <cell r="C1569">
            <v>27972979.73</v>
          </cell>
          <cell r="D1569">
            <v>32473418.23</v>
          </cell>
        </row>
        <row r="1570">
          <cell r="A1570">
            <v>6521002</v>
          </cell>
          <cell r="B1570" t="str">
            <v>AMORT LIMITED TERM INVESTMENTS</v>
          </cell>
          <cell r="C1570">
            <v>46187.44</v>
          </cell>
          <cell r="D1570">
            <v>46187.44</v>
          </cell>
        </row>
        <row r="1571">
          <cell r="A1571">
            <v>6521003</v>
          </cell>
          <cell r="B1571" t="str">
            <v>AMORT LIM TERM INVESTMENTS</v>
          </cell>
          <cell r="C1571">
            <v>2858278.89</v>
          </cell>
          <cell r="D1571">
            <v>3164566.42</v>
          </cell>
        </row>
        <row r="1572">
          <cell r="A1572">
            <v>6521004</v>
          </cell>
          <cell r="B1572" t="str">
            <v>AMORT OF OTHER PLANT GAS</v>
          </cell>
          <cell r="C1572">
            <v>268217.34999999998</v>
          </cell>
          <cell r="D1572">
            <v>267769.65999999997</v>
          </cell>
        </row>
        <row r="1573">
          <cell r="A1573">
            <v>6521005</v>
          </cell>
          <cell r="B1573" t="str">
            <v>AMORT OF OTHER PLANT ELECTRIC</v>
          </cell>
          <cell r="C1573">
            <v>1982217.68</v>
          </cell>
          <cell r="D1573">
            <v>1795977.07</v>
          </cell>
        </row>
        <row r="1574">
          <cell r="A1574">
            <v>6521009</v>
          </cell>
          <cell r="B1574" t="str">
            <v>AMORT EL PLT ACQ-DEPRECIATION</v>
          </cell>
          <cell r="C1574">
            <v>15744</v>
          </cell>
          <cell r="D1574">
            <v>15744</v>
          </cell>
        </row>
        <row r="1575">
          <cell r="A1575">
            <v>6521025</v>
          </cell>
          <cell r="B1575" t="str">
            <v>AMORTIZATION OF VALLEY RAINBOW</v>
          </cell>
          <cell r="C1575">
            <v>1892693.76</v>
          </cell>
          <cell r="D1575">
            <v>1892693.76</v>
          </cell>
        </row>
        <row r="1576">
          <cell r="A1576">
            <v>6523000</v>
          </cell>
          <cell r="B1576" t="str">
            <v>AMORTIZATION-REGULATED  COMMON</v>
          </cell>
          <cell r="C1576">
            <v>17649435.34</v>
          </cell>
          <cell r="D1576">
            <v>19661593.949999999</v>
          </cell>
        </row>
        <row r="1577">
          <cell r="A1577">
            <v>6610002</v>
          </cell>
          <cell r="B1577" t="str">
            <v>OTHER  TAXES-AD VAL-LOC-G</v>
          </cell>
          <cell r="C1577">
            <v>8690531.8200000003</v>
          </cell>
          <cell r="D1577">
            <v>8560456.1600000001</v>
          </cell>
        </row>
        <row r="1578">
          <cell r="A1578">
            <v>6610003</v>
          </cell>
          <cell r="B1578" t="str">
            <v>OTHER  TAXES-AD VAL-E</v>
          </cell>
          <cell r="C1578">
            <v>26541804.969999999</v>
          </cell>
          <cell r="D1578">
            <v>25065338.739999998</v>
          </cell>
        </row>
        <row r="1579">
          <cell r="A1579">
            <v>6610105</v>
          </cell>
          <cell r="B1579" t="str">
            <v>CA VENDOR USE FUEL TAX EXPENSE</v>
          </cell>
          <cell r="C1579">
            <v>7662.96</v>
          </cell>
          <cell r="D1579">
            <v>46575.67</v>
          </cell>
        </row>
        <row r="1580">
          <cell r="A1580">
            <v>6610106</v>
          </cell>
          <cell r="B1580" t="str">
            <v>FED CNG FUEL TAX</v>
          </cell>
          <cell r="C1580">
            <v>16274.41</v>
          </cell>
          <cell r="D1580">
            <v>152786.65</v>
          </cell>
        </row>
        <row r="1581">
          <cell r="A1581">
            <v>6610110</v>
          </cell>
          <cell r="B1581" t="str">
            <v>BUSINESS LICENSE TAXES</v>
          </cell>
          <cell r="C1581">
            <v>16358.79</v>
          </cell>
          <cell r="D1581">
            <v>15794.54</v>
          </cell>
        </row>
        <row r="1582">
          <cell r="A1582">
            <v>6710005</v>
          </cell>
          <cell r="B1582" t="str">
            <v>FEDERAL PAYROLL TAXES FUTA</v>
          </cell>
          <cell r="C1582">
            <v>270965.19</v>
          </cell>
          <cell r="D1582">
            <v>273638.49</v>
          </cell>
        </row>
        <row r="1583">
          <cell r="A1583">
            <v>6710006</v>
          </cell>
          <cell r="B1583" t="str">
            <v>FEDERAL PAYROLL TAXES FICA</v>
          </cell>
          <cell r="C1583">
            <v>25531920.620000001</v>
          </cell>
          <cell r="D1583">
            <v>24606251.41</v>
          </cell>
        </row>
        <row r="1584">
          <cell r="A1584">
            <v>6710007</v>
          </cell>
          <cell r="B1584" t="str">
            <v>STATE PAYROLL TAXES-SUI</v>
          </cell>
          <cell r="C1584">
            <v>846476.57</v>
          </cell>
          <cell r="D1584">
            <v>718234.31</v>
          </cell>
        </row>
        <row r="1585">
          <cell r="A1585">
            <v>6710057</v>
          </cell>
          <cell r="B1585" t="str">
            <v>PAYROLL TAXES-ICP</v>
          </cell>
          <cell r="C1585">
            <v>-706995</v>
          </cell>
          <cell r="D1585">
            <v>0</v>
          </cell>
        </row>
        <row r="1586">
          <cell r="A1586">
            <v>6900001</v>
          </cell>
          <cell r="B1586" t="str">
            <v>AFUDC SETTLEMENT CLEARING A/C</v>
          </cell>
          <cell r="C1586">
            <v>12023692.140000001</v>
          </cell>
          <cell r="D1586">
            <v>10739415.07</v>
          </cell>
        </row>
        <row r="1587">
          <cell r="A1587">
            <v>6900200</v>
          </cell>
          <cell r="B1587" t="str">
            <v>ACCOUNTING ADJ.-NO OVERHEAD APPLIED</v>
          </cell>
          <cell r="C1587">
            <v>66847809.109999999</v>
          </cell>
          <cell r="D1587">
            <v>-70268925.049999997</v>
          </cell>
        </row>
        <row r="1588">
          <cell r="A1588">
            <v>6970900</v>
          </cell>
          <cell r="B1588" t="str">
            <v>INTERCO CASH TRANSFERS MISC</v>
          </cell>
          <cell r="C1588">
            <v>-10630</v>
          </cell>
          <cell r="D1588">
            <v>-9705</v>
          </cell>
        </row>
        <row r="1589">
          <cell r="A1589">
            <v>6980010</v>
          </cell>
          <cell r="B1589" t="str">
            <v>EXT SETT-SALARIES</v>
          </cell>
          <cell r="C1589">
            <v>-448.58</v>
          </cell>
          <cell r="D1589">
            <v>0</v>
          </cell>
        </row>
        <row r="1590">
          <cell r="A1590">
            <v>6980020</v>
          </cell>
          <cell r="B1590" t="str">
            <v>EXT SETT-EMPLOYEE BENEFITS</v>
          </cell>
          <cell r="C1590">
            <v>-80.28</v>
          </cell>
          <cell r="D1590">
            <v>0</v>
          </cell>
        </row>
        <row r="1591">
          <cell r="A1591">
            <v>6980030</v>
          </cell>
          <cell r="B1591" t="str">
            <v>EXT SETT-PAYROLL TAXES</v>
          </cell>
          <cell r="C1591">
            <v>-24.35</v>
          </cell>
          <cell r="D1591">
            <v>0</v>
          </cell>
        </row>
        <row r="1592">
          <cell r="A1592">
            <v>6980090</v>
          </cell>
          <cell r="B1592" t="str">
            <v>EXT SETT-FLEET</v>
          </cell>
          <cell r="C1592">
            <v>-2.38</v>
          </cell>
          <cell r="D1592">
            <v>0</v>
          </cell>
        </row>
        <row r="1593">
          <cell r="A1593">
            <v>6980120</v>
          </cell>
          <cell r="B1593" t="str">
            <v>EXT SETT-CUSTOMER REFUNDS</v>
          </cell>
          <cell r="C1593">
            <v>-243248.98</v>
          </cell>
          <cell r="D1593">
            <v>597278.51</v>
          </cell>
        </row>
        <row r="1594">
          <cell r="A1594">
            <v>6980140</v>
          </cell>
          <cell r="B1594" t="str">
            <v>EXT SETT-MISCELLANEOUS A&amp;G</v>
          </cell>
          <cell r="C1594">
            <v>168641.2</v>
          </cell>
          <cell r="D1594">
            <v>4049.57</v>
          </cell>
        </row>
        <row r="1595">
          <cell r="A1595">
            <v>6980160</v>
          </cell>
          <cell r="B1595" t="str">
            <v>EXT SETT-MISCLLEANEOUS CORPORATE</v>
          </cell>
          <cell r="C1595">
            <v>1762.95</v>
          </cell>
          <cell r="D1595">
            <v>0</v>
          </cell>
        </row>
        <row r="1596">
          <cell r="A1596">
            <v>6980240</v>
          </cell>
          <cell r="B1596" t="str">
            <v>EXT SETT-AFUDC</v>
          </cell>
          <cell r="C1596">
            <v>-2679.66</v>
          </cell>
          <cell r="D1596">
            <v>-484.4</v>
          </cell>
        </row>
        <row r="1597">
          <cell r="A1597">
            <v>6980270</v>
          </cell>
          <cell r="B1597" t="str">
            <v>EXT SETT-LOCAL ENGINEERING</v>
          </cell>
          <cell r="C1597">
            <v>-379.31</v>
          </cell>
          <cell r="D1597">
            <v>0</v>
          </cell>
        </row>
        <row r="1598">
          <cell r="A1598">
            <v>6980300</v>
          </cell>
          <cell r="B1598" t="str">
            <v>EXT SETT-DEPARTMENT OVERHEAD</v>
          </cell>
          <cell r="C1598">
            <v>-813.6</v>
          </cell>
          <cell r="D1598">
            <v>0</v>
          </cell>
        </row>
        <row r="1599">
          <cell r="A1599">
            <v>6981000</v>
          </cell>
          <cell r="B1599" t="str">
            <v>EXT SETT-CAP-COST OF SALES</v>
          </cell>
          <cell r="C1599">
            <v>-419767.87</v>
          </cell>
          <cell r="D1599">
            <v>0</v>
          </cell>
        </row>
        <row r="1600">
          <cell r="A1600">
            <v>6981010</v>
          </cell>
          <cell r="B1600" t="str">
            <v>EXT SETT-CAP-SALARIES</v>
          </cell>
          <cell r="C1600">
            <v>-31109652.440000001</v>
          </cell>
          <cell r="D1600">
            <v>-31316263.84</v>
          </cell>
        </row>
        <row r="1601">
          <cell r="A1601">
            <v>6981020</v>
          </cell>
          <cell r="B1601" t="str">
            <v>EXT SETT-CAP-EMPLOYEE BENEFITS</v>
          </cell>
          <cell r="C1601">
            <v>-38625.58</v>
          </cell>
          <cell r="D1601">
            <v>-40456.04</v>
          </cell>
        </row>
        <row r="1602">
          <cell r="A1602">
            <v>6981022</v>
          </cell>
          <cell r="B1602" t="str">
            <v>EXT SETT-CAP-INJURIES &amp; DAMAGES</v>
          </cell>
          <cell r="C1602">
            <v>-12.44</v>
          </cell>
          <cell r="D1602">
            <v>0</v>
          </cell>
        </row>
        <row r="1603">
          <cell r="A1603">
            <v>6981024</v>
          </cell>
          <cell r="B1603" t="str">
            <v>EXT SETT-CAP-EMPLOYEE PENSIONS</v>
          </cell>
          <cell r="C1603">
            <v>-338641.49</v>
          </cell>
          <cell r="D1603">
            <v>-477.86</v>
          </cell>
        </row>
        <row r="1604">
          <cell r="A1604">
            <v>6981032</v>
          </cell>
          <cell r="B1604" t="str">
            <v>EXT SETT-CAP-TAXES OTHER THAN INCOME (F</v>
          </cell>
          <cell r="C1604">
            <v>0</v>
          </cell>
          <cell r="D1604">
            <v>-182.49</v>
          </cell>
        </row>
        <row r="1605">
          <cell r="A1605">
            <v>6981040</v>
          </cell>
          <cell r="B1605" t="str">
            <v>EXT SETT-CAP-EMPLOYEE TRAVEL EXPENSES</v>
          </cell>
          <cell r="C1605">
            <v>-351294.36</v>
          </cell>
          <cell r="D1605">
            <v>-363738.4</v>
          </cell>
        </row>
        <row r="1606">
          <cell r="A1606">
            <v>6981050</v>
          </cell>
          <cell r="B1606" t="str">
            <v>EXT SETT-CAP-PURCHASED MATERIALS</v>
          </cell>
          <cell r="C1606">
            <v>-102554445.62</v>
          </cell>
          <cell r="D1606">
            <v>-98545543.159999996</v>
          </cell>
        </row>
        <row r="1607">
          <cell r="A1607">
            <v>6981060</v>
          </cell>
          <cell r="B1607" t="str">
            <v>EXT SETT-CAP-PURCHASED SERVICES</v>
          </cell>
          <cell r="C1607">
            <v>-22577826.890000001</v>
          </cell>
          <cell r="D1607">
            <v>-15556334.25</v>
          </cell>
        </row>
        <row r="1608">
          <cell r="A1608">
            <v>6981064</v>
          </cell>
          <cell r="B1608" t="str">
            <v>EXT SETT-CAP-PURCHASED LABOR</v>
          </cell>
          <cell r="C1608">
            <v>-188249638.74000001</v>
          </cell>
          <cell r="D1608">
            <v>-155209157.22</v>
          </cell>
        </row>
        <row r="1609">
          <cell r="A1609">
            <v>6981070</v>
          </cell>
          <cell r="B1609" t="str">
            <v>EXT SETT-CAP-FINANCIAL CHARGES</v>
          </cell>
          <cell r="C1609">
            <v>0</v>
          </cell>
          <cell r="D1609">
            <v>-1367</v>
          </cell>
        </row>
        <row r="1610">
          <cell r="A1610">
            <v>6981080</v>
          </cell>
          <cell r="B1610" t="str">
            <v>EXT SETT-CAP-DUES</v>
          </cell>
          <cell r="C1610">
            <v>80.849999999999994</v>
          </cell>
          <cell r="D1610">
            <v>-747.65</v>
          </cell>
        </row>
        <row r="1611">
          <cell r="A1611">
            <v>6981090</v>
          </cell>
          <cell r="B1611" t="str">
            <v>EXT SETT-CAP-FLEET</v>
          </cell>
          <cell r="C1611">
            <v>1306.79</v>
          </cell>
          <cell r="D1611">
            <v>-6839325.79</v>
          </cell>
        </row>
        <row r="1612">
          <cell r="A1612">
            <v>6981092</v>
          </cell>
          <cell r="B1612" t="str">
            <v>EXT SETT-CAP-DEMAND SIDE INCENTIVES</v>
          </cell>
          <cell r="C1612">
            <v>-21289.95</v>
          </cell>
          <cell r="D1612">
            <v>0</v>
          </cell>
        </row>
        <row r="1613">
          <cell r="A1613">
            <v>6981112</v>
          </cell>
          <cell r="B1613" t="str">
            <v>EXT SETT-CAP-FRANCHISE REQUIREMENTS</v>
          </cell>
          <cell r="C1613">
            <v>-41235.980000000003</v>
          </cell>
          <cell r="D1613">
            <v>-32161.86</v>
          </cell>
        </row>
        <row r="1614">
          <cell r="A1614">
            <v>6981120</v>
          </cell>
          <cell r="B1614" t="str">
            <v>EXT SETT-CAP-CUSTOMER REFUNDS</v>
          </cell>
          <cell r="C1614">
            <v>169276561.81999999</v>
          </cell>
          <cell r="D1614">
            <v>15822052.07</v>
          </cell>
        </row>
        <row r="1615">
          <cell r="A1615">
            <v>6981130</v>
          </cell>
          <cell r="B1615" t="str">
            <v>EXT SETT-CAP-TELEPHONE CHARGES</v>
          </cell>
          <cell r="C1615">
            <v>-4147135.23</v>
          </cell>
          <cell r="D1615">
            <v>-2183991.16</v>
          </cell>
        </row>
        <row r="1616">
          <cell r="A1616">
            <v>6981140</v>
          </cell>
          <cell r="B1616" t="str">
            <v>EXT SETT-CAP-MISCELLANEOUS A&amp;G</v>
          </cell>
          <cell r="C1616">
            <v>-83922962.099999994</v>
          </cell>
          <cell r="D1616">
            <v>50080982.850000001</v>
          </cell>
        </row>
        <row r="1617">
          <cell r="A1617">
            <v>6981160</v>
          </cell>
          <cell r="B1617" t="str">
            <v>EXT SETT-CAP-MISCLLEANEOUS CORPORATE</v>
          </cell>
          <cell r="C1617">
            <v>-7250.01</v>
          </cell>
          <cell r="D1617">
            <v>-116045.59</v>
          </cell>
        </row>
        <row r="1618">
          <cell r="A1618">
            <v>6981240</v>
          </cell>
          <cell r="B1618" t="str">
            <v>EXT SETT-CAP-AFUDC</v>
          </cell>
          <cell r="C1618">
            <v>15499.18</v>
          </cell>
          <cell r="D1618">
            <v>-15500.07</v>
          </cell>
        </row>
        <row r="1619">
          <cell r="A1619">
            <v>6981242</v>
          </cell>
          <cell r="B1619" t="str">
            <v>EXT SETT-CAP-AFUDC (F41910G)</v>
          </cell>
          <cell r="C1619">
            <v>-10574210.279999999</v>
          </cell>
          <cell r="D1619">
            <v>-10995577.619999999</v>
          </cell>
        </row>
        <row r="1620">
          <cell r="A1620">
            <v>6981260</v>
          </cell>
          <cell r="B1620" t="str">
            <v>EXT SETT-CAP-CASH DISCOUNTS</v>
          </cell>
          <cell r="C1620">
            <v>10897.53</v>
          </cell>
          <cell r="D1620">
            <v>6095.42</v>
          </cell>
        </row>
        <row r="1621">
          <cell r="A1621">
            <v>6981270</v>
          </cell>
          <cell r="B1621" t="str">
            <v>EXT SETT-CAP-LOCAL ENGINEERING</v>
          </cell>
          <cell r="C1621">
            <v>0</v>
          </cell>
          <cell r="D1621">
            <v>-54720240.020000003</v>
          </cell>
        </row>
        <row r="1622">
          <cell r="A1622">
            <v>6981290</v>
          </cell>
          <cell r="B1622" t="str">
            <v>EXT SETT-CAP-MATERIAL OVERHEADS</v>
          </cell>
          <cell r="C1622">
            <v>0</v>
          </cell>
          <cell r="D1622">
            <v>-3601402.17</v>
          </cell>
        </row>
        <row r="1623">
          <cell r="A1623">
            <v>6981300</v>
          </cell>
          <cell r="B1623" t="str">
            <v>EXT SETT-CAP-DEPTMENT OVERHEADS</v>
          </cell>
          <cell r="C1623">
            <v>0</v>
          </cell>
          <cell r="D1623">
            <v>-9505025.4299999997</v>
          </cell>
        </row>
        <row r="1624">
          <cell r="A1624">
            <v>6981310</v>
          </cell>
          <cell r="B1624" t="str">
            <v>EXT SETT-CAP-ITS OVERHEADS</v>
          </cell>
          <cell r="C1624">
            <v>0</v>
          </cell>
          <cell r="D1624">
            <v>-4804951.51</v>
          </cell>
        </row>
        <row r="1625">
          <cell r="A1625">
            <v>6981320</v>
          </cell>
          <cell r="B1625" t="str">
            <v>EXT SETT-CAP-BUILDING SERVICES</v>
          </cell>
          <cell r="C1625">
            <v>0</v>
          </cell>
          <cell r="D1625">
            <v>-4403417.45</v>
          </cell>
        </row>
        <row r="1626">
          <cell r="A1626">
            <v>6981462</v>
          </cell>
          <cell r="B1626" t="str">
            <v>EXT SETT-CAP-OTHER COSTS</v>
          </cell>
          <cell r="C1626">
            <v>-12574689.59</v>
          </cell>
          <cell r="D1626">
            <v>-21268025.190000001</v>
          </cell>
        </row>
        <row r="1627">
          <cell r="A1627">
            <v>6981510</v>
          </cell>
          <cell r="B1627" t="str">
            <v>EXT SETT-CAP-SETT FROM OTHER COMPANIES</v>
          </cell>
          <cell r="C1627">
            <v>-503674.37</v>
          </cell>
          <cell r="D1627">
            <v>-672543.26</v>
          </cell>
        </row>
        <row r="1628">
          <cell r="A1628">
            <v>6981580</v>
          </cell>
          <cell r="B1628" t="str">
            <v>EXT SETT-CAP-PAYROLL TAX O/H</v>
          </cell>
          <cell r="C1628">
            <v>0</v>
          </cell>
          <cell r="D1628">
            <v>-2397250.83</v>
          </cell>
        </row>
        <row r="1629">
          <cell r="A1629">
            <v>6981582</v>
          </cell>
          <cell r="B1629" t="str">
            <v>EXT SETT-CAP-PENSION &amp; BENEFITS O/H</v>
          </cell>
          <cell r="C1629">
            <v>0</v>
          </cell>
          <cell r="D1629">
            <v>-5107350.45</v>
          </cell>
        </row>
        <row r="1630">
          <cell r="A1630">
            <v>6981584</v>
          </cell>
          <cell r="B1630" t="str">
            <v>EXT SETT-CAP-WORKERS COMP O/H</v>
          </cell>
          <cell r="C1630">
            <v>0</v>
          </cell>
          <cell r="D1630">
            <v>-743704.19</v>
          </cell>
        </row>
        <row r="1631">
          <cell r="A1631">
            <v>6981586</v>
          </cell>
          <cell r="B1631" t="str">
            <v>EXT SETT-CAP-ICP O/H</v>
          </cell>
          <cell r="C1631">
            <v>0</v>
          </cell>
          <cell r="D1631">
            <v>-3945801.66</v>
          </cell>
        </row>
        <row r="1632">
          <cell r="A1632">
            <v>6981588</v>
          </cell>
          <cell r="B1632" t="str">
            <v>EXT SETT-CAP-V&amp;S O/H</v>
          </cell>
          <cell r="C1632">
            <v>0</v>
          </cell>
          <cell r="D1632">
            <v>-4441777.34</v>
          </cell>
        </row>
        <row r="1633">
          <cell r="A1633">
            <v>6981590</v>
          </cell>
          <cell r="B1633" t="str">
            <v>EXT SETT-CAP-GCC O/H</v>
          </cell>
          <cell r="C1633">
            <v>0</v>
          </cell>
          <cell r="D1633">
            <v>-8848103.5700000003</v>
          </cell>
        </row>
        <row r="1634">
          <cell r="A1634">
            <v>6981592</v>
          </cell>
          <cell r="B1634" t="str">
            <v>EXT SETT-CAP-PLPD O/H</v>
          </cell>
          <cell r="C1634">
            <v>0</v>
          </cell>
          <cell r="D1634">
            <v>-738009.5</v>
          </cell>
        </row>
        <row r="1635">
          <cell r="A1635">
            <v>6981594</v>
          </cell>
          <cell r="B1635" t="str">
            <v>EXT SETT-CAP-OTHER O/H</v>
          </cell>
          <cell r="C1635">
            <v>0</v>
          </cell>
          <cell r="D1635">
            <v>-12543911.16</v>
          </cell>
        </row>
        <row r="1636">
          <cell r="A1636">
            <v>6981638</v>
          </cell>
          <cell r="B1636" t="str">
            <v>EXT SETT-CAP-V&amp;S O/H-LABOR</v>
          </cell>
          <cell r="C1636">
            <v>-12532203.33</v>
          </cell>
          <cell r="D1636">
            <v>0</v>
          </cell>
        </row>
        <row r="1637">
          <cell r="A1637">
            <v>6981642</v>
          </cell>
          <cell r="B1637" t="str">
            <v>EXT SETT-CAP-ICP O/H-LABOR</v>
          </cell>
          <cell r="C1637">
            <v>-13765588.65</v>
          </cell>
          <cell r="D1637">
            <v>0</v>
          </cell>
        </row>
        <row r="1638">
          <cell r="A1638">
            <v>6981648</v>
          </cell>
          <cell r="B1638" t="str">
            <v>EXT SETT-CAP-PT O/H-NONLABOR</v>
          </cell>
          <cell r="C1638">
            <v>-7362547.0800000001</v>
          </cell>
          <cell r="D1638">
            <v>0</v>
          </cell>
        </row>
        <row r="1639">
          <cell r="A1639">
            <v>6981650</v>
          </cell>
          <cell r="B1639" t="str">
            <v>EXT SETT-CAP-PLPD O/H-LABOR</v>
          </cell>
          <cell r="C1639">
            <v>-87681.34</v>
          </cell>
          <cell r="D1639">
            <v>0</v>
          </cell>
        </row>
        <row r="1640">
          <cell r="A1640">
            <v>6981652</v>
          </cell>
          <cell r="B1640" t="str">
            <v>EXT SETT-CAP-PLPD O/H-NONLABOR</v>
          </cell>
          <cell r="C1640">
            <v>-1883683.17</v>
          </cell>
          <cell r="D1640">
            <v>0</v>
          </cell>
        </row>
        <row r="1641">
          <cell r="A1641">
            <v>6981654</v>
          </cell>
          <cell r="B1641" t="str">
            <v>EXT SETT-CAP-WC O/H-LABOR</v>
          </cell>
          <cell r="C1641">
            <v>-115051.09</v>
          </cell>
          <cell r="D1641">
            <v>0</v>
          </cell>
        </row>
        <row r="1642">
          <cell r="A1642">
            <v>6981656</v>
          </cell>
          <cell r="B1642" t="str">
            <v>EXT SETT-CAP-WC O/H-NONLABOR</v>
          </cell>
          <cell r="C1642">
            <v>-1322115.77</v>
          </cell>
          <cell r="D1642">
            <v>0</v>
          </cell>
        </row>
        <row r="1643">
          <cell r="A1643">
            <v>6981658</v>
          </cell>
          <cell r="B1643" t="str">
            <v>EXT SETT-CAP-P&amp;B O/H-LABOR</v>
          </cell>
          <cell r="C1643">
            <v>-140291.88</v>
          </cell>
          <cell r="D1643">
            <v>0</v>
          </cell>
        </row>
        <row r="1644">
          <cell r="A1644">
            <v>6981660</v>
          </cell>
          <cell r="B1644" t="str">
            <v>EXT SETT-CAP-P&amp;B O/H-NONLABOR</v>
          </cell>
          <cell r="C1644">
            <v>-8570033.2300000004</v>
          </cell>
          <cell r="D1644">
            <v>0</v>
          </cell>
        </row>
        <row r="1645">
          <cell r="A1645">
            <v>6981670</v>
          </cell>
          <cell r="B1645" t="str">
            <v>EXT SETT-CAP-PRE-PMT LABOR LOADERS</v>
          </cell>
          <cell r="C1645">
            <v>17209.54</v>
          </cell>
          <cell r="D1645">
            <v>0</v>
          </cell>
        </row>
        <row r="1646">
          <cell r="A1646">
            <v>6981672</v>
          </cell>
          <cell r="B1646" t="str">
            <v>EXT SETT-CAP-FLEET O/H-LABOR</v>
          </cell>
          <cell r="C1646">
            <v>-2143772.2999999998</v>
          </cell>
          <cell r="D1646">
            <v>0</v>
          </cell>
        </row>
        <row r="1647">
          <cell r="A1647">
            <v>6981674</v>
          </cell>
          <cell r="B1647" t="str">
            <v>EXT SETT-CAP-FLEET O/H-NONLABOR</v>
          </cell>
          <cell r="C1647">
            <v>-7323661.5700000003</v>
          </cell>
          <cell r="D1647">
            <v>0</v>
          </cell>
        </row>
        <row r="1648">
          <cell r="A1648">
            <v>6981676</v>
          </cell>
          <cell r="B1648" t="str">
            <v>EXT SETT-CAP-PURCHASING O/H-LABOR</v>
          </cell>
          <cell r="C1648">
            <v>-1105774.96</v>
          </cell>
          <cell r="D1648">
            <v>0</v>
          </cell>
        </row>
        <row r="1649">
          <cell r="A1649">
            <v>6981678</v>
          </cell>
          <cell r="B1649" t="str">
            <v>EXT SETT-CAP-PURCHASING O/H-NONLABOR</v>
          </cell>
          <cell r="C1649">
            <v>-620086.81999999995</v>
          </cell>
          <cell r="D1649">
            <v>0</v>
          </cell>
        </row>
        <row r="1650">
          <cell r="A1650">
            <v>6981680</v>
          </cell>
          <cell r="B1650" t="str">
            <v>EXT SETT-CAP-STORES O/H-LABOR</v>
          </cell>
          <cell r="C1650">
            <v>-2933761.6</v>
          </cell>
          <cell r="D1650">
            <v>0</v>
          </cell>
        </row>
        <row r="1651">
          <cell r="A1651">
            <v>6981682</v>
          </cell>
          <cell r="B1651" t="str">
            <v>EXT SETT-CAP-STORES O/H-NONLABOR</v>
          </cell>
          <cell r="C1651">
            <v>-1229880.23</v>
          </cell>
          <cell r="D1651">
            <v>0</v>
          </cell>
        </row>
        <row r="1652">
          <cell r="A1652">
            <v>6981686</v>
          </cell>
          <cell r="B1652" t="str">
            <v>EXT SETT-CAP-EXEMPT MAT. O/H-NONLABOR</v>
          </cell>
          <cell r="C1652">
            <v>-4877296.97</v>
          </cell>
          <cell r="D1652">
            <v>0</v>
          </cell>
        </row>
        <row r="1653">
          <cell r="A1653">
            <v>6981688</v>
          </cell>
          <cell r="B1653" t="str">
            <v>EXT SETT-CAP-CONTRACT ADMIN. O/H-LABOR</v>
          </cell>
          <cell r="C1653">
            <v>-3136376.99</v>
          </cell>
          <cell r="D1653">
            <v>0</v>
          </cell>
        </row>
        <row r="1654">
          <cell r="A1654">
            <v>6981690</v>
          </cell>
          <cell r="B1654" t="str">
            <v>EXT SETT-CAP-CONTRACT ADMIN. O/H-NONLAB</v>
          </cell>
          <cell r="C1654">
            <v>-1677574.08</v>
          </cell>
          <cell r="D1654">
            <v>0</v>
          </cell>
        </row>
        <row r="1655">
          <cell r="A1655">
            <v>6981692</v>
          </cell>
          <cell r="B1655" t="str">
            <v>EXT SETT-CAP-DOH O/H-LABOR</v>
          </cell>
          <cell r="C1655">
            <v>-4098856.51</v>
          </cell>
          <cell r="D1655">
            <v>0</v>
          </cell>
        </row>
        <row r="1656">
          <cell r="A1656">
            <v>6981694</v>
          </cell>
          <cell r="B1656" t="str">
            <v>EXT SETT-CAP-DOH O/H-NONLABOR</v>
          </cell>
          <cell r="C1656">
            <v>-809531.14</v>
          </cell>
          <cell r="D1656">
            <v>0</v>
          </cell>
        </row>
        <row r="1657">
          <cell r="A1657">
            <v>6981696</v>
          </cell>
          <cell r="B1657" t="str">
            <v>EXT SETT-CAP-ENGINEERING O/H-LABOR</v>
          </cell>
          <cell r="C1657">
            <v>-33409522.940000001</v>
          </cell>
          <cell r="D1657">
            <v>0</v>
          </cell>
        </row>
        <row r="1658">
          <cell r="A1658">
            <v>6981698</v>
          </cell>
          <cell r="B1658" t="str">
            <v>EXT SETT-CAP-ENGINEERING O/H-NONLABOR</v>
          </cell>
          <cell r="C1658">
            <v>-8141235.04</v>
          </cell>
          <cell r="D1658">
            <v>0</v>
          </cell>
        </row>
        <row r="1659">
          <cell r="A1659">
            <v>6981700</v>
          </cell>
          <cell r="B1659" t="str">
            <v>EXT SETT-CAP-SHOP ORDER O/H-LABOR</v>
          </cell>
          <cell r="C1659">
            <v>-41807.949999999997</v>
          </cell>
          <cell r="D1659">
            <v>0</v>
          </cell>
        </row>
        <row r="1660">
          <cell r="A1660">
            <v>6981702</v>
          </cell>
          <cell r="B1660" t="str">
            <v>EXT SETT-CAP-SHOP ORDER O/H-NONLABOR</v>
          </cell>
          <cell r="C1660">
            <v>-289018.96999999997</v>
          </cell>
          <cell r="D1660">
            <v>0</v>
          </cell>
        </row>
        <row r="1661">
          <cell r="A1661">
            <v>6981704</v>
          </cell>
          <cell r="B1661" t="str">
            <v>EXT SETT-CAP-SMALL TOOLS O/H-LABOR</v>
          </cell>
          <cell r="C1661">
            <v>-149855.12</v>
          </cell>
          <cell r="D1661">
            <v>0</v>
          </cell>
        </row>
        <row r="1662">
          <cell r="A1662">
            <v>6981706</v>
          </cell>
          <cell r="B1662" t="str">
            <v>EXT SETT-CAP-SMALL TOOLS O/H-NONLABOR</v>
          </cell>
          <cell r="C1662">
            <v>-974936.61</v>
          </cell>
          <cell r="D1662">
            <v>0</v>
          </cell>
        </row>
        <row r="1663">
          <cell r="A1663">
            <v>6981708</v>
          </cell>
          <cell r="B1663" t="str">
            <v>EXT SETT-CAP-CAPITAL A&amp;G O/H-LABOR</v>
          </cell>
          <cell r="C1663">
            <v>-3131217.53</v>
          </cell>
          <cell r="D1663">
            <v>0</v>
          </cell>
        </row>
        <row r="1664">
          <cell r="A1664">
            <v>6981710</v>
          </cell>
          <cell r="B1664" t="str">
            <v>EXT SETT-CAP-CAPITAL A&amp;G O/H-NONLABOR</v>
          </cell>
          <cell r="C1664">
            <v>-8580650.6600000001</v>
          </cell>
          <cell r="D1664">
            <v>0</v>
          </cell>
        </row>
        <row r="1665">
          <cell r="A1665">
            <v>6981732</v>
          </cell>
          <cell r="B1665" t="str">
            <v>EXT SETT-CAP-ITS O/H-LABOR</v>
          </cell>
          <cell r="C1665">
            <v>-76692.42</v>
          </cell>
          <cell r="D1665">
            <v>0</v>
          </cell>
        </row>
        <row r="1666">
          <cell r="A1666">
            <v>6981734</v>
          </cell>
          <cell r="B1666" t="str">
            <v>EXT SETT-CAP-ITS O/H-NONLABOR</v>
          </cell>
          <cell r="C1666">
            <v>-95865.08</v>
          </cell>
          <cell r="D1666">
            <v>0</v>
          </cell>
        </row>
        <row r="1667">
          <cell r="A1667">
            <v>6981736</v>
          </cell>
          <cell r="B1667" t="str">
            <v>EXT SETT-CAP-BUILDING SERVICES O/H-LABO</v>
          </cell>
          <cell r="C1667">
            <v>-19173.11</v>
          </cell>
          <cell r="D1667">
            <v>0</v>
          </cell>
        </row>
        <row r="1668">
          <cell r="A1668">
            <v>6981738</v>
          </cell>
          <cell r="B1668" t="str">
            <v>EXT SETT-CAP-BUILDING SERVICES O/H-NONL</v>
          </cell>
          <cell r="C1668">
            <v>-230075.97</v>
          </cell>
          <cell r="D1668">
            <v>0</v>
          </cell>
        </row>
        <row r="1669">
          <cell r="A1669">
            <v>6981744</v>
          </cell>
          <cell r="B1669" t="str">
            <v>EXT SETT-CAP-PRE-PMT NONLABOR LOADERS</v>
          </cell>
          <cell r="C1669">
            <v>10711.4</v>
          </cell>
          <cell r="D1669">
            <v>0</v>
          </cell>
        </row>
        <row r="1670">
          <cell r="A1670">
            <v>6981750</v>
          </cell>
          <cell r="B1670" t="str">
            <v>EXT SETT-CAP-P&amp;B O/H REF-NONLABOR</v>
          </cell>
          <cell r="C1670">
            <v>-6287712.6399999997</v>
          </cell>
          <cell r="D1670">
            <v>0</v>
          </cell>
        </row>
        <row r="1671">
          <cell r="A1671">
            <v>6982005</v>
          </cell>
          <cell r="B1671" t="str">
            <v>EXT SETT-NON CAP-REVENUE</v>
          </cell>
          <cell r="C1671">
            <v>0</v>
          </cell>
          <cell r="D1671">
            <v>-943.82</v>
          </cell>
        </row>
        <row r="1672">
          <cell r="A1672">
            <v>6982010</v>
          </cell>
          <cell r="B1672" t="str">
            <v>EXT SETT-NON CAP-SALARIES</v>
          </cell>
          <cell r="C1672">
            <v>-150146656.25</v>
          </cell>
          <cell r="D1672">
            <v>-141018895.28</v>
          </cell>
        </row>
        <row r="1673">
          <cell r="A1673">
            <v>6982020</v>
          </cell>
          <cell r="B1673" t="str">
            <v>EXT SETT-NON CAP-EMPLOYEE BENEFITS</v>
          </cell>
          <cell r="C1673">
            <v>-204274.93</v>
          </cell>
          <cell r="D1673">
            <v>13512587.060000001</v>
          </cell>
        </row>
        <row r="1674">
          <cell r="A1674">
            <v>6982022</v>
          </cell>
          <cell r="B1674" t="str">
            <v>EXT SETT-NON CAP-INJURIES &amp; DAMAGES</v>
          </cell>
          <cell r="C1674">
            <v>-9486060.7899999991</v>
          </cell>
          <cell r="D1674">
            <v>-5890077.7999999998</v>
          </cell>
        </row>
        <row r="1675">
          <cell r="A1675">
            <v>6982024</v>
          </cell>
          <cell r="B1675" t="str">
            <v>EXT SETT-NON CAP-EMPLOYEE PENSIONS</v>
          </cell>
          <cell r="C1675">
            <v>-56126794.130000003</v>
          </cell>
          <cell r="D1675">
            <v>-162217.44</v>
          </cell>
        </row>
        <row r="1676">
          <cell r="A1676">
            <v>6982030</v>
          </cell>
          <cell r="B1676" t="str">
            <v>EXT SETT-NON CAP-PAYROLL TAXES</v>
          </cell>
          <cell r="C1676">
            <v>0</v>
          </cell>
          <cell r="D1676">
            <v>-22109040.649999999</v>
          </cell>
        </row>
        <row r="1677">
          <cell r="A1677">
            <v>6982032</v>
          </cell>
          <cell r="B1677" t="str">
            <v>EXT SETT-NON CAP-TAXES OTH THAN INC (F4</v>
          </cell>
          <cell r="C1677">
            <v>-25942367.379999999</v>
          </cell>
          <cell r="D1677">
            <v>-259.26</v>
          </cell>
        </row>
        <row r="1678">
          <cell r="A1678">
            <v>6982040</v>
          </cell>
          <cell r="B1678" t="str">
            <v>EXT SETT-NON CAP-EMPLOYEE TRAVEL EXPENS</v>
          </cell>
          <cell r="C1678">
            <v>-873542.36</v>
          </cell>
          <cell r="D1678">
            <v>-1136290.1000000001</v>
          </cell>
        </row>
        <row r="1679">
          <cell r="A1679">
            <v>6982050</v>
          </cell>
          <cell r="B1679" t="str">
            <v>EXT SETT-NON CAP-PURCHASED MATERIALS</v>
          </cell>
          <cell r="C1679">
            <v>-15244516.92</v>
          </cell>
          <cell r="D1679">
            <v>-24365674.07</v>
          </cell>
        </row>
        <row r="1680">
          <cell r="A1680">
            <v>6982060</v>
          </cell>
          <cell r="B1680" t="str">
            <v>EXT SETT-NON CAP-PURCHASED SERVICES</v>
          </cell>
          <cell r="C1680">
            <v>-28644080.760000002</v>
          </cell>
          <cell r="D1680">
            <v>2479106.64</v>
          </cell>
        </row>
        <row r="1681">
          <cell r="A1681">
            <v>6982064</v>
          </cell>
          <cell r="B1681" t="str">
            <v>EXT SETT-NON CAP-PURCHASED LABOR</v>
          </cell>
          <cell r="C1681">
            <v>-19120524.629999999</v>
          </cell>
          <cell r="D1681">
            <v>-17805466.98</v>
          </cell>
        </row>
        <row r="1682">
          <cell r="A1682">
            <v>6982080</v>
          </cell>
          <cell r="B1682" t="str">
            <v>EXT SETT-NON CAP-DUES</v>
          </cell>
          <cell r="C1682">
            <v>-41434.910000000003</v>
          </cell>
          <cell r="D1682">
            <v>-41880.03</v>
          </cell>
        </row>
        <row r="1683">
          <cell r="A1683">
            <v>6982090</v>
          </cell>
          <cell r="B1683" t="str">
            <v>EXT SETT-NON CAP-FLEET</v>
          </cell>
          <cell r="C1683">
            <v>-250.73</v>
          </cell>
          <cell r="D1683">
            <v>-2686019.38</v>
          </cell>
        </row>
        <row r="1684">
          <cell r="A1684">
            <v>6982112</v>
          </cell>
          <cell r="B1684" t="str">
            <v>EXT SETT-NON CAP-FRANCHISE REQUIREMENTS</v>
          </cell>
          <cell r="C1684">
            <v>-175290.51</v>
          </cell>
          <cell r="D1684">
            <v>-239806.37</v>
          </cell>
        </row>
        <row r="1685">
          <cell r="A1685">
            <v>6982120</v>
          </cell>
          <cell r="B1685" t="str">
            <v>EXT SETT-NON CAP-CUSTOMER REFUNDS</v>
          </cell>
          <cell r="C1685">
            <v>25380574.66</v>
          </cell>
          <cell r="D1685">
            <v>43991927.520000003</v>
          </cell>
        </row>
        <row r="1686">
          <cell r="A1686">
            <v>6982130</v>
          </cell>
          <cell r="B1686" t="str">
            <v>EXT SETT-NON CAP-TELEPHONE CHARGES</v>
          </cell>
          <cell r="C1686">
            <v>-772614.02</v>
          </cell>
          <cell r="D1686">
            <v>-644819.84</v>
          </cell>
        </row>
        <row r="1687">
          <cell r="A1687">
            <v>6982140</v>
          </cell>
          <cell r="B1687" t="str">
            <v>EXT SETT-NON CAP-MISCELLANEOUS A&amp;G</v>
          </cell>
          <cell r="C1687">
            <v>1723765.67</v>
          </cell>
          <cell r="D1687">
            <v>-1585209.26</v>
          </cell>
        </row>
        <row r="1688">
          <cell r="A1688">
            <v>6982150</v>
          </cell>
          <cell r="B1688" t="str">
            <v>EXT SETT-NON CAP-CONTRIBUTIONS</v>
          </cell>
          <cell r="C1688">
            <v>0</v>
          </cell>
          <cell r="D1688">
            <v>-38884.400000000001</v>
          </cell>
        </row>
        <row r="1689">
          <cell r="A1689">
            <v>6982160</v>
          </cell>
          <cell r="B1689" t="str">
            <v>EXT SETT-NON CAP-MISCLLEANEOUS CORPORAT</v>
          </cell>
          <cell r="C1689">
            <v>1678025.57</v>
          </cell>
          <cell r="D1689">
            <v>-11300658.890000001</v>
          </cell>
        </row>
        <row r="1690">
          <cell r="A1690">
            <v>6982220</v>
          </cell>
          <cell r="B1690" t="str">
            <v>EXT SETT-NON CAP-SECONDARY COSTS</v>
          </cell>
          <cell r="C1690">
            <v>0</v>
          </cell>
          <cell r="D1690">
            <v>-13520252.550000001</v>
          </cell>
        </row>
        <row r="1691">
          <cell r="A1691">
            <v>6982240</v>
          </cell>
          <cell r="B1691" t="str">
            <v>EXT SETT-NON CAP-AFUDC</v>
          </cell>
          <cell r="C1691">
            <v>0</v>
          </cell>
          <cell r="D1691">
            <v>128.32</v>
          </cell>
        </row>
        <row r="1692">
          <cell r="A1692">
            <v>6982242</v>
          </cell>
          <cell r="B1692" t="str">
            <v>EXT SETT-NON CAP-AFUDC (F41910G)</v>
          </cell>
          <cell r="C1692">
            <v>-1426411.23</v>
          </cell>
          <cell r="D1692">
            <v>248000.67</v>
          </cell>
        </row>
        <row r="1693">
          <cell r="A1693">
            <v>6982260</v>
          </cell>
          <cell r="B1693" t="str">
            <v>EXT SETT-NON CAP-CASH DISCOUNTS</v>
          </cell>
          <cell r="C1693">
            <v>31002.35</v>
          </cell>
          <cell r="D1693">
            <v>32833.32</v>
          </cell>
        </row>
        <row r="1694">
          <cell r="A1694">
            <v>6982270</v>
          </cell>
          <cell r="B1694" t="str">
            <v>EXT SETT-NON CAP-LOCAL ENGINEERING</v>
          </cell>
          <cell r="C1694">
            <v>0</v>
          </cell>
          <cell r="D1694">
            <v>54704218.740000002</v>
          </cell>
        </row>
        <row r="1695">
          <cell r="A1695">
            <v>6982280</v>
          </cell>
          <cell r="B1695" t="str">
            <v>EXT SETT-NON CAP-PURCHASING OVERHEADS</v>
          </cell>
          <cell r="C1695">
            <v>0</v>
          </cell>
          <cell r="D1695">
            <v>375416.8</v>
          </cell>
        </row>
        <row r="1696">
          <cell r="A1696">
            <v>6982290</v>
          </cell>
          <cell r="B1696" t="str">
            <v>EXT SETT-NON CAP-MATERIALS OVERHEADS</v>
          </cell>
          <cell r="C1696">
            <v>0</v>
          </cell>
          <cell r="D1696">
            <v>3988403.44</v>
          </cell>
        </row>
        <row r="1697">
          <cell r="A1697">
            <v>6982300</v>
          </cell>
          <cell r="B1697" t="str">
            <v>EXT SETT-NON CAP-DEPARTMENT OVERHEADS</v>
          </cell>
          <cell r="C1697">
            <v>0</v>
          </cell>
          <cell r="D1697">
            <v>9496365.6699999999</v>
          </cell>
        </row>
        <row r="1698">
          <cell r="A1698">
            <v>6982310</v>
          </cell>
          <cell r="B1698" t="str">
            <v>EXT SETT-NON CAP-ITS OVERHEADS</v>
          </cell>
          <cell r="C1698">
            <v>0</v>
          </cell>
          <cell r="D1698">
            <v>4605183.7300000004</v>
          </cell>
        </row>
        <row r="1699">
          <cell r="A1699">
            <v>6982320</v>
          </cell>
          <cell r="B1699" t="str">
            <v>EXT SETT-NON CAP-BUILDING SERVICES</v>
          </cell>
          <cell r="C1699">
            <v>0</v>
          </cell>
          <cell r="D1699">
            <v>4188337.08</v>
          </cell>
        </row>
        <row r="1700">
          <cell r="A1700">
            <v>6982430</v>
          </cell>
          <cell r="B1700" t="str">
            <v>EXT SETT-NON CAP-CORP CENTER ALLOCATION</v>
          </cell>
          <cell r="C1700">
            <v>-13676774.17</v>
          </cell>
          <cell r="D1700">
            <v>-12451133.52</v>
          </cell>
        </row>
        <row r="1701">
          <cell r="A1701">
            <v>6982462</v>
          </cell>
          <cell r="B1701" t="str">
            <v>EXT SETT-NON CAP-OTHER COSTS</v>
          </cell>
          <cell r="C1701">
            <v>-580945.51</v>
          </cell>
          <cell r="D1701">
            <v>3372787.89</v>
          </cell>
        </row>
        <row r="1702">
          <cell r="A1702">
            <v>6982510</v>
          </cell>
          <cell r="B1702" t="str">
            <v>EXT SETT-NON CAP-SETT FROM OTHER COMPAN</v>
          </cell>
          <cell r="C1702">
            <v>-3161561.51</v>
          </cell>
          <cell r="D1702">
            <v>-5099945.0599999996</v>
          </cell>
        </row>
        <row r="1703">
          <cell r="A1703">
            <v>6982530</v>
          </cell>
          <cell r="B1703" t="str">
            <v>EXT SETT-NON CAP-INVALID COST ELEMENTS</v>
          </cell>
          <cell r="C1703">
            <v>0</v>
          </cell>
          <cell r="D1703">
            <v>284339.34000000003</v>
          </cell>
        </row>
        <row r="1704">
          <cell r="A1704">
            <v>6982540</v>
          </cell>
          <cell r="B1704" t="str">
            <v>EXT SETT-NON CAP-EBIT TRANSFER &amp; FERC R</v>
          </cell>
          <cell r="C1704">
            <v>4335786.8499999996</v>
          </cell>
          <cell r="D1704">
            <v>3861556.52</v>
          </cell>
        </row>
        <row r="1705">
          <cell r="A1705">
            <v>6982580</v>
          </cell>
          <cell r="B1705" t="str">
            <v>EXT SETT-NON CAP-PAYROLL TAX O/H</v>
          </cell>
          <cell r="C1705">
            <v>0</v>
          </cell>
          <cell r="D1705">
            <v>15553162.23</v>
          </cell>
        </row>
        <row r="1706">
          <cell r="A1706">
            <v>6982582</v>
          </cell>
          <cell r="B1706" t="str">
            <v>EXT SETT-NON CAP-PENSION &amp; BENEFITS O/H</v>
          </cell>
          <cell r="C1706">
            <v>0</v>
          </cell>
          <cell r="D1706">
            <v>38073606.420000002</v>
          </cell>
        </row>
        <row r="1707">
          <cell r="A1707">
            <v>6982584</v>
          </cell>
          <cell r="B1707" t="str">
            <v>EXT SETT-NON CAP-WORKERS COMP O/H</v>
          </cell>
          <cell r="C1707">
            <v>0</v>
          </cell>
          <cell r="D1707">
            <v>4814389.32</v>
          </cell>
        </row>
        <row r="1708">
          <cell r="A1708">
            <v>6982586</v>
          </cell>
          <cell r="B1708" t="str">
            <v>EXT SETT-NON CAP-ICP O/H</v>
          </cell>
          <cell r="C1708">
            <v>0</v>
          </cell>
          <cell r="D1708">
            <v>38284548.079999998</v>
          </cell>
        </row>
        <row r="1709">
          <cell r="A1709">
            <v>6982588</v>
          </cell>
          <cell r="B1709" t="str">
            <v>EXT SETT-NON CAP-V&amp;S O/H</v>
          </cell>
          <cell r="C1709">
            <v>0</v>
          </cell>
          <cell r="D1709">
            <v>31803900.579999998</v>
          </cell>
        </row>
        <row r="1710">
          <cell r="A1710">
            <v>6982590</v>
          </cell>
          <cell r="B1710" t="str">
            <v>EXT SETT-NON CAP-GCC O/H</v>
          </cell>
          <cell r="C1710">
            <v>0</v>
          </cell>
          <cell r="D1710">
            <v>7514276.8700000001</v>
          </cell>
        </row>
        <row r="1711">
          <cell r="A1711">
            <v>6982592</v>
          </cell>
          <cell r="B1711" t="str">
            <v>EXT SETT-NON CAP-PLPD O/H</v>
          </cell>
          <cell r="C1711">
            <v>0</v>
          </cell>
          <cell r="D1711">
            <v>4708364.9000000004</v>
          </cell>
        </row>
        <row r="1712">
          <cell r="A1712">
            <v>6982594</v>
          </cell>
          <cell r="B1712" t="str">
            <v>EXT SETT-NON CAP-OTHER O/H</v>
          </cell>
          <cell r="C1712">
            <v>0</v>
          </cell>
          <cell r="D1712">
            <v>33459004.5</v>
          </cell>
        </row>
        <row r="1713">
          <cell r="A1713">
            <v>6982596</v>
          </cell>
          <cell r="B1713" t="str">
            <v>EXT SETT-NON CAP-CAP A&amp;G ASSESSMENT-LAB</v>
          </cell>
          <cell r="C1713">
            <v>-2559900.4900000002</v>
          </cell>
          <cell r="D1713">
            <v>0</v>
          </cell>
        </row>
        <row r="1714">
          <cell r="A1714">
            <v>6982598</v>
          </cell>
          <cell r="B1714" t="str">
            <v>EXT SETT-NON CAP-CAP A&amp;G ASSESSMENT-NON</v>
          </cell>
          <cell r="C1714">
            <v>-1952400.54</v>
          </cell>
          <cell r="D1714">
            <v>0</v>
          </cell>
        </row>
        <row r="1715">
          <cell r="A1715">
            <v>6982600</v>
          </cell>
          <cell r="B1715" t="str">
            <v>EXT SETT-NON CAP-BILLING A&amp;G ASSESSMENT</v>
          </cell>
          <cell r="C1715">
            <v>-2415609.1800000002</v>
          </cell>
          <cell r="D1715">
            <v>0</v>
          </cell>
        </row>
        <row r="1716">
          <cell r="A1716">
            <v>6982602</v>
          </cell>
          <cell r="B1716" t="str">
            <v>EXT SETT-NON CAP-BILLING A&amp;G ASSESSMENT</v>
          </cell>
          <cell r="C1716">
            <v>-3616932.28</v>
          </cell>
          <cell r="D1716">
            <v>0</v>
          </cell>
        </row>
        <row r="1717">
          <cell r="A1717">
            <v>6982604</v>
          </cell>
          <cell r="B1717" t="str">
            <v>EXT SETT-NON CAP-DAMAGE CLAIMS A&amp;G ASSE</v>
          </cell>
          <cell r="C1717">
            <v>-225552.85</v>
          </cell>
          <cell r="D1717">
            <v>0</v>
          </cell>
        </row>
        <row r="1718">
          <cell r="A1718">
            <v>6982606</v>
          </cell>
          <cell r="B1718" t="str">
            <v>EXT SETT-NON CAP-DAMAGE CLAIMS A&amp;G ASSE</v>
          </cell>
          <cell r="C1718">
            <v>-40750.9</v>
          </cell>
          <cell r="D1718">
            <v>0</v>
          </cell>
        </row>
        <row r="1719">
          <cell r="A1719">
            <v>6982608</v>
          </cell>
          <cell r="B1719" t="str">
            <v>EXT SETT-NON CAP-PLPD ASSESSMENT-LABOR</v>
          </cell>
          <cell r="C1719">
            <v>-343026.55</v>
          </cell>
          <cell r="D1719">
            <v>0</v>
          </cell>
        </row>
        <row r="1720">
          <cell r="A1720">
            <v>6982610</v>
          </cell>
          <cell r="B1720" t="str">
            <v>EXT SETT-NON CAP-PLPD ASSESSMENT-NONLAB</v>
          </cell>
          <cell r="C1720">
            <v>-88302.03</v>
          </cell>
          <cell r="D1720">
            <v>0</v>
          </cell>
        </row>
        <row r="1721">
          <cell r="A1721">
            <v>6982612</v>
          </cell>
          <cell r="B1721" t="str">
            <v>EXT SETT-NON CAP-WC ASSESSMENT-LABOR</v>
          </cell>
          <cell r="C1721">
            <v>-392228.69</v>
          </cell>
          <cell r="D1721">
            <v>0</v>
          </cell>
        </row>
        <row r="1722">
          <cell r="A1722">
            <v>6982614</v>
          </cell>
          <cell r="B1722" t="str">
            <v>EXT SETT-NON CAP-WC ASSESSMENT-NONLABOR</v>
          </cell>
          <cell r="C1722">
            <v>-139648.95999999999</v>
          </cell>
          <cell r="D1722">
            <v>0</v>
          </cell>
        </row>
        <row r="1723">
          <cell r="A1723">
            <v>6982620</v>
          </cell>
          <cell r="B1723" t="str">
            <v>EXT SETT-NON CAP-P&amp;B ASSESSMENT-LABOR</v>
          </cell>
          <cell r="C1723">
            <v>118.33</v>
          </cell>
          <cell r="D1723">
            <v>0</v>
          </cell>
        </row>
        <row r="1724">
          <cell r="A1724">
            <v>6982622</v>
          </cell>
          <cell r="B1724" t="str">
            <v>EXT SETT-NON CAP-P&amp;B ASSESSMENT-NONLABO</v>
          </cell>
          <cell r="C1724">
            <v>-16951412.640000001</v>
          </cell>
          <cell r="D1724">
            <v>0</v>
          </cell>
        </row>
        <row r="1725">
          <cell r="A1725">
            <v>6982624</v>
          </cell>
          <cell r="B1725" t="str">
            <v>EXT SETT-NON CAP-FLEET ASSESSMENT-LABOR</v>
          </cell>
          <cell r="C1725">
            <v>-1891008.69</v>
          </cell>
          <cell r="D1725">
            <v>0</v>
          </cell>
        </row>
        <row r="1726">
          <cell r="A1726">
            <v>6982626</v>
          </cell>
          <cell r="B1726" t="str">
            <v>EXT SETT-NON CAP-FLEET ASSESSMENT-NONLA</v>
          </cell>
          <cell r="C1726">
            <v>-1770230.89</v>
          </cell>
          <cell r="D1726">
            <v>0</v>
          </cell>
        </row>
        <row r="1727">
          <cell r="A1727">
            <v>6982628</v>
          </cell>
          <cell r="B1727" t="str">
            <v>EXT SETT-NON CAP-C&amp;J A&amp;G ASSESSMENT-LAB</v>
          </cell>
          <cell r="C1727">
            <v>-35907.33</v>
          </cell>
          <cell r="D1727">
            <v>0</v>
          </cell>
        </row>
        <row r="1728">
          <cell r="A1728">
            <v>6982630</v>
          </cell>
          <cell r="B1728" t="str">
            <v>EXT SETT-NON CAP-C&amp;J A&amp;G ASSESSMENT-NON</v>
          </cell>
          <cell r="C1728">
            <v>-55875.199999999997</v>
          </cell>
          <cell r="D1728">
            <v>0</v>
          </cell>
        </row>
        <row r="1729">
          <cell r="A1729">
            <v>6982632</v>
          </cell>
          <cell r="B1729" t="str">
            <v>EXT SETT-NON CAP-PURCHASING ASSESSMENT-</v>
          </cell>
          <cell r="C1729">
            <v>-1193277.72</v>
          </cell>
          <cell r="D1729">
            <v>0</v>
          </cell>
        </row>
        <row r="1730">
          <cell r="A1730">
            <v>6982634</v>
          </cell>
          <cell r="B1730" t="str">
            <v>EXT SETT-NON CAP-PURCHASING ASSESSMENT-</v>
          </cell>
          <cell r="C1730">
            <v>-689095.96</v>
          </cell>
          <cell r="D1730">
            <v>0</v>
          </cell>
        </row>
        <row r="1731">
          <cell r="A1731">
            <v>6982636</v>
          </cell>
          <cell r="B1731" t="str">
            <v>EXT SETT-NON CAP-PRE-PMT ASSESSMENTS</v>
          </cell>
          <cell r="C1731">
            <v>-949.73</v>
          </cell>
          <cell r="D1731">
            <v>0</v>
          </cell>
        </row>
        <row r="1732">
          <cell r="A1732">
            <v>6982638</v>
          </cell>
          <cell r="B1732" t="str">
            <v>EXT SETT-NON CAP-V&amp;S O/H-LABOR</v>
          </cell>
          <cell r="C1732">
            <v>43581023.490000002</v>
          </cell>
          <cell r="D1732">
            <v>0</v>
          </cell>
        </row>
        <row r="1733">
          <cell r="A1733">
            <v>6982642</v>
          </cell>
          <cell r="B1733" t="str">
            <v>EXT SETT-NON CAP-ICP O/H-LABOR</v>
          </cell>
          <cell r="C1733">
            <v>47465141.009999998</v>
          </cell>
          <cell r="D1733">
            <v>0</v>
          </cell>
        </row>
        <row r="1734">
          <cell r="A1734">
            <v>6982648</v>
          </cell>
          <cell r="B1734" t="str">
            <v>EXT SETT-NON CAP-PT O/H-NONLABOR</v>
          </cell>
          <cell r="C1734">
            <v>25332816.18</v>
          </cell>
          <cell r="D1734">
            <v>0</v>
          </cell>
        </row>
        <row r="1735">
          <cell r="A1735">
            <v>6982650</v>
          </cell>
          <cell r="B1735" t="str">
            <v>EXT SETT-NON CAP-PLPD O/H-LABOR</v>
          </cell>
          <cell r="C1735">
            <v>296297.55</v>
          </cell>
          <cell r="D1735">
            <v>0</v>
          </cell>
        </row>
        <row r="1736">
          <cell r="A1736">
            <v>6982652</v>
          </cell>
          <cell r="B1736" t="str">
            <v>EXT SETT-NON CAP-PLPD O/H-NONLABOR</v>
          </cell>
          <cell r="C1736">
            <v>6430576.0599999996</v>
          </cell>
          <cell r="D1736">
            <v>0</v>
          </cell>
        </row>
        <row r="1737">
          <cell r="A1737">
            <v>6982654</v>
          </cell>
          <cell r="B1737" t="str">
            <v>EXT SETT-NON CAP-WC O/H-LABOR</v>
          </cell>
          <cell r="C1737">
            <v>394397.47</v>
          </cell>
          <cell r="D1737">
            <v>0</v>
          </cell>
        </row>
        <row r="1738">
          <cell r="A1738">
            <v>6982656</v>
          </cell>
          <cell r="B1738" t="str">
            <v>EXT SETT-NON CAP-WC O/H-NONLABOR</v>
          </cell>
          <cell r="C1738">
            <v>4477578.66</v>
          </cell>
          <cell r="D1738">
            <v>0</v>
          </cell>
        </row>
        <row r="1739">
          <cell r="A1739">
            <v>6982658</v>
          </cell>
          <cell r="B1739" t="str">
            <v>EXT SETT-NON CAP-P&amp;B O/H-LABOR</v>
          </cell>
          <cell r="C1739">
            <v>474944.65</v>
          </cell>
          <cell r="D1739">
            <v>0</v>
          </cell>
        </row>
        <row r="1740">
          <cell r="A1740">
            <v>6982660</v>
          </cell>
          <cell r="B1740" t="str">
            <v>EXT SETT-NON CAP-P&amp;B O/H-NONLABOR</v>
          </cell>
          <cell r="C1740">
            <v>29690593.940000001</v>
          </cell>
          <cell r="D1740">
            <v>0</v>
          </cell>
        </row>
        <row r="1741">
          <cell r="A1741">
            <v>6982664</v>
          </cell>
          <cell r="B1741" t="str">
            <v>EXT SETT-NON CAP-SUPP. NON-ENERGY O/H-N</v>
          </cell>
          <cell r="C1741">
            <v>-20588.39</v>
          </cell>
          <cell r="D1741">
            <v>0</v>
          </cell>
        </row>
        <row r="1742">
          <cell r="A1742">
            <v>6982670</v>
          </cell>
          <cell r="B1742" t="str">
            <v>EXT SETT-NON CAP-PRE-PMT LABOR LOADERS</v>
          </cell>
          <cell r="C1742">
            <v>-277.58</v>
          </cell>
          <cell r="D1742">
            <v>0</v>
          </cell>
        </row>
        <row r="1743">
          <cell r="A1743">
            <v>6982672</v>
          </cell>
          <cell r="B1743" t="str">
            <v>EXT SETT-NON CAP-FLEET O/H-LABOR</v>
          </cell>
          <cell r="C1743">
            <v>5120563.26</v>
          </cell>
          <cell r="D1743">
            <v>0</v>
          </cell>
        </row>
        <row r="1744">
          <cell r="A1744">
            <v>6982674</v>
          </cell>
          <cell r="B1744" t="str">
            <v>EXT SETT-NON CAP-FLEET O/H-NONLABOR</v>
          </cell>
          <cell r="C1744">
            <v>18690952.02</v>
          </cell>
          <cell r="D1744">
            <v>0</v>
          </cell>
        </row>
        <row r="1745">
          <cell r="A1745">
            <v>6982676</v>
          </cell>
          <cell r="B1745" t="str">
            <v>EXT SETT-NON CAP-PURCHASING O/H-LABOR</v>
          </cell>
          <cell r="C1745">
            <v>2291398.1800000002</v>
          </cell>
          <cell r="D1745">
            <v>0</v>
          </cell>
        </row>
        <row r="1746">
          <cell r="A1746">
            <v>6982678</v>
          </cell>
          <cell r="B1746" t="str">
            <v>EXT SETT-NON CAP-PURCHASING O/H-NONLABO</v>
          </cell>
          <cell r="C1746">
            <v>1210029.07</v>
          </cell>
          <cell r="D1746">
            <v>0</v>
          </cell>
        </row>
        <row r="1747">
          <cell r="A1747">
            <v>6982680</v>
          </cell>
          <cell r="B1747" t="str">
            <v>EXT SETT-NON CAP-STORES O/H-LABOR</v>
          </cell>
          <cell r="C1747">
            <v>3206438.27</v>
          </cell>
          <cell r="D1747">
            <v>0</v>
          </cell>
        </row>
        <row r="1748">
          <cell r="A1748">
            <v>6982682</v>
          </cell>
          <cell r="B1748" t="str">
            <v>EXT SETT-NON CAP-STORES O/H-NONLABOR</v>
          </cell>
          <cell r="C1748">
            <v>1337998.4099999999</v>
          </cell>
          <cell r="D1748">
            <v>0</v>
          </cell>
        </row>
        <row r="1749">
          <cell r="A1749">
            <v>6982686</v>
          </cell>
          <cell r="B1749" t="str">
            <v>EXT SETT-NON CAP-EXEMPT MAT. O/H-NONLAB</v>
          </cell>
          <cell r="C1749">
            <v>5316277.78</v>
          </cell>
          <cell r="D1749">
            <v>0</v>
          </cell>
        </row>
        <row r="1750">
          <cell r="A1750">
            <v>6982688</v>
          </cell>
          <cell r="B1750" t="str">
            <v>EXT SETT-NON CAP-CONTRACT ADMIN. O/H-LA</v>
          </cell>
          <cell r="C1750">
            <v>3283348.94</v>
          </cell>
          <cell r="D1750">
            <v>0</v>
          </cell>
        </row>
        <row r="1751">
          <cell r="A1751">
            <v>6982690</v>
          </cell>
          <cell r="B1751" t="str">
            <v>EXT SETT-NON CAP-CONTRACT ADMIN. O/H-NO</v>
          </cell>
          <cell r="C1751">
            <v>1756242.53</v>
          </cell>
          <cell r="D1751">
            <v>0</v>
          </cell>
        </row>
        <row r="1752">
          <cell r="A1752">
            <v>6982692</v>
          </cell>
          <cell r="B1752" t="str">
            <v>EXT SETT-NON CAP-DOH O/H-LABOR</v>
          </cell>
          <cell r="C1752">
            <v>4098856.51</v>
          </cell>
          <cell r="D1752">
            <v>0</v>
          </cell>
        </row>
        <row r="1753">
          <cell r="A1753">
            <v>6982694</v>
          </cell>
          <cell r="B1753" t="str">
            <v>EXT SETT-NON CAP-DOH O/H-NONLABOR</v>
          </cell>
          <cell r="C1753">
            <v>809531.14</v>
          </cell>
          <cell r="D1753">
            <v>0</v>
          </cell>
        </row>
        <row r="1754">
          <cell r="A1754">
            <v>6982696</v>
          </cell>
          <cell r="B1754" t="str">
            <v>EXT SETT-NON CAP-ENGINEERING O/H-LABOR</v>
          </cell>
          <cell r="C1754">
            <v>33409522.940000001</v>
          </cell>
          <cell r="D1754">
            <v>0</v>
          </cell>
        </row>
        <row r="1755">
          <cell r="A1755">
            <v>6982698</v>
          </cell>
          <cell r="B1755" t="str">
            <v>EXT SETT-NON CAP-ENGINEERING O/H-NONLAB</v>
          </cell>
          <cell r="C1755">
            <v>8141235.04</v>
          </cell>
          <cell r="D1755">
            <v>0</v>
          </cell>
        </row>
        <row r="1756">
          <cell r="A1756">
            <v>6982700</v>
          </cell>
          <cell r="B1756" t="str">
            <v>EXT SETT-NON CAP-SHOP ORDER O/H-LABOR</v>
          </cell>
          <cell r="C1756">
            <v>145441.82999999999</v>
          </cell>
          <cell r="D1756">
            <v>0</v>
          </cell>
        </row>
        <row r="1757">
          <cell r="A1757">
            <v>6982702</v>
          </cell>
          <cell r="B1757" t="str">
            <v>EXT SETT-NON CAP-SHOP ORDER O/H-NONLABO</v>
          </cell>
          <cell r="C1757">
            <v>979760.65</v>
          </cell>
          <cell r="D1757">
            <v>0</v>
          </cell>
        </row>
        <row r="1758">
          <cell r="A1758">
            <v>6982704</v>
          </cell>
          <cell r="B1758" t="str">
            <v>EXT SETT-NON CAP-SMALL TOOLS O/H-LABOR</v>
          </cell>
          <cell r="C1758">
            <v>512024.28</v>
          </cell>
          <cell r="D1758">
            <v>0</v>
          </cell>
        </row>
        <row r="1759">
          <cell r="A1759">
            <v>6982706</v>
          </cell>
          <cell r="B1759" t="str">
            <v>EXT SETT-NON CAP-SMALL TOOLS O/H-NONLAB</v>
          </cell>
          <cell r="C1759">
            <v>3397812.45</v>
          </cell>
          <cell r="D1759">
            <v>0</v>
          </cell>
        </row>
        <row r="1760">
          <cell r="A1760">
            <v>6982708</v>
          </cell>
          <cell r="B1760" t="str">
            <v>EXT SETT-NON CAP-CAPITAL A&amp;G O/H-LABOR</v>
          </cell>
          <cell r="C1760">
            <v>3131217.53</v>
          </cell>
          <cell r="D1760">
            <v>0</v>
          </cell>
        </row>
        <row r="1761">
          <cell r="A1761">
            <v>6982710</v>
          </cell>
          <cell r="B1761" t="str">
            <v>EXT SETT-NON CAP-CAPITAL A&amp;G O/H-NONLAB</v>
          </cell>
          <cell r="C1761">
            <v>8580650.6600000001</v>
          </cell>
          <cell r="D1761">
            <v>0</v>
          </cell>
        </row>
        <row r="1762">
          <cell r="A1762">
            <v>6982712</v>
          </cell>
          <cell r="B1762" t="str">
            <v>EXT SETT-NON CAP-BILLING A&amp;G/ISL O/H-LA</v>
          </cell>
          <cell r="C1762">
            <v>2638363.96</v>
          </cell>
          <cell r="D1762">
            <v>0</v>
          </cell>
        </row>
        <row r="1763">
          <cell r="A1763">
            <v>6982714</v>
          </cell>
          <cell r="B1763" t="str">
            <v>EXT SETT-NON CAP-BILLING A&amp;G/ISL O/H-NO</v>
          </cell>
          <cell r="C1763">
            <v>18376627.579999998</v>
          </cell>
          <cell r="D1763">
            <v>0</v>
          </cell>
        </row>
        <row r="1764">
          <cell r="A1764">
            <v>6982720</v>
          </cell>
          <cell r="B1764" t="str">
            <v>EXT SETT-NON CAP-C&amp;J A&amp;G O/H-LABOR</v>
          </cell>
          <cell r="C1764">
            <v>22056.29</v>
          </cell>
          <cell r="D1764">
            <v>0</v>
          </cell>
        </row>
        <row r="1765">
          <cell r="A1765">
            <v>6982722</v>
          </cell>
          <cell r="B1765" t="str">
            <v>EXT SETT-NON CAP-C&amp;J A&amp;G O/H-NONLABOR</v>
          </cell>
          <cell r="C1765">
            <v>119473.94</v>
          </cell>
          <cell r="D1765">
            <v>0</v>
          </cell>
        </row>
        <row r="1766">
          <cell r="A1766">
            <v>6982726</v>
          </cell>
          <cell r="B1766" t="str">
            <v>EXT SETT-NON CAP-A&amp;G GOV'T TURNKEY O/H-</v>
          </cell>
          <cell r="C1766">
            <v>1092.72</v>
          </cell>
          <cell r="D1766">
            <v>0</v>
          </cell>
        </row>
        <row r="1767">
          <cell r="A1767">
            <v>6982730</v>
          </cell>
          <cell r="B1767" t="str">
            <v>EXT SETT-NON CAP-FCL-3RD PARTY O/H-NONL</v>
          </cell>
          <cell r="C1767">
            <v>-7695.04</v>
          </cell>
          <cell r="D1767">
            <v>0</v>
          </cell>
        </row>
        <row r="1768">
          <cell r="A1768">
            <v>6982732</v>
          </cell>
          <cell r="B1768" t="str">
            <v>EXT SETT-NON CAP-ITS O/H-LABOR</v>
          </cell>
          <cell r="C1768">
            <v>-36892.379999999997</v>
          </cell>
          <cell r="D1768">
            <v>0</v>
          </cell>
        </row>
        <row r="1769">
          <cell r="A1769">
            <v>6982734</v>
          </cell>
          <cell r="B1769" t="str">
            <v>EXT SETT-NON CAP-ITS O/H-NONLABOR</v>
          </cell>
          <cell r="C1769">
            <v>-46115.62</v>
          </cell>
          <cell r="D1769">
            <v>0</v>
          </cell>
        </row>
        <row r="1770">
          <cell r="A1770">
            <v>6982736</v>
          </cell>
          <cell r="B1770" t="str">
            <v>EXT SETT-NON CAP-BUILDING SERVICES O/H-</v>
          </cell>
          <cell r="C1770">
            <v>-9223.1</v>
          </cell>
          <cell r="D1770">
            <v>0</v>
          </cell>
        </row>
        <row r="1771">
          <cell r="A1771">
            <v>6982738</v>
          </cell>
          <cell r="B1771" t="str">
            <v>EXT SETT-NON CAP-BUILDING SERVICES O/H-</v>
          </cell>
          <cell r="C1771">
            <v>-110677.22</v>
          </cell>
          <cell r="D1771">
            <v>0</v>
          </cell>
        </row>
        <row r="1772">
          <cell r="A1772">
            <v>6982744</v>
          </cell>
          <cell r="B1772" t="str">
            <v>EXT SETT-NON CAP-PRE-PMT NONLABOR LOADE</v>
          </cell>
          <cell r="C1772">
            <v>-986.2</v>
          </cell>
          <cell r="D1772">
            <v>0</v>
          </cell>
        </row>
        <row r="1773">
          <cell r="A1773">
            <v>6982750</v>
          </cell>
          <cell r="B1773" t="str">
            <v>EXT SETT-NON CAP-P&amp;B O/H REF-NONLABOR</v>
          </cell>
          <cell r="C1773">
            <v>21390801.109999999</v>
          </cell>
          <cell r="D1773">
            <v>0</v>
          </cell>
        </row>
        <row r="1774">
          <cell r="A1774">
            <v>6996004</v>
          </cell>
          <cell r="B1774" t="str">
            <v>FICO-I/S-BLG ASMNT A&amp;G LABOR 2100-2200</v>
          </cell>
          <cell r="C1774">
            <v>6.42</v>
          </cell>
          <cell r="D1774">
            <v>0</v>
          </cell>
        </row>
        <row r="1775">
          <cell r="A1775">
            <v>6996005</v>
          </cell>
          <cell r="B1775" t="str">
            <v>FICO-I/S-BLG ASMNT A&amp;G LABOR 2200-2100</v>
          </cell>
          <cell r="C1775">
            <v>-16.55</v>
          </cell>
          <cell r="D1775">
            <v>0</v>
          </cell>
        </row>
        <row r="1776">
          <cell r="A1776">
            <v>6996006</v>
          </cell>
          <cell r="B1776" t="str">
            <v>FICO-I/S-BLG ASMT A&amp;G-NNLBR  2100-2200</v>
          </cell>
          <cell r="C1776">
            <v>359.08</v>
          </cell>
          <cell r="D1776">
            <v>0</v>
          </cell>
        </row>
        <row r="1777">
          <cell r="A1777">
            <v>6996007</v>
          </cell>
          <cell r="B1777" t="str">
            <v>FICO-I/S-BLG ASMT A&amp;G-NNLBR  2200-2100</v>
          </cell>
          <cell r="C1777">
            <v>-718.37</v>
          </cell>
          <cell r="D1777">
            <v>0</v>
          </cell>
        </row>
        <row r="1778">
          <cell r="A1778">
            <v>6996028</v>
          </cell>
          <cell r="B1778" t="str">
            <v>FICO-I/S-FLEET ASSMNT-LABOR  2100-2200</v>
          </cell>
          <cell r="C1778">
            <v>-2681.37</v>
          </cell>
          <cell r="D1778">
            <v>0</v>
          </cell>
        </row>
        <row r="1779">
          <cell r="A1779">
            <v>6996029</v>
          </cell>
          <cell r="B1779" t="str">
            <v>FICO-I/S-FLEET ASSMNT-LABOR  2200-2100</v>
          </cell>
          <cell r="C1779">
            <v>8281.6</v>
          </cell>
          <cell r="D1779">
            <v>0</v>
          </cell>
        </row>
        <row r="1780">
          <cell r="A1780">
            <v>6996030</v>
          </cell>
          <cell r="B1780" t="str">
            <v>FICO-I/S-FLEET ASMNT-NONLABR 2100-2200</v>
          </cell>
          <cell r="C1780">
            <v>-1468.07</v>
          </cell>
          <cell r="D1780">
            <v>0</v>
          </cell>
        </row>
        <row r="1781">
          <cell r="A1781">
            <v>6996031</v>
          </cell>
          <cell r="B1781" t="str">
            <v>FICO-I/S-FLEET ASMNT-NONLABR 2200-2100</v>
          </cell>
          <cell r="C1781">
            <v>3078.14</v>
          </cell>
          <cell r="D1781">
            <v>0</v>
          </cell>
        </row>
        <row r="1782">
          <cell r="A1782">
            <v>6996033</v>
          </cell>
          <cell r="B1782" t="str">
            <v>FICO-I/S-C&amp;J A&amp;G ASMNT-LABOR 2200-2100</v>
          </cell>
          <cell r="C1782">
            <v>-1.02</v>
          </cell>
          <cell r="D1782">
            <v>0</v>
          </cell>
        </row>
        <row r="1783">
          <cell r="A1783">
            <v>6996034</v>
          </cell>
          <cell r="B1783" t="str">
            <v>FICO-I/S-C&amp;J A&amp;G ASMN-NOLBR  2100-2200</v>
          </cell>
          <cell r="C1783">
            <v>905.99</v>
          </cell>
          <cell r="D1783">
            <v>0</v>
          </cell>
        </row>
        <row r="1784">
          <cell r="A1784">
            <v>6996035</v>
          </cell>
          <cell r="B1784" t="str">
            <v>FICO-I/S-C&amp;J A&amp;G ASMN-NOLBR  2200-2100</v>
          </cell>
          <cell r="C1784">
            <v>-43.73</v>
          </cell>
          <cell r="D1784">
            <v>0</v>
          </cell>
        </row>
        <row r="1785">
          <cell r="A1785">
            <v>6996042</v>
          </cell>
          <cell r="B1785" t="str">
            <v>FICO-INT SETT-V&amp;S O/H-LABOR 2100-2200</v>
          </cell>
          <cell r="C1785">
            <v>-7085581.4400000004</v>
          </cell>
          <cell r="D1785">
            <v>0</v>
          </cell>
        </row>
        <row r="1786">
          <cell r="A1786">
            <v>6996043</v>
          </cell>
          <cell r="B1786" t="str">
            <v>FICO-INT SETT-V&amp;S O/H-LABOR 2200-2100</v>
          </cell>
          <cell r="C1786">
            <v>1284760.68</v>
          </cell>
          <cell r="D1786">
            <v>0</v>
          </cell>
        </row>
        <row r="1787">
          <cell r="A1787">
            <v>6996046</v>
          </cell>
          <cell r="B1787" t="str">
            <v>FICO-INT SETT-ICP O/H-LABOR 2100-2200</v>
          </cell>
          <cell r="C1787">
            <v>-7701886.5499999998</v>
          </cell>
          <cell r="D1787">
            <v>0</v>
          </cell>
        </row>
        <row r="1788">
          <cell r="A1788">
            <v>6996047</v>
          </cell>
          <cell r="B1788" t="str">
            <v>FICO-INT SETT-ICP O/H-LABOR 2200-2100</v>
          </cell>
          <cell r="C1788">
            <v>477704.13</v>
          </cell>
          <cell r="D1788">
            <v>0</v>
          </cell>
        </row>
        <row r="1789">
          <cell r="A1789">
            <v>6996052</v>
          </cell>
          <cell r="B1789" t="str">
            <v>FICO-INT SET-PT O/H-NONLABOR 2100-2200</v>
          </cell>
          <cell r="C1789">
            <v>-4096544.93</v>
          </cell>
          <cell r="D1789">
            <v>0</v>
          </cell>
        </row>
        <row r="1790">
          <cell r="A1790">
            <v>6996053</v>
          </cell>
          <cell r="B1790" t="str">
            <v>FICO-INT SET-PT O/H-NONLABOR 2200-2100</v>
          </cell>
          <cell r="C1790">
            <v>728781.81</v>
          </cell>
          <cell r="D1790">
            <v>0</v>
          </cell>
        </row>
        <row r="1791">
          <cell r="A1791">
            <v>6996054</v>
          </cell>
          <cell r="B1791" t="str">
            <v>FICO-INT SETT-PLPD O/H-LABOR 2100-2200</v>
          </cell>
          <cell r="C1791">
            <v>-47248.81</v>
          </cell>
          <cell r="D1791">
            <v>0</v>
          </cell>
        </row>
        <row r="1792">
          <cell r="A1792">
            <v>6996055</v>
          </cell>
          <cell r="B1792" t="str">
            <v>FICO-INT SETT-PLPD O/H-LABOR 2200-2100</v>
          </cell>
          <cell r="C1792">
            <v>3844.05</v>
          </cell>
          <cell r="D1792">
            <v>0</v>
          </cell>
        </row>
        <row r="1793">
          <cell r="A1793">
            <v>6996056</v>
          </cell>
          <cell r="B1793" t="str">
            <v>FICO-INT SET-PLPD O/H-NONLBR 2100-2200</v>
          </cell>
          <cell r="C1793">
            <v>-1037418.69</v>
          </cell>
          <cell r="D1793">
            <v>0</v>
          </cell>
        </row>
        <row r="1794">
          <cell r="A1794">
            <v>6996057</v>
          </cell>
          <cell r="B1794" t="str">
            <v>FICO-INT SET-PLPD O/H-NONLBR 2200-2100</v>
          </cell>
          <cell r="C1794">
            <v>233506.27</v>
          </cell>
          <cell r="D1794">
            <v>0</v>
          </cell>
        </row>
        <row r="1795">
          <cell r="A1795">
            <v>6996058</v>
          </cell>
          <cell r="B1795" t="str">
            <v>FICO-INT SETT-WC O/H - LABOR 2100-2200</v>
          </cell>
          <cell r="C1795">
            <v>-63228.81</v>
          </cell>
          <cell r="D1795">
            <v>0</v>
          </cell>
        </row>
        <row r="1796">
          <cell r="A1796">
            <v>6996059</v>
          </cell>
          <cell r="B1796" t="str">
            <v>FICO-INT SETT-WC O/H - LABOR 2200-2100</v>
          </cell>
          <cell r="C1796">
            <v>3443.55</v>
          </cell>
          <cell r="D1796">
            <v>0</v>
          </cell>
        </row>
        <row r="1797">
          <cell r="A1797">
            <v>6996060</v>
          </cell>
          <cell r="B1797" t="str">
            <v>FICO-INT SET-WC O/H-NONLABOR 2100-2200</v>
          </cell>
          <cell r="C1797">
            <v>-728733.58</v>
          </cell>
          <cell r="D1797">
            <v>0</v>
          </cell>
        </row>
        <row r="1798">
          <cell r="A1798">
            <v>6996061</v>
          </cell>
          <cell r="B1798" t="str">
            <v>FICO-INT SET-WC O/H-NONLABOR 2200-2100</v>
          </cell>
          <cell r="C1798">
            <v>259171.54</v>
          </cell>
          <cell r="D1798">
            <v>0</v>
          </cell>
        </row>
        <row r="1799">
          <cell r="A1799">
            <v>6996062</v>
          </cell>
          <cell r="B1799" t="str">
            <v>FICO-INT SETT-P&amp;B O/H-LABOR 2100-2200</v>
          </cell>
          <cell r="C1799">
            <v>-76153.48</v>
          </cell>
          <cell r="D1799">
            <v>0</v>
          </cell>
        </row>
        <row r="1800">
          <cell r="A1800">
            <v>6996063</v>
          </cell>
          <cell r="B1800" t="str">
            <v>FICO-INT SETT-P&amp;B O/H-LABOR 2200-2100</v>
          </cell>
          <cell r="C1800">
            <v>1228.42</v>
          </cell>
          <cell r="D1800">
            <v>0</v>
          </cell>
        </row>
        <row r="1801">
          <cell r="A1801">
            <v>6996064</v>
          </cell>
          <cell r="B1801" t="str">
            <v>FICO-INT SETT-P&amp;B O/H-NONLBR 2100-2200</v>
          </cell>
          <cell r="C1801">
            <v>-4844784.3899999997</v>
          </cell>
          <cell r="D1801">
            <v>0</v>
          </cell>
        </row>
        <row r="1802">
          <cell r="A1802">
            <v>6996065</v>
          </cell>
          <cell r="B1802" t="str">
            <v>FICO-INT SETT-P&amp;B O/H-NONLBR 2200-2100</v>
          </cell>
          <cell r="C1802">
            <v>1154122.3700000001</v>
          </cell>
          <cell r="D1802">
            <v>0</v>
          </cell>
        </row>
        <row r="1803">
          <cell r="A1803">
            <v>6996068</v>
          </cell>
          <cell r="B1803" t="str">
            <v>FICO-I/S-SP NO-ENRG OH-NOLBR 2100-2200</v>
          </cell>
          <cell r="C1803">
            <v>-77701.77</v>
          </cell>
          <cell r="D1803">
            <v>0</v>
          </cell>
        </row>
        <row r="1804">
          <cell r="A1804">
            <v>6996069</v>
          </cell>
          <cell r="B1804" t="str">
            <v>FICO-I/S-SP NO-ENRG OH-NOLBR 2200-2100</v>
          </cell>
          <cell r="C1804">
            <v>2267.65</v>
          </cell>
          <cell r="D1804">
            <v>0</v>
          </cell>
        </row>
        <row r="1805">
          <cell r="A1805">
            <v>6996076</v>
          </cell>
          <cell r="B1805" t="str">
            <v>FICO-INT SET-FLEET O/H-LABOR 2100-2200</v>
          </cell>
          <cell r="C1805">
            <v>-29763.43</v>
          </cell>
          <cell r="D1805">
            <v>0</v>
          </cell>
        </row>
        <row r="1806">
          <cell r="A1806">
            <v>6996077</v>
          </cell>
          <cell r="B1806" t="str">
            <v>FICO-INT SET-FLEET O/H-LABOR 2200-2100</v>
          </cell>
          <cell r="C1806">
            <v>52222.04</v>
          </cell>
          <cell r="D1806">
            <v>0</v>
          </cell>
        </row>
        <row r="1807">
          <cell r="A1807">
            <v>6996078</v>
          </cell>
          <cell r="B1807" t="str">
            <v>FICO-I/S-FLEET O/H-NONLABOR 2100-2200</v>
          </cell>
          <cell r="C1807">
            <v>-99414.41</v>
          </cell>
          <cell r="D1807">
            <v>0</v>
          </cell>
        </row>
        <row r="1808">
          <cell r="A1808">
            <v>6996079</v>
          </cell>
          <cell r="B1808" t="str">
            <v>FICO-I/S-FLEET O/H-NONLABOR 2200-2100</v>
          </cell>
          <cell r="C1808">
            <v>200448.3</v>
          </cell>
          <cell r="D1808">
            <v>0</v>
          </cell>
        </row>
        <row r="1809">
          <cell r="A1809">
            <v>6996080</v>
          </cell>
          <cell r="B1809" t="str">
            <v>FICO-INT SET-PURCH O/H - LBR 2100-2200</v>
          </cell>
          <cell r="C1809">
            <v>-236575.04</v>
          </cell>
          <cell r="D1809">
            <v>0</v>
          </cell>
        </row>
        <row r="1810">
          <cell r="A1810">
            <v>6996081</v>
          </cell>
          <cell r="B1810" t="str">
            <v>FICO-INT SET-PURCH O/H - LBR 2200-2100</v>
          </cell>
          <cell r="C1810">
            <v>9182.57</v>
          </cell>
          <cell r="D1810">
            <v>0</v>
          </cell>
        </row>
        <row r="1811">
          <cell r="A1811">
            <v>6996082</v>
          </cell>
          <cell r="B1811" t="str">
            <v>FICO-INT SET-PURCH OH-NONLBR 2100-2200</v>
          </cell>
          <cell r="C1811">
            <v>-115969.31</v>
          </cell>
          <cell r="D1811">
            <v>0</v>
          </cell>
        </row>
        <row r="1812">
          <cell r="A1812">
            <v>6996083</v>
          </cell>
          <cell r="B1812" t="str">
            <v>FICO-INT SET-PURCH OH-NONLBR 2200-2100</v>
          </cell>
          <cell r="C1812">
            <v>26471.35</v>
          </cell>
          <cell r="D1812">
            <v>0</v>
          </cell>
        </row>
        <row r="1813">
          <cell r="A1813">
            <v>6996084</v>
          </cell>
          <cell r="B1813" t="str">
            <v>FICO-INT SET-STORES OH-LABOR 2100-2200</v>
          </cell>
          <cell r="C1813">
            <v>-468.73</v>
          </cell>
          <cell r="D1813">
            <v>0</v>
          </cell>
        </row>
        <row r="1814">
          <cell r="A1814">
            <v>6996085</v>
          </cell>
          <cell r="B1814" t="str">
            <v>FICO-INT SET-STORES OH-LABOR 2200-2100</v>
          </cell>
          <cell r="C1814">
            <v>1198.47</v>
          </cell>
          <cell r="D1814">
            <v>0</v>
          </cell>
        </row>
        <row r="1815">
          <cell r="A1815">
            <v>6996086</v>
          </cell>
          <cell r="B1815" t="str">
            <v>FICO - I/S-STORES OH-NONLBR 2100-2200</v>
          </cell>
          <cell r="C1815">
            <v>-125.84</v>
          </cell>
          <cell r="D1815">
            <v>0</v>
          </cell>
        </row>
        <row r="1816">
          <cell r="A1816">
            <v>6996087</v>
          </cell>
          <cell r="B1816" t="str">
            <v>FICO - I/S-STORES OH-NONLBR 2200-2100</v>
          </cell>
          <cell r="C1816">
            <v>280.31</v>
          </cell>
          <cell r="D1816">
            <v>0</v>
          </cell>
        </row>
        <row r="1817">
          <cell r="A1817">
            <v>6996090</v>
          </cell>
          <cell r="B1817" t="str">
            <v>FICO-I/S-EXMPT MAT OH-NONLBR 2100-2200</v>
          </cell>
          <cell r="C1817">
            <v>-17009.580000000002</v>
          </cell>
          <cell r="D1817">
            <v>0</v>
          </cell>
        </row>
        <row r="1818">
          <cell r="A1818">
            <v>6996091</v>
          </cell>
          <cell r="B1818" t="str">
            <v>FICO-I/S-EXMPT MAT OH-NONLBR 2200-2100</v>
          </cell>
          <cell r="C1818">
            <v>91.47</v>
          </cell>
          <cell r="D1818">
            <v>0</v>
          </cell>
        </row>
        <row r="1819">
          <cell r="A1819">
            <v>6996092</v>
          </cell>
          <cell r="B1819" t="str">
            <v>FICO-I/S-CONTR. ADMIN OH-LBR 2100-2200</v>
          </cell>
          <cell r="C1819">
            <v>-9.91</v>
          </cell>
          <cell r="D1819">
            <v>0</v>
          </cell>
        </row>
        <row r="1820">
          <cell r="A1820">
            <v>6996094</v>
          </cell>
          <cell r="B1820" t="str">
            <v>FICO-I/S-CONTR ADM OH-NONLBR 2100-2200</v>
          </cell>
          <cell r="C1820">
            <v>-5.69</v>
          </cell>
          <cell r="D1820">
            <v>0</v>
          </cell>
        </row>
        <row r="1821">
          <cell r="A1821">
            <v>6996104</v>
          </cell>
          <cell r="B1821" t="str">
            <v>FICO-I/S-SHOP ORDER OH-LABOR 2100-2200</v>
          </cell>
          <cell r="C1821">
            <v>-221.88</v>
          </cell>
          <cell r="D1821">
            <v>0</v>
          </cell>
        </row>
        <row r="1822">
          <cell r="A1822">
            <v>6996105</v>
          </cell>
          <cell r="B1822" t="str">
            <v>FICO-I/S-SHOP ORDER OH-LABOR 2200-2100</v>
          </cell>
          <cell r="C1822">
            <v>909.79</v>
          </cell>
          <cell r="D1822">
            <v>0</v>
          </cell>
        </row>
        <row r="1823">
          <cell r="A1823">
            <v>6996106</v>
          </cell>
          <cell r="B1823" t="str">
            <v>FICO-I/S-SHOP ORD O/H-NONLBR 2100-2200</v>
          </cell>
          <cell r="C1823">
            <v>-1697.87</v>
          </cell>
          <cell r="D1823">
            <v>0</v>
          </cell>
        </row>
        <row r="1824">
          <cell r="A1824">
            <v>6996107</v>
          </cell>
          <cell r="B1824" t="str">
            <v>FICO-I/S-SHOP ORD O/H-NONLBR 2200-2100</v>
          </cell>
          <cell r="C1824">
            <v>1027.24</v>
          </cell>
          <cell r="D1824">
            <v>0</v>
          </cell>
        </row>
        <row r="1825">
          <cell r="A1825">
            <v>6996108</v>
          </cell>
          <cell r="B1825" t="str">
            <v>FICO-I/S-SMALL TOOLS O/H-LBR 2100-2200</v>
          </cell>
          <cell r="C1825">
            <v>-798.29</v>
          </cell>
          <cell r="D1825">
            <v>0</v>
          </cell>
        </row>
        <row r="1826">
          <cell r="A1826">
            <v>6996110</v>
          </cell>
          <cell r="B1826" t="str">
            <v>FICO-I/S-SML TOOLS OH-NONLBR 2100-2200</v>
          </cell>
          <cell r="C1826">
            <v>-5655.82</v>
          </cell>
          <cell r="D1826">
            <v>0</v>
          </cell>
        </row>
        <row r="1827">
          <cell r="A1827">
            <v>6996111</v>
          </cell>
          <cell r="B1827" t="str">
            <v>FICO-I/S-SML TOOLS OH-NONLBR 2200-2100</v>
          </cell>
          <cell r="C1827">
            <v>7617.13</v>
          </cell>
          <cell r="D1827">
            <v>0</v>
          </cell>
        </row>
        <row r="1828">
          <cell r="A1828">
            <v>6996116</v>
          </cell>
          <cell r="B1828" t="str">
            <v>FICO-I/S-BLNG A&amp;G/ISL OH-LBR 2100-2200</v>
          </cell>
          <cell r="C1828">
            <v>-2371648.5699999998</v>
          </cell>
          <cell r="D1828">
            <v>0</v>
          </cell>
        </row>
        <row r="1829">
          <cell r="A1829">
            <v>6996117</v>
          </cell>
          <cell r="B1829" t="str">
            <v>FICO-I/S-BLNG A&amp;G/ISL OH-LBR 2200-2100</v>
          </cell>
          <cell r="C1829">
            <v>446703.99</v>
          </cell>
          <cell r="D1829">
            <v>0</v>
          </cell>
        </row>
        <row r="1830">
          <cell r="A1830">
            <v>6996118</v>
          </cell>
          <cell r="B1830" t="str">
            <v>FICO-I/S-BLG A&amp;G/ISL OH-NLBR 2100-2200</v>
          </cell>
          <cell r="C1830">
            <v>-16625028.310000001</v>
          </cell>
          <cell r="D1830">
            <v>0</v>
          </cell>
        </row>
        <row r="1831">
          <cell r="A1831">
            <v>6996119</v>
          </cell>
          <cell r="B1831" t="str">
            <v>FICO-I/S-BLG A&amp;G/ISL OH-NLBR 2200-2100</v>
          </cell>
          <cell r="C1831">
            <v>3621102.95</v>
          </cell>
          <cell r="D1831">
            <v>0</v>
          </cell>
        </row>
        <row r="1832">
          <cell r="A1832">
            <v>6996149</v>
          </cell>
          <cell r="B1832" t="str">
            <v>FICO-I/S-PRE-PMT NONLBR LDRS 2200-2100</v>
          </cell>
          <cell r="C1832">
            <v>580.67999999999995</v>
          </cell>
          <cell r="D1832">
            <v>0</v>
          </cell>
        </row>
        <row r="1833">
          <cell r="A1833">
            <v>6996154</v>
          </cell>
          <cell r="B1833" t="str">
            <v>FICO-INT SETT-P&amp;B O/H REF-NONLBR 2100-2</v>
          </cell>
          <cell r="C1833">
            <v>-3399549.83</v>
          </cell>
          <cell r="D1833">
            <v>0</v>
          </cell>
        </row>
        <row r="1834">
          <cell r="A1834">
            <v>6996155</v>
          </cell>
          <cell r="B1834" t="str">
            <v>FICO-INT SETT-P&amp;B O/H REF-NONLBR 2200-2</v>
          </cell>
          <cell r="C1834">
            <v>685026.06</v>
          </cell>
          <cell r="D1834">
            <v>0</v>
          </cell>
        </row>
        <row r="1835">
          <cell r="A1835">
            <v>6996156</v>
          </cell>
          <cell r="B1835" t="str">
            <v>FICO-INT SETT-P&amp;B O/H REF-NONLBR 2100-1</v>
          </cell>
          <cell r="C1835">
            <v>-61108.76</v>
          </cell>
          <cell r="D1835">
            <v>0</v>
          </cell>
        </row>
        <row r="1836">
          <cell r="A1836">
            <v>6996508</v>
          </cell>
          <cell r="B1836" t="str">
            <v>FICO-I/S-BLG ASMNT A&amp;G LABOR 2100-1100</v>
          </cell>
          <cell r="C1836">
            <v>0.04</v>
          </cell>
          <cell r="D1836">
            <v>0</v>
          </cell>
        </row>
        <row r="1837">
          <cell r="A1837">
            <v>6996509</v>
          </cell>
          <cell r="B1837" t="str">
            <v>FICO-I/S-BLG ASMNT A&amp;G LABOR 2100-AFFL</v>
          </cell>
          <cell r="C1837">
            <v>6.36</v>
          </cell>
          <cell r="D1837">
            <v>0</v>
          </cell>
        </row>
        <row r="1838">
          <cell r="A1838">
            <v>6996512</v>
          </cell>
          <cell r="B1838" t="str">
            <v>FICO-I/S-BLG ASMT A&amp;G-NNLBR  2100-1100</v>
          </cell>
          <cell r="C1838">
            <v>0.02</v>
          </cell>
          <cell r="D1838">
            <v>0</v>
          </cell>
        </row>
        <row r="1839">
          <cell r="A1839">
            <v>6996513</v>
          </cell>
          <cell r="B1839" t="str">
            <v>FICO-I/S-BLG ASMT A&amp;G-NNLBR  2100-AFFL</v>
          </cell>
          <cell r="C1839">
            <v>3.58</v>
          </cell>
          <cell r="D1839">
            <v>0</v>
          </cell>
        </row>
        <row r="1840">
          <cell r="A1840">
            <v>6996556</v>
          </cell>
          <cell r="B1840" t="str">
            <v>FICO-I/S-FLEET ASSMNT-LABOR  2100-1100</v>
          </cell>
          <cell r="C1840">
            <v>-16.91</v>
          </cell>
          <cell r="D1840">
            <v>0</v>
          </cell>
        </row>
        <row r="1841">
          <cell r="A1841">
            <v>6996557</v>
          </cell>
          <cell r="B1841" t="str">
            <v>FICO-I/S-FLEET ASSMNT-LABOR  2100-AFFL</v>
          </cell>
          <cell r="C1841">
            <v>-2421.91</v>
          </cell>
          <cell r="D1841">
            <v>0</v>
          </cell>
        </row>
        <row r="1842">
          <cell r="A1842">
            <v>6996560</v>
          </cell>
          <cell r="B1842" t="str">
            <v>FICO-I/S-FLEET ASMNT-NONLABR 2100-1100</v>
          </cell>
          <cell r="C1842">
            <v>-9.26</v>
          </cell>
          <cell r="D1842">
            <v>0</v>
          </cell>
        </row>
        <row r="1843">
          <cell r="A1843">
            <v>6996561</v>
          </cell>
          <cell r="B1843" t="str">
            <v>FICO-I/S-FLEET ASMNT-NONLABR 2100-AFFL</v>
          </cell>
          <cell r="C1843">
            <v>-1247.4100000000001</v>
          </cell>
          <cell r="D1843">
            <v>0</v>
          </cell>
        </row>
        <row r="1844">
          <cell r="A1844">
            <v>6996568</v>
          </cell>
          <cell r="B1844" t="str">
            <v>FICO-I/S-C&amp;J A&amp;G ASMN-NOLBR  2100-1100</v>
          </cell>
          <cell r="C1844">
            <v>5.68</v>
          </cell>
          <cell r="D1844">
            <v>0</v>
          </cell>
        </row>
        <row r="1845">
          <cell r="A1845">
            <v>6996569</v>
          </cell>
          <cell r="B1845" t="str">
            <v>FICO-I/S-C&amp;J A&amp;G ASMN-NOLBR  2100-AFFL</v>
          </cell>
          <cell r="C1845">
            <v>662.79</v>
          </cell>
          <cell r="D1845">
            <v>0</v>
          </cell>
        </row>
        <row r="1846">
          <cell r="A1846">
            <v>6996584</v>
          </cell>
          <cell r="B1846" t="str">
            <v>FICO-INT SETT-V&amp;S O/H-LABOR 2100-1100</v>
          </cell>
          <cell r="C1846">
            <v>-122686.67</v>
          </cell>
          <cell r="D1846">
            <v>0</v>
          </cell>
        </row>
        <row r="1847">
          <cell r="A1847">
            <v>6996585</v>
          </cell>
          <cell r="B1847" t="str">
            <v>FICO-INT SETT-V&amp;S O/H-LABOR 2100-AFFIL</v>
          </cell>
          <cell r="C1847">
            <v>-224056.2</v>
          </cell>
          <cell r="D1847">
            <v>0</v>
          </cell>
        </row>
        <row r="1848">
          <cell r="A1848">
            <v>6996592</v>
          </cell>
          <cell r="B1848" t="str">
            <v>FICO-INT SETT-ICP O/H-LABOR 2100-1100</v>
          </cell>
          <cell r="C1848">
            <v>-127410.85</v>
          </cell>
          <cell r="D1848">
            <v>0</v>
          </cell>
        </row>
        <row r="1849">
          <cell r="A1849">
            <v>6996593</v>
          </cell>
          <cell r="B1849" t="str">
            <v>FICO-INT SETT-ICP O/H-LABOR 2100-AFFIL</v>
          </cell>
          <cell r="C1849">
            <v>-241692.04</v>
          </cell>
          <cell r="D1849">
            <v>0</v>
          </cell>
        </row>
        <row r="1850">
          <cell r="A1850">
            <v>6996604</v>
          </cell>
          <cell r="B1850" t="str">
            <v>FICO-INT SET-PT O/H-NONLABOR 2100-1100</v>
          </cell>
          <cell r="C1850">
            <v>-70636.95</v>
          </cell>
          <cell r="D1850">
            <v>0</v>
          </cell>
        </row>
        <row r="1851">
          <cell r="A1851">
            <v>6996605</v>
          </cell>
          <cell r="B1851" t="str">
            <v>FICO-INT SET-PT O/H-NONLABOR 2100-AFFL</v>
          </cell>
          <cell r="C1851">
            <v>-130566.39</v>
          </cell>
          <cell r="D1851">
            <v>0</v>
          </cell>
        </row>
        <row r="1852">
          <cell r="A1852">
            <v>6996608</v>
          </cell>
          <cell r="B1852" t="str">
            <v>FICO-INT SETT-PLPD O/H-LABOR 2100-1100</v>
          </cell>
          <cell r="C1852">
            <v>-820.05</v>
          </cell>
          <cell r="D1852">
            <v>0</v>
          </cell>
        </row>
        <row r="1853">
          <cell r="A1853">
            <v>6996609</v>
          </cell>
          <cell r="B1853" t="str">
            <v>FICO-INT SETT-PLPD O/H-LABOR 2100-AFFL</v>
          </cell>
          <cell r="C1853">
            <v>-1530.69</v>
          </cell>
          <cell r="D1853">
            <v>0</v>
          </cell>
        </row>
        <row r="1854">
          <cell r="A1854">
            <v>6996612</v>
          </cell>
          <cell r="B1854" t="str">
            <v>FICO-INT SET-PLPD O/H-NONLBR 2100-1100</v>
          </cell>
          <cell r="C1854">
            <v>-17739.36</v>
          </cell>
          <cell r="D1854">
            <v>0</v>
          </cell>
        </row>
        <row r="1855">
          <cell r="A1855">
            <v>6996613</v>
          </cell>
          <cell r="B1855" t="str">
            <v>FICO-INT SET-PLPD O/H-NONLBR 2100-AFFL</v>
          </cell>
          <cell r="C1855">
            <v>-33371.949999999997</v>
          </cell>
          <cell r="D1855">
            <v>0</v>
          </cell>
        </row>
        <row r="1856">
          <cell r="A1856">
            <v>6996616</v>
          </cell>
          <cell r="B1856" t="str">
            <v>FICO-INT SETT-WC O/H - LABOR 2100-1100</v>
          </cell>
          <cell r="C1856">
            <v>-1099.74</v>
          </cell>
          <cell r="D1856">
            <v>0</v>
          </cell>
        </row>
        <row r="1857">
          <cell r="A1857">
            <v>6996617</v>
          </cell>
          <cell r="B1857" t="str">
            <v>FICO-INT SETT-WC O/H - LABOR 2100-AFFL</v>
          </cell>
          <cell r="C1857">
            <v>-2018.11</v>
          </cell>
          <cell r="D1857">
            <v>0</v>
          </cell>
        </row>
        <row r="1858">
          <cell r="A1858">
            <v>6996620</v>
          </cell>
          <cell r="B1858" t="str">
            <v>FICO-INT SET-WC O/H-NONLABOR 2100-1100</v>
          </cell>
          <cell r="C1858">
            <v>-11855.31</v>
          </cell>
          <cell r="D1858">
            <v>0</v>
          </cell>
        </row>
        <row r="1859">
          <cell r="A1859">
            <v>6996621</v>
          </cell>
          <cell r="B1859" t="str">
            <v>FICO-INT SET-WC O/H-NONLABOR 2100-AFFL</v>
          </cell>
          <cell r="C1859">
            <v>-23277.759999999998</v>
          </cell>
          <cell r="D1859">
            <v>0</v>
          </cell>
        </row>
        <row r="1860">
          <cell r="A1860">
            <v>6996624</v>
          </cell>
          <cell r="B1860" t="str">
            <v>FICO-INT SETT-P&amp;B O/H-LABOR 2100-1100</v>
          </cell>
          <cell r="C1860">
            <v>-1293.99</v>
          </cell>
          <cell r="D1860">
            <v>0</v>
          </cell>
        </row>
        <row r="1861">
          <cell r="A1861">
            <v>6996625</v>
          </cell>
          <cell r="B1861" t="str">
            <v>FICO-INT SETT-P&amp;B O/H-LABOR 2100-AFFIL</v>
          </cell>
          <cell r="C1861">
            <v>-2425.37</v>
          </cell>
          <cell r="D1861">
            <v>0</v>
          </cell>
        </row>
        <row r="1862">
          <cell r="A1862">
            <v>6996628</v>
          </cell>
          <cell r="B1862" t="str">
            <v>FICO-INT SETT-P&amp;B O/H-NONLBR 2100-1100</v>
          </cell>
          <cell r="C1862">
            <v>-81932.539999999994</v>
          </cell>
          <cell r="D1862">
            <v>0</v>
          </cell>
        </row>
        <row r="1863">
          <cell r="A1863">
            <v>6996629</v>
          </cell>
          <cell r="B1863" t="str">
            <v>FICO-INT SETT-P&amp;B O/H-NONLBR 2100-AFFL</v>
          </cell>
          <cell r="C1863">
            <v>-154507.28</v>
          </cell>
          <cell r="D1863">
            <v>0</v>
          </cell>
        </row>
        <row r="1864">
          <cell r="A1864">
            <v>6996636</v>
          </cell>
          <cell r="B1864" t="str">
            <v>FICO-I/S-SP NO-ENRG OH-NOLBR 2100-1100</v>
          </cell>
          <cell r="C1864">
            <v>-54072.18</v>
          </cell>
          <cell r="D1864">
            <v>0</v>
          </cell>
        </row>
        <row r="1865">
          <cell r="A1865">
            <v>6996637</v>
          </cell>
          <cell r="B1865" t="str">
            <v>FICO-I/S-SP NO-ENRG OH-NOLBR 2100-AFFL</v>
          </cell>
          <cell r="C1865">
            <v>-93681.77</v>
          </cell>
          <cell r="D1865">
            <v>0</v>
          </cell>
        </row>
        <row r="1866">
          <cell r="A1866">
            <v>6996645</v>
          </cell>
          <cell r="B1866" t="str">
            <v>FICO-I/S-SUPP ENRG OH-NONLBR 2100-AFFL</v>
          </cell>
          <cell r="C1866">
            <v>-11623.35</v>
          </cell>
          <cell r="D1866">
            <v>0</v>
          </cell>
        </row>
        <row r="1867">
          <cell r="A1867">
            <v>6996652</v>
          </cell>
          <cell r="B1867" t="str">
            <v>FICO-INT SET-FLEET O/H-LABOR 2100-1100</v>
          </cell>
          <cell r="C1867">
            <v>-354.1</v>
          </cell>
          <cell r="D1867">
            <v>0</v>
          </cell>
        </row>
        <row r="1868">
          <cell r="A1868">
            <v>6996653</v>
          </cell>
          <cell r="B1868" t="str">
            <v>FICO-INT SET-FLEET O/H-LABOR 2100-AFFL</v>
          </cell>
          <cell r="C1868">
            <v>-2027.61</v>
          </cell>
          <cell r="D1868">
            <v>0</v>
          </cell>
        </row>
        <row r="1869">
          <cell r="A1869">
            <v>6996656</v>
          </cell>
          <cell r="B1869" t="str">
            <v>FICO-I/S-FLEET O/H-NONLABOR 2100-1100</v>
          </cell>
          <cell r="C1869">
            <v>-1300.8</v>
          </cell>
          <cell r="D1869">
            <v>0</v>
          </cell>
        </row>
        <row r="1870">
          <cell r="A1870">
            <v>6996657</v>
          </cell>
          <cell r="B1870" t="str">
            <v>FICO-I/S-FLEET O/H-NONLABOR 2100-AFFIL</v>
          </cell>
          <cell r="C1870">
            <v>-7129.49</v>
          </cell>
          <cell r="D1870">
            <v>0</v>
          </cell>
        </row>
        <row r="1871">
          <cell r="A1871">
            <v>6996660</v>
          </cell>
          <cell r="B1871" t="str">
            <v>FICO-INT SET-PURCH O/H - LBR 2100-1100</v>
          </cell>
          <cell r="C1871">
            <v>-8352.48</v>
          </cell>
          <cell r="D1871">
            <v>0</v>
          </cell>
        </row>
        <row r="1872">
          <cell r="A1872">
            <v>6996661</v>
          </cell>
          <cell r="B1872" t="str">
            <v>FICO-INT SET-PURCH O/H - LBR 2100-AFFL</v>
          </cell>
          <cell r="C1872">
            <v>-14100.46</v>
          </cell>
          <cell r="D1872">
            <v>0</v>
          </cell>
        </row>
        <row r="1873">
          <cell r="A1873">
            <v>6996664</v>
          </cell>
          <cell r="B1873" t="str">
            <v>FICO-INT SET-PURCH OH-NONLBR 2100-1100</v>
          </cell>
          <cell r="C1873">
            <v>-4220.63</v>
          </cell>
          <cell r="D1873">
            <v>0</v>
          </cell>
        </row>
        <row r="1874">
          <cell r="A1874">
            <v>6996665</v>
          </cell>
          <cell r="B1874" t="str">
            <v>FICO-INT SET-PURCH OH-NONLBR 2100-AFFL</v>
          </cell>
          <cell r="C1874">
            <v>-7907.67</v>
          </cell>
          <cell r="D1874">
            <v>0</v>
          </cell>
        </row>
        <row r="1875">
          <cell r="A1875">
            <v>6996668</v>
          </cell>
          <cell r="B1875" t="str">
            <v>FICO-INT SET-STORES OH-LABOR 2100-1100</v>
          </cell>
          <cell r="C1875">
            <v>-7.64</v>
          </cell>
          <cell r="D1875">
            <v>0</v>
          </cell>
        </row>
        <row r="1876">
          <cell r="A1876">
            <v>6996669</v>
          </cell>
          <cell r="B1876" t="str">
            <v>FICO-INT SET-STORES OH-LABOR 2100-AFFL</v>
          </cell>
          <cell r="C1876">
            <v>-41.5</v>
          </cell>
          <cell r="D1876">
            <v>0</v>
          </cell>
        </row>
        <row r="1877">
          <cell r="A1877">
            <v>6996672</v>
          </cell>
          <cell r="B1877" t="str">
            <v>FICO - I/S-STORES OH-NONLBR 2100-1100</v>
          </cell>
          <cell r="C1877">
            <v>-2.75</v>
          </cell>
          <cell r="D1877">
            <v>0</v>
          </cell>
        </row>
        <row r="1878">
          <cell r="A1878">
            <v>6996673</v>
          </cell>
          <cell r="B1878" t="str">
            <v>FICO - I/S-STORES OH-NONLBR 2100-AFFIL</v>
          </cell>
          <cell r="C1878">
            <v>-3.86</v>
          </cell>
          <cell r="D1878">
            <v>0</v>
          </cell>
        </row>
        <row r="1879">
          <cell r="A1879">
            <v>6996680</v>
          </cell>
          <cell r="B1879" t="str">
            <v>FICO-I/S-EXMPT MAT OH-NONLBR 2100-1100</v>
          </cell>
          <cell r="C1879">
            <v>-13.16</v>
          </cell>
          <cell r="D1879">
            <v>0</v>
          </cell>
        </row>
        <row r="1880">
          <cell r="A1880">
            <v>6996681</v>
          </cell>
          <cell r="B1880" t="str">
            <v>FICO-I/S-EXMPT MAT OH-NONLBR 2100-AFFL</v>
          </cell>
          <cell r="C1880">
            <v>-306.52</v>
          </cell>
          <cell r="D1880">
            <v>0</v>
          </cell>
        </row>
        <row r="1881">
          <cell r="A1881">
            <v>6996685</v>
          </cell>
          <cell r="B1881" t="str">
            <v>FICO-I/S-CONTR. ADMIN OH-LBR 2100-AFFL</v>
          </cell>
          <cell r="C1881">
            <v>-0.51</v>
          </cell>
          <cell r="D1881">
            <v>0</v>
          </cell>
        </row>
        <row r="1882">
          <cell r="A1882">
            <v>6996689</v>
          </cell>
          <cell r="B1882" t="str">
            <v>FICO-I/S-CONTR ADM OH-NONLBR 2100-AFFL</v>
          </cell>
          <cell r="C1882">
            <v>-0.28999999999999998</v>
          </cell>
          <cell r="D1882">
            <v>0</v>
          </cell>
        </row>
        <row r="1883">
          <cell r="A1883">
            <v>6996708</v>
          </cell>
          <cell r="B1883" t="str">
            <v>FICO-I/S-SHOP ORDER OH-LABOR 2100-1100</v>
          </cell>
          <cell r="C1883">
            <v>-6.76</v>
          </cell>
          <cell r="D1883">
            <v>0</v>
          </cell>
        </row>
        <row r="1884">
          <cell r="A1884">
            <v>6996709</v>
          </cell>
          <cell r="B1884" t="str">
            <v>FICO-I/S-SHOP ORDER OH-LABOR 2100-AFFL</v>
          </cell>
          <cell r="C1884">
            <v>-182.97</v>
          </cell>
          <cell r="D1884">
            <v>0</v>
          </cell>
        </row>
        <row r="1885">
          <cell r="A1885">
            <v>6996712</v>
          </cell>
          <cell r="B1885" t="str">
            <v>FICO-I/S-SHOP ORD O/H-NONLBR 2100-1100</v>
          </cell>
          <cell r="C1885">
            <v>-22.86</v>
          </cell>
          <cell r="D1885">
            <v>0</v>
          </cell>
        </row>
        <row r="1886">
          <cell r="A1886">
            <v>6996713</v>
          </cell>
          <cell r="B1886" t="str">
            <v>FICO-I/S-SHOP ORD O/H-NONLBR 2100-AFFL</v>
          </cell>
          <cell r="C1886">
            <v>-1138.19</v>
          </cell>
          <cell r="D1886">
            <v>0</v>
          </cell>
        </row>
        <row r="1887">
          <cell r="A1887">
            <v>6996716</v>
          </cell>
          <cell r="B1887" t="str">
            <v>FICO-I/S-SMALL TOOLS O/H-LBR 2100-1100</v>
          </cell>
          <cell r="C1887">
            <v>-20.239999999999998</v>
          </cell>
          <cell r="D1887">
            <v>0</v>
          </cell>
        </row>
        <row r="1888">
          <cell r="A1888">
            <v>6996717</v>
          </cell>
          <cell r="B1888" t="str">
            <v>FICO-I/S-SMALL TOOLS O/H-LBR 2100-AFFL</v>
          </cell>
          <cell r="C1888">
            <v>-636.02</v>
          </cell>
          <cell r="D1888">
            <v>0</v>
          </cell>
        </row>
        <row r="1889">
          <cell r="A1889">
            <v>6996720</v>
          </cell>
          <cell r="B1889" t="str">
            <v>FICO-I/S-SML TOOLS OH-NONLBR 2100-1100</v>
          </cell>
          <cell r="C1889">
            <v>-150.12</v>
          </cell>
          <cell r="D1889">
            <v>0</v>
          </cell>
        </row>
        <row r="1890">
          <cell r="A1890">
            <v>6996721</v>
          </cell>
          <cell r="B1890" t="str">
            <v>FICO-I/S-SML TOOLS OH-NONLBR 2100-AFFL</v>
          </cell>
          <cell r="C1890">
            <v>-4206.09</v>
          </cell>
          <cell r="D1890">
            <v>0</v>
          </cell>
        </row>
        <row r="1891">
          <cell r="A1891">
            <v>6996732</v>
          </cell>
          <cell r="B1891" t="str">
            <v>FICO-I/S-BLNG A&amp;G/ISL OH-LBR 2100-1100</v>
          </cell>
          <cell r="C1891">
            <v>-68258.8</v>
          </cell>
          <cell r="D1891">
            <v>0</v>
          </cell>
        </row>
        <row r="1892">
          <cell r="A1892">
            <v>6996733</v>
          </cell>
          <cell r="B1892" t="str">
            <v>FICO-I/S-BLNG A&amp;G/ISL OH-LBR 2100-AFFL</v>
          </cell>
          <cell r="C1892">
            <v>-127344.92</v>
          </cell>
          <cell r="D1892">
            <v>0</v>
          </cell>
        </row>
        <row r="1893">
          <cell r="A1893">
            <v>6996736</v>
          </cell>
          <cell r="B1893" t="str">
            <v>FICO-I/S-BLG A&amp;G/ISL OH-NLBR 2100-1100</v>
          </cell>
          <cell r="C1893">
            <v>-473152.69</v>
          </cell>
          <cell r="D1893">
            <v>0</v>
          </cell>
        </row>
        <row r="1894">
          <cell r="A1894">
            <v>6996737</v>
          </cell>
          <cell r="B1894" t="str">
            <v>FICO-I/S-BLG A&amp;G/ISL OH-NLBR 2100-AFFL</v>
          </cell>
          <cell r="C1894">
            <v>-909835.66</v>
          </cell>
          <cell r="D1894">
            <v>0</v>
          </cell>
        </row>
        <row r="1895">
          <cell r="A1895">
            <v>6997002</v>
          </cell>
          <cell r="B1895" t="str">
            <v>FICO-INT SETT-CASH DISC     2100-2200</v>
          </cell>
          <cell r="C1895">
            <v>6203.92</v>
          </cell>
          <cell r="D1895">
            <v>8434.3700000000008</v>
          </cell>
        </row>
        <row r="1896">
          <cell r="A1896">
            <v>6997003</v>
          </cell>
          <cell r="B1896" t="str">
            <v>FICO-INT SETT-CONTRIB       2100-2200</v>
          </cell>
          <cell r="C1896">
            <v>-6487.45</v>
          </cell>
          <cell r="D1896">
            <v>-48594.6</v>
          </cell>
        </row>
        <row r="1897">
          <cell r="A1897">
            <v>6997005</v>
          </cell>
          <cell r="B1897" t="str">
            <v>FICO-INT SETT-CUSTOMER REFUN2100-2200</v>
          </cell>
          <cell r="C1897">
            <v>2569.7199999999998</v>
          </cell>
          <cell r="D1897">
            <v>144157</v>
          </cell>
        </row>
        <row r="1898">
          <cell r="A1898">
            <v>6997007</v>
          </cell>
          <cell r="B1898" t="str">
            <v>FICO-INT SETT-DEPT O/H      2100-2200</v>
          </cell>
          <cell r="C1898">
            <v>0</v>
          </cell>
          <cell r="D1898">
            <v>-73014.98</v>
          </cell>
        </row>
        <row r="1899">
          <cell r="A1899">
            <v>6997009</v>
          </cell>
          <cell r="B1899" t="str">
            <v>FICO-INT SETT-DUES          2100-2200</v>
          </cell>
          <cell r="C1899">
            <v>-112629.8</v>
          </cell>
          <cell r="D1899">
            <v>-95879.31</v>
          </cell>
        </row>
        <row r="1900">
          <cell r="A1900">
            <v>6997010</v>
          </cell>
          <cell r="B1900" t="str">
            <v>FICO-INT SETT-EMP BENEFITS  2100-2200</v>
          </cell>
          <cell r="C1900">
            <v>-100644.33</v>
          </cell>
          <cell r="D1900">
            <v>-47345.99</v>
          </cell>
        </row>
        <row r="1901">
          <cell r="A1901">
            <v>6997011</v>
          </cell>
          <cell r="B1901" t="str">
            <v>FICO-INT SETT-EMP TRAV      2100-2200</v>
          </cell>
          <cell r="C1901">
            <v>-1901467.52</v>
          </cell>
          <cell r="D1901">
            <v>-1763255.87</v>
          </cell>
        </row>
        <row r="1902">
          <cell r="A1902">
            <v>6997013</v>
          </cell>
          <cell r="B1902" t="str">
            <v>FICO-INT SETT-FINANCIAL CHAR2100-2200</v>
          </cell>
          <cell r="C1902">
            <v>-3518.49</v>
          </cell>
          <cell r="D1902">
            <v>-280.47000000000003</v>
          </cell>
        </row>
        <row r="1903">
          <cell r="A1903">
            <v>6997014</v>
          </cell>
          <cell r="B1903" t="str">
            <v>FICO-INT SETT-FLEET         2100-2200</v>
          </cell>
          <cell r="C1903">
            <v>0</v>
          </cell>
          <cell r="D1903">
            <v>-35392.04</v>
          </cell>
        </row>
        <row r="1904">
          <cell r="A1904">
            <v>6997015</v>
          </cell>
          <cell r="B1904" t="str">
            <v>FICO-INT SETT-GOV PAYMENT   2100-2200</v>
          </cell>
          <cell r="C1904">
            <v>-186468.4</v>
          </cell>
          <cell r="D1904">
            <v>-61478.45</v>
          </cell>
        </row>
        <row r="1905">
          <cell r="A1905">
            <v>6997020</v>
          </cell>
          <cell r="B1905" t="str">
            <v>FICO-INT SETT-MATERIAL O/H  2100-2200</v>
          </cell>
          <cell r="C1905">
            <v>0</v>
          </cell>
          <cell r="D1905">
            <v>623.12</v>
          </cell>
        </row>
        <row r="1906">
          <cell r="A1906">
            <v>6997021</v>
          </cell>
          <cell r="B1906" t="str">
            <v>FICO-INT SETT-MISC (9500400-2100-2200</v>
          </cell>
          <cell r="C1906">
            <v>0</v>
          </cell>
          <cell r="D1906">
            <v>-3078636.58</v>
          </cell>
        </row>
        <row r="1907">
          <cell r="A1907">
            <v>6997022</v>
          </cell>
          <cell r="B1907" t="str">
            <v>FICO-INT SETT-MISC A&amp;G      2100-2200</v>
          </cell>
          <cell r="C1907">
            <v>-324607.89</v>
          </cell>
          <cell r="D1907">
            <v>-1571515.53</v>
          </cell>
        </row>
        <row r="1908">
          <cell r="A1908">
            <v>6997023</v>
          </cell>
          <cell r="B1908" t="str">
            <v>FICO-INT SETT-MISC CORP     2100-2200</v>
          </cell>
          <cell r="C1908">
            <v>-20086861.969999999</v>
          </cell>
          <cell r="D1908">
            <v>-17924178.289999999</v>
          </cell>
        </row>
        <row r="1909">
          <cell r="A1909">
            <v>6997027</v>
          </cell>
          <cell r="B1909" t="str">
            <v>FICO-INT SETT-PURCH MAT     2100-2200</v>
          </cell>
          <cell r="C1909">
            <v>-14028333.16</v>
          </cell>
          <cell r="D1909">
            <v>-10399470.210000001</v>
          </cell>
        </row>
        <row r="1910">
          <cell r="A1910">
            <v>6997029</v>
          </cell>
          <cell r="B1910" t="str">
            <v>FICO-INT SETT-PURCH SER     2100-2200</v>
          </cell>
          <cell r="C1910">
            <v>-39439618.659999996</v>
          </cell>
          <cell r="D1910">
            <v>-49784075.509999998</v>
          </cell>
        </row>
        <row r="1911">
          <cell r="A1911">
            <v>6997032</v>
          </cell>
          <cell r="B1911" t="str">
            <v>FICO-INT SETT-SALARIES      2100-2200</v>
          </cell>
          <cell r="C1911">
            <v>-39755479.630000003</v>
          </cell>
          <cell r="D1911">
            <v>-38098157.969999999</v>
          </cell>
        </row>
        <row r="1912">
          <cell r="A1912">
            <v>6997035</v>
          </cell>
          <cell r="B1912" t="str">
            <v>FICO-INT SETT-TEL CHARGES   2100-2200</v>
          </cell>
          <cell r="C1912">
            <v>-2865099.8</v>
          </cell>
          <cell r="D1912">
            <v>-4072637.69</v>
          </cell>
        </row>
        <row r="1913">
          <cell r="A1913">
            <v>6997039</v>
          </cell>
          <cell r="B1913" t="str">
            <v>FICO-INT SETT-BUILDING SERV 2200-2100</v>
          </cell>
          <cell r="C1913">
            <v>0</v>
          </cell>
          <cell r="D1913">
            <v>226068.56</v>
          </cell>
        </row>
        <row r="1914">
          <cell r="A1914">
            <v>6997040</v>
          </cell>
          <cell r="B1914" t="str">
            <v>FICO-INT SETT-CASH DISC     2200-2100</v>
          </cell>
          <cell r="C1914">
            <v>0</v>
          </cell>
          <cell r="D1914">
            <v>-6.11</v>
          </cell>
        </row>
        <row r="1915">
          <cell r="A1915">
            <v>6997043</v>
          </cell>
          <cell r="B1915" t="str">
            <v>FICO-INT SETT-CUSTOMER REFUN2200-2100</v>
          </cell>
          <cell r="C1915">
            <v>141.49</v>
          </cell>
          <cell r="D1915">
            <v>76.739999999999995</v>
          </cell>
        </row>
        <row r="1916">
          <cell r="A1916">
            <v>6997045</v>
          </cell>
          <cell r="B1916" t="str">
            <v>FICO-INT SETT-DEPT O/H      2200-2100</v>
          </cell>
          <cell r="C1916">
            <v>0</v>
          </cell>
          <cell r="D1916">
            <v>457477.95</v>
          </cell>
        </row>
        <row r="1917">
          <cell r="A1917">
            <v>6997047</v>
          </cell>
          <cell r="B1917" t="str">
            <v>FICO-INT SETT-DUES          2200-2100</v>
          </cell>
          <cell r="C1917">
            <v>20165.12</v>
          </cell>
          <cell r="D1917">
            <v>51176.88</v>
          </cell>
        </row>
        <row r="1918">
          <cell r="A1918">
            <v>6997048</v>
          </cell>
          <cell r="B1918" t="str">
            <v>FICO-INT SETT-EMP BENEFITS  2200-2100</v>
          </cell>
          <cell r="C1918">
            <v>63380.54</v>
          </cell>
          <cell r="D1918">
            <v>99333.61</v>
          </cell>
        </row>
        <row r="1919">
          <cell r="A1919">
            <v>6997049</v>
          </cell>
          <cell r="B1919" t="str">
            <v>FICO-INT SETT-EMP TRAV      2200-2100</v>
          </cell>
          <cell r="C1919">
            <v>499794.62</v>
          </cell>
          <cell r="D1919">
            <v>487773.9</v>
          </cell>
        </row>
        <row r="1920">
          <cell r="A1920">
            <v>6997052</v>
          </cell>
          <cell r="B1920" t="str">
            <v>FICO-INT SETT-FLEET         2200-2100</v>
          </cell>
          <cell r="C1920">
            <v>0</v>
          </cell>
          <cell r="D1920">
            <v>90428.44</v>
          </cell>
        </row>
        <row r="1921">
          <cell r="A1921">
            <v>6997053</v>
          </cell>
          <cell r="B1921" t="str">
            <v>FICO-INT SETT-GOV PAYMENT   2200-2100</v>
          </cell>
          <cell r="C1921">
            <v>2843.6</v>
          </cell>
          <cell r="D1921">
            <v>234.23</v>
          </cell>
        </row>
        <row r="1922">
          <cell r="A1922">
            <v>6997058</v>
          </cell>
          <cell r="B1922" t="str">
            <v>FICO-INT SETT-MATERIAL O/H  2200-2100</v>
          </cell>
          <cell r="C1922">
            <v>0</v>
          </cell>
          <cell r="D1922">
            <v>6042.99</v>
          </cell>
        </row>
        <row r="1923">
          <cell r="A1923">
            <v>6997059</v>
          </cell>
          <cell r="B1923" t="str">
            <v>FICO-INT SETT-MISC (9500400-2200-2100</v>
          </cell>
          <cell r="C1923">
            <v>0</v>
          </cell>
          <cell r="D1923">
            <v>471491.81</v>
          </cell>
        </row>
        <row r="1924">
          <cell r="A1924">
            <v>6997060</v>
          </cell>
          <cell r="B1924" t="str">
            <v>FICO-INT SETT-MISC A&amp;G      2200-2100</v>
          </cell>
          <cell r="C1924">
            <v>6371.45</v>
          </cell>
          <cell r="D1924">
            <v>0</v>
          </cell>
        </row>
        <row r="1925">
          <cell r="A1925">
            <v>6997061</v>
          </cell>
          <cell r="B1925" t="str">
            <v>FICO-INT SETT-MISC CORP     2200-2100</v>
          </cell>
          <cell r="C1925">
            <v>18436946.489999998</v>
          </cell>
          <cell r="D1925">
            <v>10806782.550000001</v>
          </cell>
        </row>
        <row r="1926">
          <cell r="A1926">
            <v>6997065</v>
          </cell>
          <cell r="B1926" t="str">
            <v>FICO-INT SETT-PURCH MAT     2200-2100</v>
          </cell>
          <cell r="C1926">
            <v>500007.29</v>
          </cell>
          <cell r="D1926">
            <v>432093.16</v>
          </cell>
        </row>
        <row r="1927">
          <cell r="A1927">
            <v>6997066</v>
          </cell>
          <cell r="B1927" t="str">
            <v>FICO-INT SETT-PURCH O/H     2200-2100</v>
          </cell>
          <cell r="C1927">
            <v>0</v>
          </cell>
          <cell r="D1927">
            <v>35077.81</v>
          </cell>
        </row>
        <row r="1928">
          <cell r="A1928">
            <v>6997067</v>
          </cell>
          <cell r="B1928" t="str">
            <v>FICO-INT SETT-PURCH SER     2200-2100</v>
          </cell>
          <cell r="C1928">
            <v>1372550.32</v>
          </cell>
          <cell r="D1928">
            <v>1533138.06</v>
          </cell>
        </row>
        <row r="1929">
          <cell r="A1929">
            <v>6997070</v>
          </cell>
          <cell r="B1929" t="str">
            <v>FICO-INT SETT-SALARIES      2200-2100</v>
          </cell>
          <cell r="C1929">
            <v>7059710.9299999997</v>
          </cell>
          <cell r="D1929">
            <v>8523243.6600000001</v>
          </cell>
        </row>
        <row r="1930">
          <cell r="A1930">
            <v>6997071</v>
          </cell>
          <cell r="B1930" t="str">
            <v>FICO-INT SETT-SEC COSTS     2200-2100</v>
          </cell>
          <cell r="C1930">
            <v>0</v>
          </cell>
          <cell r="D1930">
            <v>428451.68</v>
          </cell>
        </row>
        <row r="1931">
          <cell r="A1931">
            <v>6997073</v>
          </cell>
          <cell r="B1931" t="str">
            <v>FICO-INT SETT-TEL CHARGES   2200-2100</v>
          </cell>
          <cell r="C1931">
            <v>116648.1</v>
          </cell>
          <cell r="D1931">
            <v>161194.96</v>
          </cell>
        </row>
        <row r="1932">
          <cell r="A1932">
            <v>6997076</v>
          </cell>
          <cell r="B1932" t="str">
            <v>FICO-INT SETT-DONATION      2200-2100</v>
          </cell>
          <cell r="C1932">
            <v>-184</v>
          </cell>
          <cell r="D1932">
            <v>0</v>
          </cell>
        </row>
        <row r="1933">
          <cell r="A1933">
            <v>6997078</v>
          </cell>
          <cell r="B1933" t="str">
            <v>FICO-INT SETT-PAYROLL TX O/H2100-2200</v>
          </cell>
          <cell r="C1933">
            <v>0</v>
          </cell>
          <cell r="D1933">
            <v>-2729413.1</v>
          </cell>
        </row>
        <row r="1934">
          <cell r="A1934">
            <v>6997079</v>
          </cell>
          <cell r="B1934" t="str">
            <v>FICO-INT SETT-P&amp;B O/H       2100-2200</v>
          </cell>
          <cell r="C1934">
            <v>0</v>
          </cell>
          <cell r="D1934">
            <v>-7947227.9800000004</v>
          </cell>
        </row>
        <row r="1935">
          <cell r="A1935">
            <v>6997080</v>
          </cell>
          <cell r="B1935" t="str">
            <v>FICO-INT SETT-WORK COMP O/H 2100-2200</v>
          </cell>
          <cell r="C1935">
            <v>0</v>
          </cell>
          <cell r="D1935">
            <v>-840132.63</v>
          </cell>
        </row>
        <row r="1936">
          <cell r="A1936">
            <v>6997081</v>
          </cell>
          <cell r="B1936" t="str">
            <v>FICO-INT SETT-ICP O/H       2100-2200</v>
          </cell>
          <cell r="C1936">
            <v>0</v>
          </cell>
          <cell r="D1936">
            <v>-8315301.9500000002</v>
          </cell>
        </row>
        <row r="1937">
          <cell r="A1937">
            <v>6997082</v>
          </cell>
          <cell r="B1937" t="str">
            <v>FICO-INT SETT-V&amp;S O/H       2100-2200</v>
          </cell>
          <cell r="C1937">
            <v>0</v>
          </cell>
          <cell r="D1937">
            <v>-6069375.0099999998</v>
          </cell>
        </row>
        <row r="1938">
          <cell r="A1938">
            <v>6997084</v>
          </cell>
          <cell r="B1938" t="str">
            <v>FICO-INT SETT-PLPD O/H      2100-2200</v>
          </cell>
          <cell r="C1938">
            <v>0</v>
          </cell>
          <cell r="D1938">
            <v>-814928.29</v>
          </cell>
        </row>
        <row r="1939">
          <cell r="A1939">
            <v>6997085</v>
          </cell>
          <cell r="B1939" t="str">
            <v>FICO-INT SETT-OTHER O/H     2100-2200</v>
          </cell>
          <cell r="C1939">
            <v>0</v>
          </cell>
          <cell r="D1939">
            <v>-14173021.84</v>
          </cell>
        </row>
        <row r="1940">
          <cell r="A1940">
            <v>6997086</v>
          </cell>
          <cell r="B1940" t="str">
            <v>FICO-INT SETT-PAYROLL TX O/H2200-2100</v>
          </cell>
          <cell r="C1940">
            <v>0</v>
          </cell>
          <cell r="D1940">
            <v>650614.31000000006</v>
          </cell>
        </row>
        <row r="1941">
          <cell r="A1941">
            <v>6997087</v>
          </cell>
          <cell r="B1941" t="str">
            <v>FICO-INT SETT-P&amp;B O/H       2200-2100</v>
          </cell>
          <cell r="C1941">
            <v>0</v>
          </cell>
          <cell r="D1941">
            <v>2012386.21</v>
          </cell>
        </row>
        <row r="1942">
          <cell r="A1942">
            <v>6997088</v>
          </cell>
          <cell r="B1942" t="str">
            <v>FICO-INT SETT-WORK COMP O/H 2200-2100</v>
          </cell>
          <cell r="C1942">
            <v>0</v>
          </cell>
          <cell r="D1942">
            <v>400952.93</v>
          </cell>
        </row>
        <row r="1943">
          <cell r="A1943">
            <v>6997089</v>
          </cell>
          <cell r="B1943" t="str">
            <v>FICO-INT SETT-ICP O/H       2200-2100</v>
          </cell>
          <cell r="C1943">
            <v>0</v>
          </cell>
          <cell r="D1943">
            <v>1251953.8999999999</v>
          </cell>
        </row>
        <row r="1944">
          <cell r="A1944">
            <v>6997090</v>
          </cell>
          <cell r="B1944" t="str">
            <v>FICO-INT SETT-V&amp;S O/H       2200-2100</v>
          </cell>
          <cell r="C1944">
            <v>0</v>
          </cell>
          <cell r="D1944">
            <v>111490.56</v>
          </cell>
        </row>
        <row r="1945">
          <cell r="A1945">
            <v>6997093</v>
          </cell>
          <cell r="B1945" t="str">
            <v>FICO-INT SETT-OTHER O/H     2200-2100</v>
          </cell>
          <cell r="C1945">
            <v>0</v>
          </cell>
          <cell r="D1945">
            <v>42971.7</v>
          </cell>
        </row>
        <row r="1946">
          <cell r="A1946">
            <v>6997206</v>
          </cell>
          <cell r="B1946" t="str">
            <v>FICO-INT SETT-DEPR &amp; AMOR   1100-2100</v>
          </cell>
          <cell r="C1946">
            <v>1464171.79</v>
          </cell>
          <cell r="D1946">
            <v>1261239</v>
          </cell>
        </row>
        <row r="1947">
          <cell r="A1947">
            <v>6997209</v>
          </cell>
          <cell r="B1947" t="str">
            <v>FICO-INT SETT-DUES          1100-2100</v>
          </cell>
          <cell r="C1947">
            <v>1018.22</v>
          </cell>
          <cell r="D1947">
            <v>934.43</v>
          </cell>
        </row>
        <row r="1948">
          <cell r="A1948">
            <v>6997210</v>
          </cell>
          <cell r="B1948" t="str">
            <v>FICO-INT SETT-EMP BENEFITS  1100-2100</v>
          </cell>
          <cell r="C1948">
            <v>2285535.9300000002</v>
          </cell>
          <cell r="D1948">
            <v>2498933.0299999998</v>
          </cell>
        </row>
        <row r="1949">
          <cell r="A1949">
            <v>6997211</v>
          </cell>
          <cell r="B1949" t="str">
            <v>FICO-INT SETT-EMP TRAV      1100-2100</v>
          </cell>
          <cell r="C1949">
            <v>123963.81</v>
          </cell>
          <cell r="D1949">
            <v>95632.65</v>
          </cell>
        </row>
        <row r="1950">
          <cell r="A1950">
            <v>6997212</v>
          </cell>
          <cell r="B1950" t="str">
            <v>FICO-INT SETT-FI TRANSFERS  1100-2100</v>
          </cell>
          <cell r="C1950">
            <v>59807.02</v>
          </cell>
          <cell r="D1950">
            <v>7666.86</v>
          </cell>
        </row>
        <row r="1951">
          <cell r="A1951">
            <v>6997213</v>
          </cell>
          <cell r="B1951" t="str">
            <v>FICO-INT SETT-FINANCIAL CHAR1100-2100</v>
          </cell>
          <cell r="C1951">
            <v>2221170.41</v>
          </cell>
          <cell r="D1951">
            <v>2305169.64</v>
          </cell>
        </row>
        <row r="1952">
          <cell r="A1952">
            <v>6997214</v>
          </cell>
          <cell r="B1952" t="str">
            <v>FICO-INT SETT-FLEET         1100-2100</v>
          </cell>
          <cell r="C1952">
            <v>66.48</v>
          </cell>
          <cell r="D1952">
            <v>0</v>
          </cell>
        </row>
        <row r="1953">
          <cell r="A1953">
            <v>6997215</v>
          </cell>
          <cell r="B1953" t="str">
            <v>FICO-INT SETT-GOV PAYMENT   1100-2100</v>
          </cell>
          <cell r="C1953">
            <v>0</v>
          </cell>
          <cell r="D1953">
            <v>-3000</v>
          </cell>
        </row>
        <row r="1954">
          <cell r="A1954">
            <v>6997222</v>
          </cell>
          <cell r="B1954" t="str">
            <v>FICO-INT SETT-MISC A&amp;G      1100-2100</v>
          </cell>
          <cell r="C1954">
            <v>220752.38</v>
          </cell>
          <cell r="D1954">
            <v>81029.100000000006</v>
          </cell>
        </row>
        <row r="1955">
          <cell r="A1955">
            <v>6997223</v>
          </cell>
          <cell r="B1955" t="str">
            <v>FICO-INT SETT-MISC CORP     1100-2100</v>
          </cell>
          <cell r="C1955">
            <v>-62377.13</v>
          </cell>
          <cell r="D1955">
            <v>5632905.3099999996</v>
          </cell>
        </row>
        <row r="1956">
          <cell r="A1956">
            <v>6997225</v>
          </cell>
          <cell r="B1956" t="str">
            <v>FICO-INT SETT-PR TAXES      1100-2100</v>
          </cell>
          <cell r="C1956">
            <v>-22525.68</v>
          </cell>
          <cell r="D1956">
            <v>14914.33</v>
          </cell>
        </row>
        <row r="1957">
          <cell r="A1957">
            <v>6997226</v>
          </cell>
          <cell r="B1957" t="str">
            <v>FICO-INT SETT-PROPERTY TAX  1100-2100</v>
          </cell>
          <cell r="C1957">
            <v>23344.959999999999</v>
          </cell>
          <cell r="D1957">
            <v>31933.15</v>
          </cell>
        </row>
        <row r="1958">
          <cell r="A1958">
            <v>6997227</v>
          </cell>
          <cell r="B1958" t="str">
            <v>FICO-INT SETT-PURCH MAT     1100-2100</v>
          </cell>
          <cell r="C1958">
            <v>37458.15</v>
          </cell>
          <cell r="D1958">
            <v>236121.59</v>
          </cell>
        </row>
        <row r="1959">
          <cell r="A1959">
            <v>6997229</v>
          </cell>
          <cell r="B1959" t="str">
            <v>FICO-INT SETT-PURCH SER     1100-2100</v>
          </cell>
          <cell r="C1959">
            <v>13105893.68</v>
          </cell>
          <cell r="D1959">
            <v>9058505.1699999999</v>
          </cell>
        </row>
        <row r="1960">
          <cell r="A1960">
            <v>6997231</v>
          </cell>
          <cell r="B1960" t="str">
            <v>FICO-INT SETT-REVENUE       1100-2100</v>
          </cell>
          <cell r="C1960">
            <v>0</v>
          </cell>
          <cell r="D1960">
            <v>-426295.71</v>
          </cell>
        </row>
        <row r="1961">
          <cell r="A1961">
            <v>6997232</v>
          </cell>
          <cell r="B1961" t="str">
            <v>FICO-INT SETT-SALARIES      1100-2100</v>
          </cell>
          <cell r="C1961">
            <v>114022.79</v>
          </cell>
          <cell r="D1961">
            <v>114193.42</v>
          </cell>
        </row>
        <row r="1962">
          <cell r="A1962">
            <v>6997235</v>
          </cell>
          <cell r="B1962" t="str">
            <v>FICO-INT SETT-TEL CHARGES   1100-2100</v>
          </cell>
          <cell r="C1962">
            <v>536.22</v>
          </cell>
          <cell r="D1962">
            <v>1049.5</v>
          </cell>
        </row>
        <row r="1963">
          <cell r="A1963">
            <v>6997502</v>
          </cell>
          <cell r="B1963" t="str">
            <v>FICO-INT SETT-CASH DISC     2100-1100</v>
          </cell>
          <cell r="C1963">
            <v>0.02</v>
          </cell>
          <cell r="D1963">
            <v>1106.98</v>
          </cell>
        </row>
        <row r="1964">
          <cell r="A1964">
            <v>6997507</v>
          </cell>
          <cell r="B1964" t="str">
            <v>FICO-INT SETT-DEPT O/H      2100-1100</v>
          </cell>
          <cell r="C1964">
            <v>0</v>
          </cell>
          <cell r="D1964">
            <v>-355801.01</v>
          </cell>
        </row>
        <row r="1965">
          <cell r="A1965">
            <v>6997509</v>
          </cell>
          <cell r="B1965" t="str">
            <v>FICO-INT SETT-DUES          2100-1100</v>
          </cell>
          <cell r="C1965">
            <v>-110.1</v>
          </cell>
          <cell r="D1965">
            <v>-5136.1499999999996</v>
          </cell>
        </row>
        <row r="1966">
          <cell r="A1966">
            <v>6997510</v>
          </cell>
          <cell r="B1966" t="str">
            <v>FICO-INT SETT-EMP BENEFITS  2100-1100</v>
          </cell>
          <cell r="C1966">
            <v>-1370976.93</v>
          </cell>
          <cell r="D1966">
            <v>-1020107.55</v>
          </cell>
        </row>
        <row r="1967">
          <cell r="A1967">
            <v>6997511</v>
          </cell>
          <cell r="B1967" t="str">
            <v>FICO-INT SETT-EMP TRAV      2100-1100</v>
          </cell>
          <cell r="C1967">
            <v>-2027.44</v>
          </cell>
          <cell r="D1967">
            <v>-173314.36</v>
          </cell>
        </row>
        <row r="1968">
          <cell r="A1968">
            <v>6997513</v>
          </cell>
          <cell r="B1968" t="str">
            <v>FICO-INT SETT-FINANCIAL CHAR2100-1100</v>
          </cell>
          <cell r="C1968">
            <v>-317629.36</v>
          </cell>
          <cell r="D1968">
            <v>0</v>
          </cell>
        </row>
        <row r="1969">
          <cell r="A1969">
            <v>6997514</v>
          </cell>
          <cell r="B1969" t="str">
            <v>FICO-INT SETT-FLEET         2100-1100</v>
          </cell>
          <cell r="C1969">
            <v>0</v>
          </cell>
          <cell r="D1969">
            <v>-21107.34</v>
          </cell>
        </row>
        <row r="1970">
          <cell r="A1970">
            <v>6997515</v>
          </cell>
          <cell r="B1970" t="str">
            <v>FICO-INT SETT-GOV PAYMENT   2100-1100</v>
          </cell>
          <cell r="C1970">
            <v>-3.55</v>
          </cell>
          <cell r="D1970">
            <v>-1733.88</v>
          </cell>
        </row>
        <row r="1971">
          <cell r="A1971">
            <v>6997520</v>
          </cell>
          <cell r="B1971" t="str">
            <v>FICO-INT SETT-MATERIAL O/H  2100-1100</v>
          </cell>
          <cell r="C1971">
            <v>0</v>
          </cell>
          <cell r="D1971">
            <v>-15.45</v>
          </cell>
        </row>
        <row r="1972">
          <cell r="A1972">
            <v>6997521</v>
          </cell>
          <cell r="B1972" t="str">
            <v>FICO-INT SETT-MISC (9500400-2100-1100</v>
          </cell>
          <cell r="C1972">
            <v>0</v>
          </cell>
          <cell r="D1972">
            <v>-275745.89</v>
          </cell>
        </row>
        <row r="1973">
          <cell r="A1973">
            <v>6997522</v>
          </cell>
          <cell r="B1973" t="str">
            <v>FICO-INT SETT-MISC A&amp;G      2100-1100</v>
          </cell>
          <cell r="C1973">
            <v>-84745.02</v>
          </cell>
          <cell r="D1973">
            <v>130465.07</v>
          </cell>
        </row>
        <row r="1974">
          <cell r="A1974">
            <v>6997523</v>
          </cell>
          <cell r="B1974" t="str">
            <v>FICO-INT SETT-MISC CORP     2100-1100</v>
          </cell>
          <cell r="C1974">
            <v>-339228.32</v>
          </cell>
          <cell r="D1974">
            <v>-6893022.0899999999</v>
          </cell>
        </row>
        <row r="1975">
          <cell r="A1975">
            <v>6997527</v>
          </cell>
          <cell r="B1975" t="str">
            <v>FICO-INT SETT-PURCH MAT     2100-1100</v>
          </cell>
          <cell r="C1975">
            <v>-445876.71</v>
          </cell>
          <cell r="D1975">
            <v>-773399.47</v>
          </cell>
        </row>
        <row r="1976">
          <cell r="A1976">
            <v>6997529</v>
          </cell>
          <cell r="B1976" t="str">
            <v>FICO-INT SETT-PURCH SER     2100-1100</v>
          </cell>
          <cell r="C1976">
            <v>-1705423.41</v>
          </cell>
          <cell r="D1976">
            <v>-7235497.0199999996</v>
          </cell>
        </row>
        <row r="1977">
          <cell r="A1977">
            <v>6997532</v>
          </cell>
          <cell r="B1977" t="str">
            <v>FICO-INT SETT-SALARIES      2100-1100</v>
          </cell>
          <cell r="C1977">
            <v>-946541.45</v>
          </cell>
          <cell r="D1977">
            <v>-2948965.22</v>
          </cell>
        </row>
        <row r="1978">
          <cell r="A1978">
            <v>6997535</v>
          </cell>
          <cell r="B1978" t="str">
            <v>FICO-INT SETT-TEL CHARGES   2100-1100</v>
          </cell>
          <cell r="C1978">
            <v>-2502.19</v>
          </cell>
          <cell r="D1978">
            <v>-383619.64</v>
          </cell>
        </row>
        <row r="1979">
          <cell r="A1979">
            <v>6997578</v>
          </cell>
          <cell r="B1979" t="str">
            <v>FICO-INT SETT-CASH DISC     2100-4190</v>
          </cell>
          <cell r="C1979">
            <v>2.38</v>
          </cell>
          <cell r="D1979">
            <v>0</v>
          </cell>
        </row>
        <row r="1980">
          <cell r="A1980">
            <v>6997583</v>
          </cell>
          <cell r="B1980" t="str">
            <v>FICO-INT SETT-DEPT O/H      2100-4190</v>
          </cell>
          <cell r="C1980">
            <v>0</v>
          </cell>
          <cell r="D1980">
            <v>-9819.98</v>
          </cell>
        </row>
        <row r="1981">
          <cell r="A1981">
            <v>6997585</v>
          </cell>
          <cell r="B1981" t="str">
            <v>FICO-INT SETT-DUES          2100-4190</v>
          </cell>
          <cell r="C1981">
            <v>-1207.5899999999999</v>
          </cell>
          <cell r="D1981">
            <v>-91.6</v>
          </cell>
        </row>
        <row r="1982">
          <cell r="A1982">
            <v>6997586</v>
          </cell>
          <cell r="B1982" t="str">
            <v>FICO-INT SETT-EMP BENEFITS  2100-4190</v>
          </cell>
          <cell r="C1982">
            <v>-42.46</v>
          </cell>
          <cell r="D1982">
            <v>-42.11</v>
          </cell>
        </row>
        <row r="1983">
          <cell r="A1983">
            <v>6997587</v>
          </cell>
          <cell r="B1983" t="str">
            <v>FICO-INT SETT-EMP TRAV      2100-4190</v>
          </cell>
          <cell r="C1983">
            <v>-190928.13</v>
          </cell>
          <cell r="D1983">
            <v>-34836.71</v>
          </cell>
        </row>
        <row r="1984">
          <cell r="A1984">
            <v>6997590</v>
          </cell>
          <cell r="B1984" t="str">
            <v>FICO-INT SETT-FLEET         2100-4190</v>
          </cell>
          <cell r="C1984">
            <v>0</v>
          </cell>
          <cell r="D1984">
            <v>-1149.46</v>
          </cell>
        </row>
        <row r="1985">
          <cell r="A1985">
            <v>6997591</v>
          </cell>
          <cell r="B1985" t="str">
            <v>FICO-INT SETT-GOV PAYMENT   2100-4190</v>
          </cell>
          <cell r="C1985">
            <v>-292.89999999999998</v>
          </cell>
          <cell r="D1985">
            <v>-2.13</v>
          </cell>
        </row>
        <row r="1986">
          <cell r="A1986">
            <v>6997596</v>
          </cell>
          <cell r="B1986" t="str">
            <v>FICO-INT SETT-MATERIAL O/H  2100-4190</v>
          </cell>
          <cell r="C1986">
            <v>0</v>
          </cell>
          <cell r="D1986">
            <v>-10.71</v>
          </cell>
        </row>
        <row r="1987">
          <cell r="A1987">
            <v>6997597</v>
          </cell>
          <cell r="B1987" t="str">
            <v>FICO-INT SETT-MISC (9500400-2100-4190</v>
          </cell>
          <cell r="C1987">
            <v>0</v>
          </cell>
          <cell r="D1987">
            <v>-11041.8</v>
          </cell>
        </row>
        <row r="1988">
          <cell r="A1988">
            <v>6997598</v>
          </cell>
          <cell r="B1988" t="str">
            <v>FICO-INT SETT-MISC A&amp;G      2100-4190</v>
          </cell>
          <cell r="C1988">
            <v>-17667.939999999999</v>
          </cell>
          <cell r="D1988">
            <v>-19349.669999999998</v>
          </cell>
        </row>
        <row r="1989">
          <cell r="A1989">
            <v>6997599</v>
          </cell>
          <cell r="B1989" t="str">
            <v>FICO-INT SETT-MISC CORP     2100-4190</v>
          </cell>
          <cell r="C1989">
            <v>-2037055.31</v>
          </cell>
          <cell r="D1989">
            <v>-555221.86</v>
          </cell>
        </row>
        <row r="1990">
          <cell r="A1990">
            <v>6997603</v>
          </cell>
          <cell r="B1990" t="str">
            <v>FICO-INT SETT-PURCH MAT     2100-4190</v>
          </cell>
          <cell r="C1990">
            <v>-224061.32</v>
          </cell>
          <cell r="D1990">
            <v>-25652.87</v>
          </cell>
        </row>
        <row r="1991">
          <cell r="A1991">
            <v>6997605</v>
          </cell>
          <cell r="B1991" t="str">
            <v>FICO-INT SETT-PURCH SER     2100-4190</v>
          </cell>
          <cell r="C1991">
            <v>-1858737.4</v>
          </cell>
          <cell r="D1991">
            <v>-409824.13</v>
          </cell>
        </row>
        <row r="1992">
          <cell r="A1992">
            <v>6997608</v>
          </cell>
          <cell r="B1992" t="str">
            <v>FICO-INT SETT-SALARIES      2100-4190</v>
          </cell>
          <cell r="C1992">
            <v>-714971.19</v>
          </cell>
          <cell r="D1992">
            <v>-104008.08</v>
          </cell>
        </row>
        <row r="1993">
          <cell r="A1993">
            <v>6997611</v>
          </cell>
          <cell r="B1993" t="str">
            <v>FICO-INT SETT-TEL CHARGES   2100-4190</v>
          </cell>
          <cell r="C1993">
            <v>-135660.66</v>
          </cell>
          <cell r="D1993">
            <v>-49492.61</v>
          </cell>
        </row>
        <row r="1994">
          <cell r="A1994">
            <v>6997621</v>
          </cell>
          <cell r="B1994" t="str">
            <v>FICO-INT SETT-DEPT O/H      2100-4200</v>
          </cell>
          <cell r="C1994">
            <v>0</v>
          </cell>
          <cell r="D1994">
            <v>-9822.0300000000007</v>
          </cell>
        </row>
        <row r="1995">
          <cell r="A1995">
            <v>6997623</v>
          </cell>
          <cell r="B1995" t="str">
            <v>FICO-INT SETT-DUES          2100-4200</v>
          </cell>
          <cell r="C1995">
            <v>0</v>
          </cell>
          <cell r="D1995">
            <v>-17.55</v>
          </cell>
        </row>
        <row r="1996">
          <cell r="A1996">
            <v>6997624</v>
          </cell>
          <cell r="B1996" t="str">
            <v>FICO-INT SETT-EMP BENEFITS  2100-4200</v>
          </cell>
          <cell r="C1996">
            <v>0</v>
          </cell>
          <cell r="D1996">
            <v>-54.01</v>
          </cell>
        </row>
        <row r="1997">
          <cell r="A1997">
            <v>6997625</v>
          </cell>
          <cell r="B1997" t="str">
            <v>FICO-INT SETT-EMP TRAV      2100-4200</v>
          </cell>
          <cell r="C1997">
            <v>0</v>
          </cell>
          <cell r="D1997">
            <v>-20204.43</v>
          </cell>
        </row>
        <row r="1998">
          <cell r="A1998">
            <v>6997628</v>
          </cell>
          <cell r="B1998" t="str">
            <v>FICO-INT SETT-FLEET         2100-4200</v>
          </cell>
          <cell r="C1998">
            <v>0</v>
          </cell>
          <cell r="D1998">
            <v>-1332.07</v>
          </cell>
        </row>
        <row r="1999">
          <cell r="A1999">
            <v>6997629</v>
          </cell>
          <cell r="B1999" t="str">
            <v>FICO-INT SETT-GOV PAYMENT   2100-4200</v>
          </cell>
          <cell r="C1999">
            <v>0</v>
          </cell>
          <cell r="D1999">
            <v>-1.33</v>
          </cell>
        </row>
        <row r="2000">
          <cell r="A2000">
            <v>6997634</v>
          </cell>
          <cell r="B2000" t="str">
            <v>FICO-INT SETT-MATERIAL O/H  2100-4200</v>
          </cell>
          <cell r="C2000">
            <v>0</v>
          </cell>
          <cell r="D2000">
            <v>-10.66</v>
          </cell>
        </row>
        <row r="2001">
          <cell r="A2001">
            <v>6997635</v>
          </cell>
          <cell r="B2001" t="str">
            <v>FICO-INT SETT-MISC (9500400-2100-4200</v>
          </cell>
          <cell r="C2001">
            <v>0</v>
          </cell>
          <cell r="D2001">
            <v>-7888.84</v>
          </cell>
        </row>
        <row r="2002">
          <cell r="A2002">
            <v>6997637</v>
          </cell>
          <cell r="B2002" t="str">
            <v>FICO-INT SETT-MISC CORP     2100-4200</v>
          </cell>
          <cell r="C2002">
            <v>0</v>
          </cell>
          <cell r="D2002">
            <v>-46333.16</v>
          </cell>
        </row>
        <row r="2003">
          <cell r="A2003">
            <v>6997641</v>
          </cell>
          <cell r="B2003" t="str">
            <v>FICO-INT SETT-PURCH MAT     2100-4200</v>
          </cell>
          <cell r="C2003">
            <v>0</v>
          </cell>
          <cell r="D2003">
            <v>-19104.169999999998</v>
          </cell>
        </row>
        <row r="2004">
          <cell r="A2004">
            <v>6997643</v>
          </cell>
          <cell r="B2004" t="str">
            <v>FICO-INT SETT-PURCH SER     2100-4200</v>
          </cell>
          <cell r="C2004">
            <v>0</v>
          </cell>
          <cell r="D2004">
            <v>-114588.04</v>
          </cell>
        </row>
        <row r="2005">
          <cell r="A2005">
            <v>6997646</v>
          </cell>
          <cell r="B2005" t="str">
            <v>FICO-INT SETT-SALARIES      2100-4200</v>
          </cell>
          <cell r="C2005">
            <v>0</v>
          </cell>
          <cell r="D2005">
            <v>-42739.51</v>
          </cell>
        </row>
        <row r="2006">
          <cell r="A2006">
            <v>6997649</v>
          </cell>
          <cell r="B2006" t="str">
            <v>FICO-INT SETT-TEL CHARGES   2100-4200</v>
          </cell>
          <cell r="C2006">
            <v>0</v>
          </cell>
          <cell r="D2006">
            <v>-54703.040000000001</v>
          </cell>
        </row>
        <row r="2007">
          <cell r="A2007">
            <v>6997712</v>
          </cell>
          <cell r="B2007" t="str">
            <v>FICO-INT SETT-MISC A&amp;G      2100-4950</v>
          </cell>
          <cell r="C2007">
            <v>0</v>
          </cell>
          <cell r="D2007">
            <v>-9.59</v>
          </cell>
        </row>
        <row r="2008">
          <cell r="A2008">
            <v>6997730</v>
          </cell>
          <cell r="B2008" t="str">
            <v>FICO-INT SETT-CASH DISC     2100-5000</v>
          </cell>
          <cell r="C2008">
            <v>1.37</v>
          </cell>
          <cell r="D2008">
            <v>0</v>
          </cell>
        </row>
        <row r="2009">
          <cell r="A2009">
            <v>6997735</v>
          </cell>
          <cell r="B2009" t="str">
            <v>FICO-INT SETT-DEPT O/H      2100-5000</v>
          </cell>
          <cell r="C2009">
            <v>0</v>
          </cell>
          <cell r="D2009">
            <v>-13535.26</v>
          </cell>
        </row>
        <row r="2010">
          <cell r="A2010">
            <v>6997737</v>
          </cell>
          <cell r="B2010" t="str">
            <v>FICO-INT SETT-DUES          2100-5000</v>
          </cell>
          <cell r="C2010">
            <v>-667.5</v>
          </cell>
          <cell r="D2010">
            <v>-38.11</v>
          </cell>
        </row>
        <row r="2011">
          <cell r="A2011">
            <v>6997738</v>
          </cell>
          <cell r="B2011" t="str">
            <v>FICO-INT SETT-EMP BENEFITS  2100-5000</v>
          </cell>
          <cell r="C2011">
            <v>-23.68</v>
          </cell>
          <cell r="D2011">
            <v>-23.61</v>
          </cell>
        </row>
        <row r="2012">
          <cell r="A2012">
            <v>6997739</v>
          </cell>
          <cell r="B2012" t="str">
            <v>FICO-INT SETT-EMP TRAV      2100-5000</v>
          </cell>
          <cell r="C2012">
            <v>-64318</v>
          </cell>
          <cell r="D2012">
            <v>-34859.449999999997</v>
          </cell>
        </row>
        <row r="2013">
          <cell r="A2013">
            <v>6997742</v>
          </cell>
          <cell r="B2013" t="str">
            <v>FICO-INT SETT-FLEET         2100-5000</v>
          </cell>
          <cell r="C2013">
            <v>0</v>
          </cell>
          <cell r="D2013">
            <v>-690.82</v>
          </cell>
        </row>
        <row r="2014">
          <cell r="A2014">
            <v>6997743</v>
          </cell>
          <cell r="B2014" t="str">
            <v>FICO-INT SETT-GOV PAYMENT   2100-5000</v>
          </cell>
          <cell r="C2014">
            <v>-196.14</v>
          </cell>
          <cell r="D2014">
            <v>-1.2</v>
          </cell>
        </row>
        <row r="2015">
          <cell r="A2015">
            <v>6997748</v>
          </cell>
          <cell r="B2015" t="str">
            <v>FICO-INT SETT-MATERIAL O/H  2100-5000</v>
          </cell>
          <cell r="C2015">
            <v>0</v>
          </cell>
          <cell r="D2015">
            <v>-5.53</v>
          </cell>
        </row>
        <row r="2016">
          <cell r="A2016">
            <v>6997749</v>
          </cell>
          <cell r="B2016" t="str">
            <v>FICO-INT SETT-MISC (9500400-2100-5000</v>
          </cell>
          <cell r="C2016">
            <v>0</v>
          </cell>
          <cell r="D2016">
            <v>-10463.93</v>
          </cell>
        </row>
        <row r="2017">
          <cell r="A2017">
            <v>6997750</v>
          </cell>
          <cell r="B2017" t="str">
            <v>FICO-INT SETT-MISC A&amp;G      2100-5000</v>
          </cell>
          <cell r="C2017">
            <v>-33451.97</v>
          </cell>
          <cell r="D2017">
            <v>-52.04</v>
          </cell>
        </row>
        <row r="2018">
          <cell r="A2018">
            <v>6997751</v>
          </cell>
          <cell r="B2018" t="str">
            <v>FICO-INT SETT-MISC CORP     2100-5000</v>
          </cell>
          <cell r="C2018">
            <v>-1148677.42</v>
          </cell>
          <cell r="D2018">
            <v>-135434.57</v>
          </cell>
        </row>
        <row r="2019">
          <cell r="A2019">
            <v>6997755</v>
          </cell>
          <cell r="B2019" t="str">
            <v>FICO-INT SETT-PURCH MAT     2100-5000</v>
          </cell>
          <cell r="C2019">
            <v>-59578.55</v>
          </cell>
          <cell r="D2019">
            <v>-69391.13</v>
          </cell>
        </row>
        <row r="2020">
          <cell r="A2020">
            <v>6997757</v>
          </cell>
          <cell r="B2020" t="str">
            <v>FICO-INT SETT-PURCH SER     2100-5000</v>
          </cell>
          <cell r="C2020">
            <v>-1020493.68</v>
          </cell>
          <cell r="D2020">
            <v>-258095.78</v>
          </cell>
        </row>
        <row r="2021">
          <cell r="A2021">
            <v>6997760</v>
          </cell>
          <cell r="B2021" t="str">
            <v>FICO-INT SETT-SALARIES      2100-5000</v>
          </cell>
          <cell r="C2021">
            <v>-402983.52</v>
          </cell>
          <cell r="D2021">
            <v>-45372.66</v>
          </cell>
        </row>
        <row r="2022">
          <cell r="A2022">
            <v>6997763</v>
          </cell>
          <cell r="B2022" t="str">
            <v>FICO-INT SETT-TEL CHARGES   2100-5000</v>
          </cell>
          <cell r="C2022">
            <v>-69156.759999999995</v>
          </cell>
          <cell r="D2022">
            <v>-32312.400000000001</v>
          </cell>
        </row>
        <row r="2023">
          <cell r="A2023">
            <v>6997901</v>
          </cell>
          <cell r="B2023" t="str">
            <v>FICO-INT SETT-MISC (9500400-2200-4200</v>
          </cell>
          <cell r="C2023">
            <v>0</v>
          </cell>
          <cell r="D2023">
            <v>-2670.76</v>
          </cell>
        </row>
        <row r="2024">
          <cell r="A2024">
            <v>6997903</v>
          </cell>
          <cell r="B2024" t="str">
            <v>FICO-INT SETT-MISC CORP     2200-4200</v>
          </cell>
          <cell r="C2024">
            <v>0</v>
          </cell>
          <cell r="D2024">
            <v>-32533.86</v>
          </cell>
        </row>
        <row r="2025">
          <cell r="A2025">
            <v>6997913</v>
          </cell>
          <cell r="B2025" t="str">
            <v>FICO-INT SETT-SEC COSTS     2200-4200</v>
          </cell>
          <cell r="C2025">
            <v>0</v>
          </cell>
          <cell r="D2025">
            <v>-29863.08</v>
          </cell>
        </row>
        <row r="2026">
          <cell r="A2026">
            <v>6998015</v>
          </cell>
          <cell r="B2026" t="str">
            <v>FICO-INT SETT-MISC (9500400-2200-5000</v>
          </cell>
          <cell r="C2026">
            <v>0</v>
          </cell>
          <cell r="D2026">
            <v>-915.82</v>
          </cell>
        </row>
        <row r="2027">
          <cell r="A2027">
            <v>6998017</v>
          </cell>
          <cell r="B2027" t="str">
            <v>FICO-INT SETT-MISC CORP     2200-5000</v>
          </cell>
          <cell r="C2027">
            <v>0</v>
          </cell>
          <cell r="D2027">
            <v>-11155.8</v>
          </cell>
        </row>
        <row r="2028">
          <cell r="A2028">
            <v>6998027</v>
          </cell>
          <cell r="B2028" t="str">
            <v>FICO-INT SETT-SEC COSTS     2200-5000</v>
          </cell>
          <cell r="C2028">
            <v>0</v>
          </cell>
          <cell r="D2028">
            <v>-10240.040000000001</v>
          </cell>
        </row>
        <row r="2029">
          <cell r="A2029">
            <v>6998034</v>
          </cell>
          <cell r="B2029" t="str">
            <v>FICO-INT SETT-CASH DISC     2100-4600</v>
          </cell>
          <cell r="C2029">
            <v>0.12</v>
          </cell>
          <cell r="D2029">
            <v>0</v>
          </cell>
        </row>
        <row r="2030">
          <cell r="A2030">
            <v>6998039</v>
          </cell>
          <cell r="B2030" t="str">
            <v>FICO-INT SETT-DEPT O/H      2100-4600</v>
          </cell>
          <cell r="C2030">
            <v>0</v>
          </cell>
          <cell r="D2030">
            <v>-463.68</v>
          </cell>
        </row>
        <row r="2031">
          <cell r="A2031">
            <v>6998041</v>
          </cell>
          <cell r="B2031" t="str">
            <v>FICO-INT SETT-DUES          2100-4600</v>
          </cell>
          <cell r="C2031">
            <v>-49.23</v>
          </cell>
          <cell r="D2031">
            <v>-0.37</v>
          </cell>
        </row>
        <row r="2032">
          <cell r="A2032">
            <v>6998042</v>
          </cell>
          <cell r="B2032" t="str">
            <v>FICO-INT SETT-EMP BENEFITS  2100-4600</v>
          </cell>
          <cell r="C2032">
            <v>-1.9</v>
          </cell>
          <cell r="D2032">
            <v>-0.47</v>
          </cell>
        </row>
        <row r="2033">
          <cell r="A2033">
            <v>6998043</v>
          </cell>
          <cell r="B2033" t="str">
            <v>FICO-INT SETT-EMP TRAV      2100-4600</v>
          </cell>
          <cell r="C2033">
            <v>-1860.37</v>
          </cell>
          <cell r="D2033">
            <v>-120.1</v>
          </cell>
        </row>
        <row r="2034">
          <cell r="A2034">
            <v>6998046</v>
          </cell>
          <cell r="B2034" t="str">
            <v>FICO-INT SETT-FLEET         2100-4600</v>
          </cell>
          <cell r="C2034">
            <v>0</v>
          </cell>
          <cell r="D2034">
            <v>-11.08</v>
          </cell>
        </row>
        <row r="2035">
          <cell r="A2035">
            <v>6998047</v>
          </cell>
          <cell r="B2035" t="str">
            <v>FICO-INT SETT-GOV PAYMENT   2100-4600</v>
          </cell>
          <cell r="C2035">
            <v>-17.25</v>
          </cell>
          <cell r="D2035">
            <v>0</v>
          </cell>
        </row>
        <row r="2036">
          <cell r="A2036">
            <v>6998052</v>
          </cell>
          <cell r="B2036" t="str">
            <v>FICO-INT SETT-MATERIAL O/H  2100-4600</v>
          </cell>
          <cell r="C2036">
            <v>0</v>
          </cell>
          <cell r="D2036">
            <v>0.01</v>
          </cell>
        </row>
        <row r="2037">
          <cell r="A2037">
            <v>6998053</v>
          </cell>
          <cell r="B2037" t="str">
            <v>FICO-INT SETT-MISC (9500400-2100-4600</v>
          </cell>
          <cell r="C2037">
            <v>0</v>
          </cell>
          <cell r="D2037">
            <v>-2254.33</v>
          </cell>
        </row>
        <row r="2038">
          <cell r="A2038">
            <v>6998054</v>
          </cell>
          <cell r="B2038" t="str">
            <v>FICO-INT SETT-MISC A&amp;G      2100-4600</v>
          </cell>
          <cell r="C2038">
            <v>-25.78</v>
          </cell>
          <cell r="D2038">
            <v>25.1</v>
          </cell>
        </row>
        <row r="2039">
          <cell r="A2039">
            <v>6998055</v>
          </cell>
          <cell r="B2039" t="str">
            <v>FICO-INT SETT-MISC CORP     2100-4600</v>
          </cell>
          <cell r="C2039">
            <v>-88440.33</v>
          </cell>
          <cell r="D2039">
            <v>-99.11</v>
          </cell>
        </row>
        <row r="2040">
          <cell r="A2040">
            <v>6998059</v>
          </cell>
          <cell r="B2040" t="str">
            <v>FICO-INT SETT-PURCH MAT     2100-4600</v>
          </cell>
          <cell r="C2040">
            <v>-3567.37</v>
          </cell>
          <cell r="D2040">
            <v>-41.9</v>
          </cell>
        </row>
        <row r="2041">
          <cell r="A2041">
            <v>6998061</v>
          </cell>
          <cell r="B2041" t="str">
            <v>FICO-INT SETT-PURCH SER     2100-4600</v>
          </cell>
          <cell r="C2041">
            <v>-59361.39</v>
          </cell>
          <cell r="D2041">
            <v>-17.260000000000002</v>
          </cell>
        </row>
        <row r="2042">
          <cell r="A2042">
            <v>6998064</v>
          </cell>
          <cell r="B2042" t="str">
            <v>FICO-INT SETT-SALARIES      2100-4600</v>
          </cell>
          <cell r="C2042">
            <v>-27668.92</v>
          </cell>
          <cell r="D2042">
            <v>-4908</v>
          </cell>
        </row>
        <row r="2043">
          <cell r="A2043">
            <v>6998067</v>
          </cell>
          <cell r="B2043" t="str">
            <v>FICO-INT SETT-TEL CHARGES   2100-4600</v>
          </cell>
          <cell r="C2043">
            <v>-4054.64</v>
          </cell>
          <cell r="D2043">
            <v>-25.01</v>
          </cell>
        </row>
        <row r="2044">
          <cell r="A2044">
            <v>6998091</v>
          </cell>
          <cell r="B2044" t="str">
            <v>FICO-INT SETT-MISC (9500400-2200-4600</v>
          </cell>
          <cell r="C2044">
            <v>0</v>
          </cell>
          <cell r="D2044">
            <v>-118.81</v>
          </cell>
        </row>
        <row r="2045">
          <cell r="A2045">
            <v>6998093</v>
          </cell>
          <cell r="B2045" t="str">
            <v>FICO-INT SETT-MISC CORP     2200-4600</v>
          </cell>
          <cell r="C2045">
            <v>0</v>
          </cell>
          <cell r="D2045">
            <v>-1447.02</v>
          </cell>
        </row>
        <row r="2046">
          <cell r="A2046">
            <v>6998103</v>
          </cell>
          <cell r="B2046" t="str">
            <v>FICO-INT SETT-SEC COSTS     2200-4600</v>
          </cell>
          <cell r="C2046">
            <v>0</v>
          </cell>
          <cell r="D2046">
            <v>-1328.22</v>
          </cell>
        </row>
        <row r="2047">
          <cell r="A2047">
            <v>6998153</v>
          </cell>
          <cell r="B2047" t="str">
            <v>FICO-INT SETT-DEPT O/H      2100-4960</v>
          </cell>
          <cell r="C2047">
            <v>0</v>
          </cell>
          <cell r="D2047">
            <v>-187.35</v>
          </cell>
        </row>
        <row r="2048">
          <cell r="A2048">
            <v>6998154</v>
          </cell>
          <cell r="B2048" t="str">
            <v>FICO-INT SETT-DUES          2100-4960</v>
          </cell>
          <cell r="C2048">
            <v>-1.18</v>
          </cell>
          <cell r="D2048">
            <v>-0.37</v>
          </cell>
        </row>
        <row r="2049">
          <cell r="A2049">
            <v>6998155</v>
          </cell>
          <cell r="B2049" t="str">
            <v>FICO-INT SETT-EMP BENEFITS  2100-4960</v>
          </cell>
          <cell r="C2049">
            <v>0</v>
          </cell>
          <cell r="D2049">
            <v>-0.05</v>
          </cell>
        </row>
        <row r="2050">
          <cell r="A2050">
            <v>6998156</v>
          </cell>
          <cell r="B2050" t="str">
            <v>FICO-INT SETT-EMP TRAV      2100-4960</v>
          </cell>
          <cell r="C2050">
            <v>-68.33</v>
          </cell>
          <cell r="D2050">
            <v>-114.89</v>
          </cell>
        </row>
        <row r="2051">
          <cell r="A2051">
            <v>6998158</v>
          </cell>
          <cell r="B2051" t="str">
            <v>FICO-INT SETT-FLEET         2100-4960</v>
          </cell>
          <cell r="C2051">
            <v>0</v>
          </cell>
          <cell r="D2051">
            <v>-0.08</v>
          </cell>
        </row>
        <row r="2052">
          <cell r="A2052">
            <v>6998163</v>
          </cell>
          <cell r="B2052" t="str">
            <v>FICO-INT SETT-MATERIAL O/H  2100-4960</v>
          </cell>
          <cell r="C2052">
            <v>0</v>
          </cell>
          <cell r="D2052">
            <v>-0.08</v>
          </cell>
        </row>
        <row r="2053">
          <cell r="A2053">
            <v>6998164</v>
          </cell>
          <cell r="B2053" t="str">
            <v>FICO-INT SETT-MISC (9500400-2100-4960</v>
          </cell>
          <cell r="C2053">
            <v>0</v>
          </cell>
          <cell r="D2053">
            <v>-700.42</v>
          </cell>
        </row>
        <row r="2054">
          <cell r="A2054">
            <v>6998165</v>
          </cell>
          <cell r="B2054" t="str">
            <v>FICO-INT SETT-MISC A&amp;G      2100-4960</v>
          </cell>
          <cell r="C2054">
            <v>0</v>
          </cell>
          <cell r="D2054">
            <v>1.17</v>
          </cell>
        </row>
        <row r="2055">
          <cell r="A2055">
            <v>6998166</v>
          </cell>
          <cell r="B2055" t="str">
            <v>FICO-INT SETT-MISC CORP     2100-4960</v>
          </cell>
          <cell r="C2055">
            <v>137.49</v>
          </cell>
          <cell r="D2055">
            <v>-12800.42</v>
          </cell>
        </row>
        <row r="2056">
          <cell r="A2056">
            <v>6998170</v>
          </cell>
          <cell r="B2056" t="str">
            <v>FICO-INT SETT-PURCH MAT     2100-4960</v>
          </cell>
          <cell r="C2056">
            <v>-93.59</v>
          </cell>
          <cell r="D2056">
            <v>-280.02</v>
          </cell>
        </row>
        <row r="2057">
          <cell r="A2057">
            <v>6998172</v>
          </cell>
          <cell r="B2057" t="str">
            <v>FICO-INT SETT-PURCH SER     2100-4960</v>
          </cell>
          <cell r="C2057">
            <v>-827.39</v>
          </cell>
          <cell r="D2057">
            <v>-19072.66</v>
          </cell>
        </row>
        <row r="2058">
          <cell r="A2058">
            <v>6998175</v>
          </cell>
          <cell r="B2058" t="str">
            <v>FICO-INT SETT-SALARIES      2100-4960</v>
          </cell>
          <cell r="C2058">
            <v>-1157.93</v>
          </cell>
          <cell r="D2058">
            <v>-2487.8200000000002</v>
          </cell>
        </row>
        <row r="2059">
          <cell r="A2059">
            <v>6998178</v>
          </cell>
          <cell r="B2059" t="str">
            <v>FICO-INT SETT-TEL CHARGES   2100-4960</v>
          </cell>
          <cell r="C2059">
            <v>-2.48</v>
          </cell>
          <cell r="D2059">
            <v>-65.42</v>
          </cell>
        </row>
        <row r="2060">
          <cell r="A2060">
            <v>6998194</v>
          </cell>
          <cell r="B2060" t="str">
            <v>FICO-INT SETT-MISC (9500400-2200-4960</v>
          </cell>
          <cell r="C2060">
            <v>0</v>
          </cell>
          <cell r="D2060">
            <v>-517.29</v>
          </cell>
        </row>
        <row r="2061">
          <cell r="A2061">
            <v>6998196</v>
          </cell>
          <cell r="B2061" t="str">
            <v>FICO-INT SETT-MISC CORP     2200-4960</v>
          </cell>
          <cell r="C2061">
            <v>0</v>
          </cell>
          <cell r="D2061">
            <v>-6301.44</v>
          </cell>
        </row>
        <row r="2062">
          <cell r="A2062">
            <v>6998227</v>
          </cell>
          <cell r="B2062" t="str">
            <v>FICO-INT SETT-SEC COSTS     2200-4960</v>
          </cell>
          <cell r="C2062">
            <v>0</v>
          </cell>
          <cell r="D2062">
            <v>-5784.1</v>
          </cell>
        </row>
        <row r="2063">
          <cell r="A2063">
            <v>6998230</v>
          </cell>
          <cell r="B2063" t="str">
            <v>FICO-INT SETT-PAYROLL TX O/H2100-1100</v>
          </cell>
          <cell r="C2063">
            <v>0</v>
          </cell>
          <cell r="D2063">
            <v>-212345.42</v>
          </cell>
        </row>
        <row r="2064">
          <cell r="A2064">
            <v>6998232</v>
          </cell>
          <cell r="B2064" t="str">
            <v>FICO-INT SETT-PAYROLL TX O/H2100-4190</v>
          </cell>
          <cell r="C2064">
            <v>0</v>
          </cell>
          <cell r="D2064">
            <v>-7083.14</v>
          </cell>
        </row>
        <row r="2065">
          <cell r="A2065">
            <v>6998233</v>
          </cell>
          <cell r="B2065" t="str">
            <v>FICO-INT SETT-PAYROLL TX O/H2100-4200</v>
          </cell>
          <cell r="C2065">
            <v>0</v>
          </cell>
          <cell r="D2065">
            <v>-2806.13</v>
          </cell>
        </row>
        <row r="2066">
          <cell r="A2066">
            <v>6998235</v>
          </cell>
          <cell r="B2066" t="str">
            <v>FICO-INT SETT-PAYROLL TX O/H2100-4600</v>
          </cell>
          <cell r="C2066">
            <v>0</v>
          </cell>
          <cell r="D2066">
            <v>-208.54</v>
          </cell>
        </row>
        <row r="2067">
          <cell r="A2067">
            <v>6998238</v>
          </cell>
          <cell r="B2067" t="str">
            <v>FICO-INT SETT-PAYROLL TX O/H2100-4960</v>
          </cell>
          <cell r="C2067">
            <v>0</v>
          </cell>
          <cell r="D2067">
            <v>-139.84</v>
          </cell>
        </row>
        <row r="2068">
          <cell r="A2068">
            <v>6998239</v>
          </cell>
          <cell r="B2068" t="str">
            <v>FICO-INT SETT-PAYROLL TX O/H2100-5000</v>
          </cell>
          <cell r="C2068">
            <v>0</v>
          </cell>
          <cell r="D2068">
            <v>-3033.82</v>
          </cell>
        </row>
        <row r="2069">
          <cell r="A2069">
            <v>6998240</v>
          </cell>
          <cell r="B2069" t="str">
            <v>FICO-INT SETT-P&amp;B O/H       2100-1100</v>
          </cell>
          <cell r="C2069">
            <v>0</v>
          </cell>
          <cell r="D2069">
            <v>-633490.09</v>
          </cell>
        </row>
        <row r="2070">
          <cell r="A2070">
            <v>6998242</v>
          </cell>
          <cell r="B2070" t="str">
            <v>FICO-INT SETT-P&amp;B O/H       2100-4190</v>
          </cell>
          <cell r="C2070">
            <v>0</v>
          </cell>
          <cell r="D2070">
            <v>-20340.560000000001</v>
          </cell>
        </row>
        <row r="2071">
          <cell r="A2071">
            <v>6998243</v>
          </cell>
          <cell r="B2071" t="str">
            <v>FICO-INT SETT-P&amp;B O/H       2100-4200</v>
          </cell>
          <cell r="C2071">
            <v>0</v>
          </cell>
          <cell r="D2071">
            <v>-7890.07</v>
          </cell>
        </row>
        <row r="2072">
          <cell r="A2072">
            <v>6998245</v>
          </cell>
          <cell r="B2072" t="str">
            <v>FICO-INT SETT-P&amp;B O/H       2100-4600</v>
          </cell>
          <cell r="C2072">
            <v>0</v>
          </cell>
          <cell r="D2072">
            <v>-621.57000000000005</v>
          </cell>
        </row>
        <row r="2073">
          <cell r="A2073">
            <v>6998248</v>
          </cell>
          <cell r="B2073" t="str">
            <v>FICO-INT SETT-P&amp;B O/H       2100-4960</v>
          </cell>
          <cell r="C2073">
            <v>0</v>
          </cell>
          <cell r="D2073">
            <v>-412.24</v>
          </cell>
        </row>
        <row r="2074">
          <cell r="A2074">
            <v>6998249</v>
          </cell>
          <cell r="B2074" t="str">
            <v>FICO-INT SETT-P&amp;B O/H       2100-5000</v>
          </cell>
          <cell r="C2074">
            <v>0</v>
          </cell>
          <cell r="D2074">
            <v>-8581.91</v>
          </cell>
        </row>
        <row r="2075">
          <cell r="A2075">
            <v>6998250</v>
          </cell>
          <cell r="B2075" t="str">
            <v>FICO-INT SETT-WORK COMP O/H 2100-1100</v>
          </cell>
          <cell r="C2075">
            <v>0</v>
          </cell>
          <cell r="D2075">
            <v>-65808.92</v>
          </cell>
        </row>
        <row r="2076">
          <cell r="A2076">
            <v>6998252</v>
          </cell>
          <cell r="B2076" t="str">
            <v>FICO-INT SETT-WORK COMP O/H 2100-4190</v>
          </cell>
          <cell r="C2076">
            <v>0</v>
          </cell>
          <cell r="D2076">
            <v>-2200.7199999999998</v>
          </cell>
        </row>
        <row r="2077">
          <cell r="A2077">
            <v>6998253</v>
          </cell>
          <cell r="B2077" t="str">
            <v>FICO-INT SETT-WORK COMP O/H 2100-4200</v>
          </cell>
          <cell r="C2077">
            <v>0</v>
          </cell>
          <cell r="D2077">
            <v>-877.12</v>
          </cell>
        </row>
        <row r="2078">
          <cell r="A2078">
            <v>6998255</v>
          </cell>
          <cell r="B2078" t="str">
            <v>FICO-INT SETT-WORK COMP O/H 2100-4600</v>
          </cell>
          <cell r="C2078">
            <v>0</v>
          </cell>
          <cell r="D2078">
            <v>-69.650000000000006</v>
          </cell>
        </row>
        <row r="2079">
          <cell r="A2079">
            <v>6998258</v>
          </cell>
          <cell r="B2079" t="str">
            <v>FICO-INT SETT-WORK COMP O/H 2100-4960</v>
          </cell>
          <cell r="C2079">
            <v>0</v>
          </cell>
          <cell r="D2079">
            <v>-45.54</v>
          </cell>
        </row>
        <row r="2080">
          <cell r="A2080">
            <v>6998259</v>
          </cell>
          <cell r="B2080" t="str">
            <v>FICO-INT SETT-WORK COMP O/H 2100-5000</v>
          </cell>
          <cell r="C2080">
            <v>0</v>
          </cell>
          <cell r="D2080">
            <v>-929.51</v>
          </cell>
        </row>
        <row r="2081">
          <cell r="A2081">
            <v>6998260</v>
          </cell>
          <cell r="B2081" t="str">
            <v>FICO-INT SETT-ICP O/H       2100-1100</v>
          </cell>
          <cell r="C2081">
            <v>0</v>
          </cell>
          <cell r="D2081">
            <v>-594644.9</v>
          </cell>
        </row>
        <row r="2082">
          <cell r="A2082">
            <v>6998262</v>
          </cell>
          <cell r="B2082" t="str">
            <v>FICO-INT SETT-ICP O/H       2100-4190</v>
          </cell>
          <cell r="C2082">
            <v>0</v>
          </cell>
          <cell r="D2082">
            <v>-21434.52</v>
          </cell>
        </row>
        <row r="2083">
          <cell r="A2083">
            <v>6998263</v>
          </cell>
          <cell r="B2083" t="str">
            <v>FICO-INT SETT-ICP O/H       2100-4200</v>
          </cell>
          <cell r="C2083">
            <v>0</v>
          </cell>
          <cell r="D2083">
            <v>-7798.19</v>
          </cell>
        </row>
        <row r="2084">
          <cell r="A2084">
            <v>6998265</v>
          </cell>
          <cell r="B2084" t="str">
            <v>FICO-INT SETT-ICP O/H       2100-4600</v>
          </cell>
          <cell r="C2084">
            <v>0</v>
          </cell>
          <cell r="D2084">
            <v>-963.14</v>
          </cell>
        </row>
        <row r="2085">
          <cell r="A2085">
            <v>6998268</v>
          </cell>
          <cell r="B2085" t="str">
            <v>FICO-INT SETT-ICP O/H       2100-4960</v>
          </cell>
          <cell r="C2085">
            <v>0</v>
          </cell>
          <cell r="D2085">
            <v>-505.33</v>
          </cell>
        </row>
        <row r="2086">
          <cell r="A2086">
            <v>6998269</v>
          </cell>
          <cell r="B2086" t="str">
            <v>FICO-INT SETT-ICP O/H       2100-5000</v>
          </cell>
          <cell r="C2086">
            <v>0</v>
          </cell>
          <cell r="D2086">
            <v>-9030.83</v>
          </cell>
        </row>
        <row r="2087">
          <cell r="A2087">
            <v>6998270</v>
          </cell>
          <cell r="B2087" t="str">
            <v>FICO-INT SETT-V&amp;S O/H       2100-1100</v>
          </cell>
          <cell r="C2087">
            <v>0</v>
          </cell>
          <cell r="D2087">
            <v>-468081.95</v>
          </cell>
        </row>
        <row r="2088">
          <cell r="A2088">
            <v>6998272</v>
          </cell>
          <cell r="B2088" t="str">
            <v>FICO-INT SETT-V&amp;S O/H       2100-4190</v>
          </cell>
          <cell r="C2088">
            <v>0</v>
          </cell>
          <cell r="D2088">
            <v>-15895.64</v>
          </cell>
        </row>
        <row r="2089">
          <cell r="A2089">
            <v>6998273</v>
          </cell>
          <cell r="B2089" t="str">
            <v>FICO-INT SETT-V&amp;S O/H       2100-4200</v>
          </cell>
          <cell r="C2089">
            <v>0</v>
          </cell>
          <cell r="D2089">
            <v>-6243.12</v>
          </cell>
        </row>
        <row r="2090">
          <cell r="A2090">
            <v>6998275</v>
          </cell>
          <cell r="B2090" t="str">
            <v>FICO-INT SETT-V&amp;S O/H       2100-4600</v>
          </cell>
          <cell r="C2090">
            <v>0</v>
          </cell>
          <cell r="D2090">
            <v>-489.19</v>
          </cell>
        </row>
        <row r="2091">
          <cell r="A2091">
            <v>6998278</v>
          </cell>
          <cell r="B2091" t="str">
            <v>FICO-INT SETT-V&amp;S O/H       2100-4960</v>
          </cell>
          <cell r="C2091">
            <v>0</v>
          </cell>
          <cell r="D2091">
            <v>-318.07</v>
          </cell>
        </row>
        <row r="2092">
          <cell r="A2092">
            <v>6998279</v>
          </cell>
          <cell r="B2092" t="str">
            <v>FICO-INT SETT-V&amp;S O/H       2100-5000</v>
          </cell>
          <cell r="C2092">
            <v>0</v>
          </cell>
          <cell r="D2092">
            <v>-6897.85</v>
          </cell>
        </row>
        <row r="2093">
          <cell r="A2093">
            <v>6998290</v>
          </cell>
          <cell r="B2093" t="str">
            <v>FICO-INT SETT-PLPD O/H      2100-1100</v>
          </cell>
          <cell r="C2093">
            <v>0</v>
          </cell>
          <cell r="D2093">
            <v>-64462.48</v>
          </cell>
        </row>
        <row r="2094">
          <cell r="A2094">
            <v>6998292</v>
          </cell>
          <cell r="B2094" t="str">
            <v>FICO-INT SETT-PLPD O/H      2100-4190</v>
          </cell>
          <cell r="C2094">
            <v>0</v>
          </cell>
          <cell r="D2094">
            <v>-2105.89</v>
          </cell>
        </row>
        <row r="2095">
          <cell r="A2095">
            <v>6998293</v>
          </cell>
          <cell r="B2095" t="str">
            <v>FICO-INT SETT-PLPD O/H      2100-4200</v>
          </cell>
          <cell r="C2095">
            <v>0</v>
          </cell>
          <cell r="D2095">
            <v>-832.7</v>
          </cell>
        </row>
        <row r="2096">
          <cell r="A2096">
            <v>6998295</v>
          </cell>
          <cell r="B2096" t="str">
            <v>FICO-INT SETT-PLPD O/H      2100-4600</v>
          </cell>
          <cell r="C2096">
            <v>0</v>
          </cell>
          <cell r="D2096">
            <v>-65.27</v>
          </cell>
        </row>
        <row r="2097">
          <cell r="A2097">
            <v>6998298</v>
          </cell>
          <cell r="B2097" t="str">
            <v>FICO-INT SETT-PLPD O/H      2100-4960</v>
          </cell>
          <cell r="C2097">
            <v>0</v>
          </cell>
          <cell r="D2097">
            <v>-42.82</v>
          </cell>
        </row>
        <row r="2098">
          <cell r="A2098">
            <v>6998299</v>
          </cell>
          <cell r="B2098" t="str">
            <v>FICO-INT SETT-PLPD O/H      2100-5000</v>
          </cell>
          <cell r="C2098">
            <v>0</v>
          </cell>
          <cell r="D2098">
            <v>-899.94</v>
          </cell>
        </row>
        <row r="2099">
          <cell r="A2099">
            <v>6998300</v>
          </cell>
          <cell r="B2099" t="str">
            <v>FICO-INT SETT-OTHER O/H     2100-1100</v>
          </cell>
          <cell r="C2099">
            <v>0</v>
          </cell>
          <cell r="D2099">
            <v>-1970409.7</v>
          </cell>
        </row>
        <row r="2100">
          <cell r="A2100">
            <v>6998302</v>
          </cell>
          <cell r="B2100" t="str">
            <v>FICO-INT SETT-OTHER O/H     2100-4190</v>
          </cell>
          <cell r="C2100">
            <v>0</v>
          </cell>
          <cell r="D2100">
            <v>-153583.20000000001</v>
          </cell>
        </row>
        <row r="2101">
          <cell r="A2101">
            <v>6998303</v>
          </cell>
          <cell r="B2101" t="str">
            <v>FICO-INT SETT-OTHER O/H     2100-4200</v>
          </cell>
          <cell r="C2101">
            <v>0</v>
          </cell>
          <cell r="D2101">
            <v>-37936.17</v>
          </cell>
        </row>
        <row r="2102">
          <cell r="A2102">
            <v>6998305</v>
          </cell>
          <cell r="B2102" t="str">
            <v>FICO-INT SETT-OTHER O/H     2100-4600</v>
          </cell>
          <cell r="C2102">
            <v>0</v>
          </cell>
          <cell r="D2102">
            <v>-176.15</v>
          </cell>
        </row>
        <row r="2103">
          <cell r="A2103">
            <v>6998308</v>
          </cell>
          <cell r="B2103" t="str">
            <v>FICO-INT SETT-OTHER O/H     2100-4960</v>
          </cell>
          <cell r="C2103">
            <v>0</v>
          </cell>
          <cell r="D2103">
            <v>-4525.8500000000004</v>
          </cell>
        </row>
        <row r="2104">
          <cell r="A2104">
            <v>6998309</v>
          </cell>
          <cell r="B2104" t="str">
            <v>FICO-INT SETT-OTHER O/H     2100-5000</v>
          </cell>
          <cell r="C2104">
            <v>0</v>
          </cell>
          <cell r="D2104">
            <v>-73759.38</v>
          </cell>
        </row>
        <row r="2105">
          <cell r="A2105">
            <v>6998413</v>
          </cell>
          <cell r="B2105" t="str">
            <v>FICO-INT SETT-SALARIES      2100-4197</v>
          </cell>
          <cell r="C2105">
            <v>-104988.13</v>
          </cell>
          <cell r="D2105">
            <v>-1931.25</v>
          </cell>
        </row>
        <row r="2106">
          <cell r="A2106">
            <v>6998414</v>
          </cell>
          <cell r="B2106" t="str">
            <v>FICO-INT SETT-EMP BENEFITS  2100-4197</v>
          </cell>
          <cell r="C2106">
            <v>-5.78</v>
          </cell>
          <cell r="D2106">
            <v>-0.09</v>
          </cell>
        </row>
        <row r="2107">
          <cell r="A2107">
            <v>6998416</v>
          </cell>
          <cell r="B2107" t="str">
            <v>FICO-INT SETT-EMP TRAV      2100-4197</v>
          </cell>
          <cell r="C2107">
            <v>-6313.04</v>
          </cell>
          <cell r="D2107">
            <v>-151.25</v>
          </cell>
        </row>
        <row r="2108">
          <cell r="A2108">
            <v>6998417</v>
          </cell>
          <cell r="B2108" t="str">
            <v>FICO-INT SETT-PURCH MAT     2100-4197</v>
          </cell>
          <cell r="C2108">
            <v>-58812.36</v>
          </cell>
          <cell r="D2108">
            <v>-13023.63</v>
          </cell>
        </row>
        <row r="2109">
          <cell r="A2109">
            <v>6998418</v>
          </cell>
          <cell r="B2109" t="str">
            <v>FICO-INT SETT-PURCH SER     2100-4197</v>
          </cell>
          <cell r="C2109">
            <v>-320595.09999999998</v>
          </cell>
          <cell r="D2109">
            <v>-66603.42</v>
          </cell>
        </row>
        <row r="2110">
          <cell r="A2110">
            <v>6998419</v>
          </cell>
          <cell r="B2110" t="str">
            <v>FICO-INT SETT-DUES          2100-4197</v>
          </cell>
          <cell r="C2110">
            <v>-156.09</v>
          </cell>
          <cell r="D2110">
            <v>-1.08</v>
          </cell>
        </row>
        <row r="2111">
          <cell r="A2111">
            <v>6998421</v>
          </cell>
          <cell r="B2111" t="str">
            <v>FICO-INT SETT-GOV PAYMENT   2100-4197</v>
          </cell>
          <cell r="C2111">
            <v>-52.09</v>
          </cell>
          <cell r="D2111">
            <v>0</v>
          </cell>
        </row>
        <row r="2112">
          <cell r="A2112">
            <v>6998423</v>
          </cell>
          <cell r="B2112" t="str">
            <v>FICO-INT SETT-TEL CHARGES   2100-4197</v>
          </cell>
          <cell r="C2112">
            <v>-12482.76</v>
          </cell>
          <cell r="D2112">
            <v>-100.43</v>
          </cell>
        </row>
        <row r="2113">
          <cell r="A2113">
            <v>6998424</v>
          </cell>
          <cell r="B2113" t="str">
            <v>FICO-INT SETT-MISC A&amp;G      2100-4197</v>
          </cell>
          <cell r="C2113">
            <v>-77.819999999999993</v>
          </cell>
          <cell r="D2113">
            <v>0</v>
          </cell>
        </row>
        <row r="2114">
          <cell r="A2114">
            <v>6998425</v>
          </cell>
          <cell r="B2114" t="str">
            <v>FICO-INT SETT-MISC CORP     2100-4197</v>
          </cell>
          <cell r="C2114">
            <v>-324545.82</v>
          </cell>
          <cell r="D2114">
            <v>-38913.089999999997</v>
          </cell>
        </row>
        <row r="2115">
          <cell r="A2115">
            <v>6998427</v>
          </cell>
          <cell r="B2115" t="str">
            <v>FICO-INT SETT-MATERIAL O/H  2100-4197</v>
          </cell>
          <cell r="C2115">
            <v>0</v>
          </cell>
          <cell r="D2115">
            <v>-0.01</v>
          </cell>
        </row>
        <row r="2116">
          <cell r="A2116">
            <v>6998428</v>
          </cell>
          <cell r="B2116" t="str">
            <v>FICO-INT SETT-DEPT O/H      2100-4197</v>
          </cell>
          <cell r="C2116">
            <v>0</v>
          </cell>
          <cell r="D2116">
            <v>-168.57</v>
          </cell>
        </row>
        <row r="2117">
          <cell r="A2117">
            <v>6998430</v>
          </cell>
          <cell r="B2117" t="str">
            <v>FICO-INT SETT-PAYROLL TX O/H2100-4197</v>
          </cell>
          <cell r="C2117">
            <v>0</v>
          </cell>
          <cell r="D2117">
            <v>-148.72</v>
          </cell>
        </row>
        <row r="2118">
          <cell r="A2118">
            <v>6998431</v>
          </cell>
          <cell r="B2118" t="str">
            <v>FICO-INT SETT-P&amp;B O/H       2100-4197</v>
          </cell>
          <cell r="C2118">
            <v>0</v>
          </cell>
          <cell r="D2118">
            <v>-404.84</v>
          </cell>
        </row>
        <row r="2119">
          <cell r="A2119">
            <v>6998432</v>
          </cell>
          <cell r="B2119" t="str">
            <v>FICO-INT SETT-WORK COMP O/H 2100-4197</v>
          </cell>
          <cell r="C2119">
            <v>0</v>
          </cell>
          <cell r="D2119">
            <v>-45.78</v>
          </cell>
        </row>
        <row r="2120">
          <cell r="A2120">
            <v>6998433</v>
          </cell>
          <cell r="B2120" t="str">
            <v>FICO-INT SETT-ICP O/H       2100-4197</v>
          </cell>
          <cell r="C2120">
            <v>0</v>
          </cell>
          <cell r="D2120">
            <v>-523.39</v>
          </cell>
        </row>
        <row r="2121">
          <cell r="A2121">
            <v>6998434</v>
          </cell>
          <cell r="B2121" t="str">
            <v>FICO-INT SETT-V&amp;S O/H       2100-4197</v>
          </cell>
          <cell r="C2121">
            <v>0</v>
          </cell>
          <cell r="D2121">
            <v>-339.79</v>
          </cell>
        </row>
        <row r="2122">
          <cell r="A2122">
            <v>6998435</v>
          </cell>
          <cell r="B2122" t="str">
            <v>FICO-INT SETT-PLPD O/H      2100-4197</v>
          </cell>
          <cell r="C2122">
            <v>0</v>
          </cell>
          <cell r="D2122">
            <v>-40.159999999999997</v>
          </cell>
        </row>
        <row r="2123">
          <cell r="A2123">
            <v>6998436</v>
          </cell>
          <cell r="B2123" t="str">
            <v>FICO-INT SETT-OTHER O/H     2100-4197</v>
          </cell>
          <cell r="C2123">
            <v>0</v>
          </cell>
          <cell r="D2123">
            <v>-16182.64</v>
          </cell>
        </row>
        <row r="2124">
          <cell r="A2124">
            <v>6999101</v>
          </cell>
          <cell r="B2124" t="str">
            <v>FI/CO RECON-GROUP VICE PRESIDENT</v>
          </cell>
          <cell r="C2124">
            <v>3030216.53</v>
          </cell>
          <cell r="D2124">
            <v>2150610.3199999998</v>
          </cell>
        </row>
        <row r="2125">
          <cell r="A2125">
            <v>6999106</v>
          </cell>
          <cell r="B2125" t="str">
            <v>FI/CO RECON-FIN. OFF. &amp; STAFF</v>
          </cell>
          <cell r="C2125">
            <v>3068762.42</v>
          </cell>
          <cell r="D2125">
            <v>2251374.36</v>
          </cell>
        </row>
        <row r="2126">
          <cell r="A2126">
            <v>6999107</v>
          </cell>
          <cell r="B2126" t="str">
            <v>FI/CO RECON-AUDIT SERVICES</v>
          </cell>
          <cell r="C2126">
            <v>1440111.83</v>
          </cell>
          <cell r="D2126">
            <v>1486333.06</v>
          </cell>
        </row>
        <row r="2127">
          <cell r="A2127">
            <v>6999108</v>
          </cell>
          <cell r="B2127" t="str">
            <v>FI/CO RECON-INVESTOR RELATIONS</v>
          </cell>
          <cell r="C2127">
            <v>1366811.32</v>
          </cell>
          <cell r="D2127">
            <v>1177210.2</v>
          </cell>
        </row>
        <row r="2128">
          <cell r="A2128">
            <v>6999109</v>
          </cell>
          <cell r="B2128" t="str">
            <v>FI/CO RECON-CONTROLL. OFF. &amp; STF</v>
          </cell>
          <cell r="C2128">
            <v>454335.58</v>
          </cell>
          <cell r="D2128">
            <v>464842.4</v>
          </cell>
        </row>
        <row r="2129">
          <cell r="A2129">
            <v>6999110</v>
          </cell>
          <cell r="B2129" t="str">
            <v>FI/CO RECON-TAX SERVICES</v>
          </cell>
          <cell r="C2129">
            <v>2524732.5699999998</v>
          </cell>
          <cell r="D2129">
            <v>2216421.34</v>
          </cell>
        </row>
        <row r="2130">
          <cell r="A2130">
            <v>6999111</v>
          </cell>
          <cell r="B2130" t="str">
            <v>FI/CO RECON-FINANCIAL REPORTING</v>
          </cell>
          <cell r="C2130">
            <v>3678785.71</v>
          </cell>
          <cell r="D2130">
            <v>3879487.29</v>
          </cell>
        </row>
        <row r="2131">
          <cell r="A2131">
            <v>6999113</v>
          </cell>
          <cell r="B2131" t="str">
            <v>FI/CO RECON-BUD/PER MEAS &amp; AF/AC</v>
          </cell>
          <cell r="C2131">
            <v>444865.81</v>
          </cell>
          <cell r="D2131">
            <v>413905.63</v>
          </cell>
        </row>
        <row r="2132">
          <cell r="A2132">
            <v>6999114</v>
          </cell>
          <cell r="B2132" t="str">
            <v>FI/CO RECON-AFFILIATE COMPLIANCE</v>
          </cell>
          <cell r="C2132">
            <v>224315.13</v>
          </cell>
          <cell r="D2132">
            <v>244035.63</v>
          </cell>
        </row>
        <row r="2133">
          <cell r="A2133">
            <v>6999116</v>
          </cell>
          <cell r="B2133" t="str">
            <v>FI/CO RECON-PAYROLL</v>
          </cell>
          <cell r="C2133">
            <v>-925014.43</v>
          </cell>
          <cell r="D2133">
            <v>1569395.77</v>
          </cell>
        </row>
        <row r="2134">
          <cell r="A2134">
            <v>6999117</v>
          </cell>
          <cell r="B2134" t="str">
            <v>FI/CO RECON-ACCOUNTS PAYABLE</v>
          </cell>
          <cell r="C2134">
            <v>-13340.92</v>
          </cell>
          <cell r="D2134">
            <v>-285770.03000000003</v>
          </cell>
        </row>
        <row r="2135">
          <cell r="A2135">
            <v>6999120</v>
          </cell>
          <cell r="B2135" t="str">
            <v>FI/CO RECON-SOFT DEV-CORP SH SER</v>
          </cell>
          <cell r="C2135">
            <v>0</v>
          </cell>
          <cell r="D2135">
            <v>566068.4</v>
          </cell>
        </row>
        <row r="2136">
          <cell r="A2136">
            <v>6999128</v>
          </cell>
          <cell r="B2136" t="str">
            <v>FI/CO RECON-TREASURY</v>
          </cell>
          <cell r="C2136">
            <v>9688648.5800000001</v>
          </cell>
          <cell r="D2136">
            <v>7923017.4000000004</v>
          </cell>
        </row>
        <row r="2137">
          <cell r="A2137">
            <v>6999129</v>
          </cell>
          <cell r="B2137" t="str">
            <v>FI/CO RECON-HUMAN RESOURCES</v>
          </cell>
          <cell r="C2137">
            <v>15378410.09</v>
          </cell>
          <cell r="D2137">
            <v>5869242.6100000003</v>
          </cell>
        </row>
        <row r="2138">
          <cell r="A2138">
            <v>6999130</v>
          </cell>
          <cell r="B2138" t="str">
            <v>FI/CO RECON-LEGAL-GEN. COUNSEL</v>
          </cell>
          <cell r="C2138">
            <v>13100778.369999999</v>
          </cell>
          <cell r="D2138">
            <v>11611571.9</v>
          </cell>
        </row>
        <row r="2139">
          <cell r="A2139">
            <v>6999131</v>
          </cell>
          <cell r="B2139" t="str">
            <v>FI/CO RECON-EXTERNAL AFFAIRS</v>
          </cell>
          <cell r="C2139">
            <v>1028177.17</v>
          </cell>
          <cell r="D2139">
            <v>1427773.51</v>
          </cell>
        </row>
        <row r="2140">
          <cell r="A2140">
            <v>6999132</v>
          </cell>
          <cell r="B2140" t="str">
            <v>FI/CO RECON-CORP. COMMUNICATIONS</v>
          </cell>
          <cell r="C2140">
            <v>497852.38</v>
          </cell>
          <cell r="D2140">
            <v>536458.97</v>
          </cell>
        </row>
        <row r="2141">
          <cell r="A2141">
            <v>6999159</v>
          </cell>
          <cell r="B2141" t="str">
            <v>FI/CO RECON-A&amp;G-SDGE CHARGE UP</v>
          </cell>
          <cell r="C2141">
            <v>0</v>
          </cell>
          <cell r="D2141">
            <v>2789280.21</v>
          </cell>
        </row>
        <row r="2142">
          <cell r="A2142">
            <v>6999161</v>
          </cell>
          <cell r="B2142" t="str">
            <v>FI/CO RECON-A&amp;G TO I/O POOL</v>
          </cell>
          <cell r="C2142">
            <v>5404.02</v>
          </cell>
          <cell r="D2142">
            <v>61226.77</v>
          </cell>
        </row>
        <row r="2143">
          <cell r="A2143">
            <v>6999186</v>
          </cell>
          <cell r="B2143" t="str">
            <v>FI/CO RECON-DEPRECIATION ASSESS</v>
          </cell>
          <cell r="C2143">
            <v>-917.56</v>
          </cell>
          <cell r="D2143">
            <v>-8395.74</v>
          </cell>
        </row>
        <row r="2144">
          <cell r="A2144">
            <v>6999201</v>
          </cell>
          <cell r="B2144" t="str">
            <v>FI/CO RECON-INT SETT-SALARIES</v>
          </cell>
          <cell r="C2144">
            <v>-5624.77</v>
          </cell>
          <cell r="D2144">
            <v>0</v>
          </cell>
        </row>
        <row r="2145">
          <cell r="A2145">
            <v>6999202</v>
          </cell>
          <cell r="B2145" t="str">
            <v>FI/CO RECON-INT SETT-EMP BEN</v>
          </cell>
          <cell r="C2145">
            <v>-554.22</v>
          </cell>
          <cell r="D2145">
            <v>0</v>
          </cell>
        </row>
        <row r="2146">
          <cell r="A2146">
            <v>6999203</v>
          </cell>
          <cell r="B2146" t="str">
            <v>FI/CO RECON-INT SETT-PR TAXES</v>
          </cell>
          <cell r="C2146">
            <v>-304.64999999999998</v>
          </cell>
          <cell r="D2146">
            <v>0</v>
          </cell>
        </row>
        <row r="2147">
          <cell r="A2147">
            <v>6999204</v>
          </cell>
          <cell r="B2147" t="str">
            <v>FI/CO RECON-INT SETT-EMP TRAVEL</v>
          </cell>
          <cell r="C2147">
            <v>-259.37</v>
          </cell>
          <cell r="D2147">
            <v>0</v>
          </cell>
        </row>
        <row r="2148">
          <cell r="A2148">
            <v>6999378</v>
          </cell>
          <cell r="B2148" t="str">
            <v>FICO-INT SETT-P&amp;B O/H REF-NONLBR SEU-AF</v>
          </cell>
          <cell r="C2148">
            <v>-86060.49</v>
          </cell>
          <cell r="D2148">
            <v>0</v>
          </cell>
        </row>
        <row r="2149">
          <cell r="A2149">
            <v>6999400</v>
          </cell>
          <cell r="B2149" t="str">
            <v>FI/CO RECON-MISCELLANEOUS</v>
          </cell>
          <cell r="C2149">
            <v>-22831.25</v>
          </cell>
          <cell r="D2149">
            <v>0</v>
          </cell>
        </row>
        <row r="2150">
          <cell r="A2150">
            <v>7000032</v>
          </cell>
          <cell r="B2150" t="str">
            <v>ACCOUNTING ADJUSTMENTS-NUCLEAR O&amp;M</v>
          </cell>
          <cell r="C2150">
            <v>-4433030.46</v>
          </cell>
          <cell r="D2150">
            <v>-1502850.2</v>
          </cell>
        </row>
        <row r="2151">
          <cell r="A2151">
            <v>7000100</v>
          </cell>
          <cell r="B2151" t="str">
            <v>ACCOUNTING ADJUSTMENTS-LABOR</v>
          </cell>
          <cell r="C2151">
            <v>-8287756</v>
          </cell>
          <cell r="D2151">
            <v>5008299.0199999996</v>
          </cell>
        </row>
        <row r="2152">
          <cell r="A2152">
            <v>7000200</v>
          </cell>
          <cell r="B2152" t="str">
            <v>ACCOUNTING ADJUSTMENTS-EMPLOYEEE BENEFI</v>
          </cell>
          <cell r="C2152">
            <v>9517451.3499999996</v>
          </cell>
          <cell r="D2152">
            <v>-33311996.390000001</v>
          </cell>
        </row>
        <row r="2153">
          <cell r="A2153">
            <v>7000300</v>
          </cell>
          <cell r="B2153" t="str">
            <v>ACCOUNTING ADJUSTMENTS-PURCH  MATERIALS</v>
          </cell>
          <cell r="C2153">
            <v>57963.15</v>
          </cell>
          <cell r="D2153">
            <v>14374.85</v>
          </cell>
        </row>
        <row r="2154">
          <cell r="A2154">
            <v>7000400</v>
          </cell>
          <cell r="B2154" t="str">
            <v>ACCOUNTING ADJUSTMENTS-PURCH SERVICES</v>
          </cell>
          <cell r="C2154">
            <v>4404880.5199999996</v>
          </cell>
          <cell r="D2154">
            <v>-3583735.13</v>
          </cell>
        </row>
        <row r="2155">
          <cell r="A2155">
            <v>7000700</v>
          </cell>
          <cell r="B2155" t="str">
            <v>ACCOUNTING ADJUSTMENTS-A&amp;G</v>
          </cell>
          <cell r="C2155">
            <v>43819028.210000001</v>
          </cell>
          <cell r="D2155">
            <v>12890643.359999999</v>
          </cell>
        </row>
        <row r="2156">
          <cell r="A2156">
            <v>7000709</v>
          </cell>
          <cell r="B2156" t="str">
            <v>ACCOUNTING ADJUSTMENTS-ORD ADJ &amp; POOL S</v>
          </cell>
          <cell r="C2156">
            <v>0</v>
          </cell>
          <cell r="D2156">
            <v>7072734.7400000002</v>
          </cell>
        </row>
        <row r="2157">
          <cell r="A2157">
            <v>7000710</v>
          </cell>
          <cell r="B2157" t="str">
            <v>ACCOUNTING ADJUSTMENTS-GAS PUC FEES</v>
          </cell>
          <cell r="C2157">
            <v>-124299</v>
          </cell>
          <cell r="D2157">
            <v>-112464</v>
          </cell>
        </row>
        <row r="2158">
          <cell r="A2158">
            <v>7000720</v>
          </cell>
          <cell r="B2158" t="str">
            <v>ACCOUNTING ADJUSTMENTS-ELEC PUC FEES</v>
          </cell>
          <cell r="C2158">
            <v>-196356</v>
          </cell>
          <cell r="D2158">
            <v>-290252</v>
          </cell>
        </row>
        <row r="2159">
          <cell r="A2159">
            <v>7000730</v>
          </cell>
          <cell r="B2159" t="str">
            <v>ACCOUNTING ADJUSTMENTS-GAS BAD DEBTS</v>
          </cell>
          <cell r="C2159">
            <v>135399</v>
          </cell>
          <cell r="D2159">
            <v>34409</v>
          </cell>
        </row>
        <row r="2160">
          <cell r="A2160">
            <v>7000740</v>
          </cell>
          <cell r="B2160" t="str">
            <v>ACCOUNTING ADJUSTMENTS-ELEC BAD DEBTS</v>
          </cell>
          <cell r="C2160">
            <v>-411544</v>
          </cell>
          <cell r="D2160">
            <v>-157255</v>
          </cell>
        </row>
        <row r="2161">
          <cell r="A2161">
            <v>7000780</v>
          </cell>
          <cell r="B2161" t="str">
            <v>ACCOUNTING ADJUSTMENTS-GAS FRAN FEES</v>
          </cell>
          <cell r="C2161">
            <v>-1546997</v>
          </cell>
          <cell r="D2161">
            <v>451184</v>
          </cell>
        </row>
        <row r="2162">
          <cell r="A2162">
            <v>7000790</v>
          </cell>
          <cell r="B2162" t="str">
            <v>ACCOUNTING ADJUSTMENTS-ELEC FRAN FEES</v>
          </cell>
          <cell r="C2162">
            <v>-4778253</v>
          </cell>
          <cell r="D2162">
            <v>42470</v>
          </cell>
        </row>
        <row r="2163">
          <cell r="A2163">
            <v>7000795</v>
          </cell>
          <cell r="B2163" t="str">
            <v>ACCOUNTING ADJUSTMENTS-DEPRECIATION &amp; A</v>
          </cell>
          <cell r="C2163">
            <v>0</v>
          </cell>
          <cell r="D2163">
            <v>-1098864</v>
          </cell>
        </row>
        <row r="2164">
          <cell r="A2164">
            <v>7000798</v>
          </cell>
          <cell r="B2164" t="str">
            <v>ACCOUNTING ADJS-PAYROLL TAXES</v>
          </cell>
          <cell r="C2164">
            <v>114182</v>
          </cell>
          <cell r="D2164">
            <v>-3882525.41</v>
          </cell>
        </row>
        <row r="2165">
          <cell r="A2165">
            <v>7000900</v>
          </cell>
          <cell r="B2165" t="str">
            <v>ACCOUNTING ADJUSTMENTS-CHGS FROM PARENT</v>
          </cell>
          <cell r="C2165">
            <v>-19013144.629999999</v>
          </cell>
          <cell r="D2165">
            <v>487792.68</v>
          </cell>
        </row>
        <row r="2166">
          <cell r="A2166">
            <v>7010009</v>
          </cell>
          <cell r="B2166" t="str">
            <v>MISC-OTHER INCOME DEDUCTIONS</v>
          </cell>
          <cell r="C2166">
            <v>-2551595.62</v>
          </cell>
          <cell r="D2166">
            <v>-12192287.130000001</v>
          </cell>
        </row>
        <row r="2167">
          <cell r="A2167">
            <v>7010018</v>
          </cell>
          <cell r="B2167" t="str">
            <v>MISC NON-OP INC/EXP-BROADBAND OVER POWE</v>
          </cell>
          <cell r="C2167">
            <v>1141610.73</v>
          </cell>
          <cell r="D2167">
            <v>0</v>
          </cell>
        </row>
        <row r="2168">
          <cell r="A2168">
            <v>7020001</v>
          </cell>
          <cell r="B2168" t="str">
            <v>LIFE INSURANCE EXPENSE</v>
          </cell>
          <cell r="C2168">
            <v>-2594104</v>
          </cell>
          <cell r="D2168">
            <v>-1946749</v>
          </cell>
        </row>
        <row r="2169">
          <cell r="A2169">
            <v>7040001</v>
          </cell>
          <cell r="B2169" t="str">
            <v>PENALTIES</v>
          </cell>
          <cell r="C2169">
            <v>21443.18</v>
          </cell>
          <cell r="D2169">
            <v>73506.37</v>
          </cell>
        </row>
        <row r="2170">
          <cell r="A2170">
            <v>7050234</v>
          </cell>
          <cell r="B2170" t="str">
            <v>OTHER INC DED DONATION HEALTH AND HUMAN</v>
          </cell>
          <cell r="C2170">
            <v>741130.23999999999</v>
          </cell>
          <cell r="D2170">
            <v>852560</v>
          </cell>
        </row>
        <row r="2171">
          <cell r="A2171">
            <v>7050235</v>
          </cell>
          <cell r="B2171" t="str">
            <v>OTHER INC DED DONATION-EDUCATION</v>
          </cell>
          <cell r="C2171">
            <v>414415</v>
          </cell>
          <cell r="D2171">
            <v>241025</v>
          </cell>
        </row>
        <row r="2172">
          <cell r="A2172">
            <v>7050236</v>
          </cell>
          <cell r="B2172" t="str">
            <v>OTHER INC DED DONATION-ARTS &amp; CULTURE</v>
          </cell>
          <cell r="C2172">
            <v>96270</v>
          </cell>
          <cell r="D2172">
            <v>74575</v>
          </cell>
        </row>
        <row r="2173">
          <cell r="A2173">
            <v>7050237</v>
          </cell>
          <cell r="B2173" t="str">
            <v>OTHER INC DED DONATION-CHARITABLE CIVIC</v>
          </cell>
          <cell r="C2173">
            <v>278140</v>
          </cell>
          <cell r="D2173">
            <v>141250</v>
          </cell>
        </row>
        <row r="2174">
          <cell r="A2174">
            <v>7050240</v>
          </cell>
          <cell r="B2174" t="str">
            <v>OTH INC DED DONATION-NON CHARITABLE CIV</v>
          </cell>
          <cell r="C2174">
            <v>176790.7</v>
          </cell>
          <cell r="D2174">
            <v>155040.5</v>
          </cell>
        </row>
        <row r="2175">
          <cell r="A2175">
            <v>7050241</v>
          </cell>
          <cell r="B2175" t="str">
            <v>OTH INC DED DONATION-LOBBYING RELATED T</v>
          </cell>
          <cell r="C2175">
            <v>2707</v>
          </cell>
          <cell r="D2175">
            <v>17200</v>
          </cell>
        </row>
        <row r="2176">
          <cell r="A2176">
            <v>7050243</v>
          </cell>
          <cell r="B2176" t="str">
            <v>OTH INC DED DONATION-IN KIND DONATION</v>
          </cell>
          <cell r="C2176">
            <v>0</v>
          </cell>
          <cell r="D2176">
            <v>368</v>
          </cell>
        </row>
        <row r="2177">
          <cell r="A2177">
            <v>7060003</v>
          </cell>
          <cell r="B2177" t="str">
            <v>EXP FOR POLITICAL &amp; REL ACT.</v>
          </cell>
          <cell r="C2177">
            <v>0</v>
          </cell>
          <cell r="D2177">
            <v>169641.56</v>
          </cell>
        </row>
        <row r="2178">
          <cell r="A2178">
            <v>7301007</v>
          </cell>
          <cell r="B2178" t="str">
            <v>FED INCOME TAXES-GAS</v>
          </cell>
          <cell r="C2178">
            <v>14303262.449999999</v>
          </cell>
          <cell r="D2178">
            <v>-7347538</v>
          </cell>
        </row>
        <row r="2179">
          <cell r="A2179">
            <v>7301008</v>
          </cell>
          <cell r="B2179" t="str">
            <v>FED INCOME TAXES-ELECTRIC</v>
          </cell>
          <cell r="C2179">
            <v>-7790108.0099999998</v>
          </cell>
          <cell r="D2179">
            <v>106079505</v>
          </cell>
        </row>
        <row r="2180">
          <cell r="A2180">
            <v>7302004</v>
          </cell>
          <cell r="B2180" t="str">
            <v>DEFERRED FIT EXP.-DEBIT-GAS</v>
          </cell>
          <cell r="C2180">
            <v>5891949.6299999999</v>
          </cell>
          <cell r="D2180">
            <v>19483474</v>
          </cell>
        </row>
        <row r="2181">
          <cell r="A2181">
            <v>7302005</v>
          </cell>
          <cell r="B2181" t="str">
            <v>DEFERRED FIT EXP-DEBIT-ELECT</v>
          </cell>
          <cell r="C2181">
            <v>112514553.86</v>
          </cell>
          <cell r="D2181">
            <v>51853304</v>
          </cell>
        </row>
        <row r="2182">
          <cell r="A2182">
            <v>7302006</v>
          </cell>
          <cell r="B2182" t="str">
            <v>PROV FOR DEF INC TAX-CR-GAS-F</v>
          </cell>
          <cell r="C2182">
            <v>4448619.7699999996</v>
          </cell>
          <cell r="D2182">
            <v>-12177439</v>
          </cell>
        </row>
        <row r="2183">
          <cell r="A2183">
            <v>7302007</v>
          </cell>
          <cell r="B2183" t="str">
            <v>PROV FOR DEF INC TAX-CR-EL-F</v>
          </cell>
          <cell r="C2183">
            <v>-79737555.609999999</v>
          </cell>
          <cell r="D2183">
            <v>-47012162</v>
          </cell>
        </row>
        <row r="2184">
          <cell r="A2184">
            <v>7303003</v>
          </cell>
          <cell r="B2184" t="str">
            <v>STATE INCOME TAXES-GAS</v>
          </cell>
          <cell r="C2184">
            <v>4440615.5999999996</v>
          </cell>
          <cell r="D2184">
            <v>706516</v>
          </cell>
        </row>
        <row r="2185">
          <cell r="A2185">
            <v>7303004</v>
          </cell>
          <cell r="B2185" t="str">
            <v>STATE INCOME TAXES-ELECTRIC</v>
          </cell>
          <cell r="C2185">
            <v>5137234.99</v>
          </cell>
          <cell r="D2185">
            <v>37774866</v>
          </cell>
        </row>
        <row r="2186">
          <cell r="A2186">
            <v>7304003</v>
          </cell>
          <cell r="B2186" t="str">
            <v>DEFERRED SIT EXP-DEBIT-GAS</v>
          </cell>
          <cell r="C2186">
            <v>655760.69999999995</v>
          </cell>
          <cell r="D2186">
            <v>3046732</v>
          </cell>
        </row>
        <row r="2187">
          <cell r="A2187">
            <v>7304004</v>
          </cell>
          <cell r="B2187" t="str">
            <v>DEFERRED SIT EXP-DEBIT-ELECT</v>
          </cell>
          <cell r="C2187">
            <v>7914935.9000000004</v>
          </cell>
          <cell r="D2187">
            <v>2985788</v>
          </cell>
        </row>
        <row r="2188">
          <cell r="A2188">
            <v>7304005</v>
          </cell>
          <cell r="B2188" t="str">
            <v>PROV FOR DEF INC TAX-CR-GAS-S</v>
          </cell>
          <cell r="C2188">
            <v>919079.57</v>
          </cell>
          <cell r="D2188">
            <v>-3865353</v>
          </cell>
        </row>
        <row r="2189">
          <cell r="A2189">
            <v>7304006</v>
          </cell>
          <cell r="B2189" t="str">
            <v>PROV FOR DEF INC TAX-CR-EL-S</v>
          </cell>
          <cell r="C2189">
            <v>-1047815.64</v>
          </cell>
          <cell r="D2189">
            <v>-14007987</v>
          </cell>
        </row>
        <row r="2190">
          <cell r="A2190">
            <v>7305001</v>
          </cell>
          <cell r="B2190" t="str">
            <v>INVESTMENT TAX CREDIT-GAS</v>
          </cell>
          <cell r="C2190">
            <v>-536429.56999999995</v>
          </cell>
          <cell r="D2190">
            <v>-600000</v>
          </cell>
        </row>
        <row r="2191">
          <cell r="A2191">
            <v>7305002</v>
          </cell>
          <cell r="B2191" t="str">
            <v>INVESTMENT TAX CREDIT-ELECT</v>
          </cell>
          <cell r="C2191">
            <v>-1966908.73</v>
          </cell>
          <cell r="D2191">
            <v>-2200000</v>
          </cell>
        </row>
        <row r="2192">
          <cell r="A2192">
            <v>7401001</v>
          </cell>
          <cell r="B2192" t="str">
            <v>FED INCOME TAXES-OTHER</v>
          </cell>
          <cell r="C2192">
            <v>687855.2</v>
          </cell>
          <cell r="D2192">
            <v>7656047</v>
          </cell>
        </row>
        <row r="2193">
          <cell r="A2193">
            <v>7401004</v>
          </cell>
          <cell r="B2193" t="str">
            <v>FOREIGN TAXES-OTHER</v>
          </cell>
          <cell r="C2193">
            <v>52937.67</v>
          </cell>
          <cell r="D2193">
            <v>0</v>
          </cell>
        </row>
        <row r="2194">
          <cell r="A2194">
            <v>7402001</v>
          </cell>
          <cell r="B2194" t="str">
            <v>STATE INCOME TAXES-OTHER</v>
          </cell>
          <cell r="C2194">
            <v>-546598.30000000005</v>
          </cell>
          <cell r="D2194">
            <v>2794891</v>
          </cell>
        </row>
        <row r="2195">
          <cell r="A2195">
            <v>7403003</v>
          </cell>
          <cell r="B2195" t="str">
            <v>DEFERRED FIT EXP-BTL</v>
          </cell>
          <cell r="C2195">
            <v>1277918.25</v>
          </cell>
          <cell r="D2195">
            <v>5282348</v>
          </cell>
        </row>
        <row r="2196">
          <cell r="A2196">
            <v>7403005</v>
          </cell>
          <cell r="B2196" t="str">
            <v>DEF TAX-CR-OTHER-FED</v>
          </cell>
          <cell r="C2196">
            <v>-1510814.51</v>
          </cell>
          <cell r="D2196">
            <v>-2502798</v>
          </cell>
        </row>
        <row r="2197">
          <cell r="A2197">
            <v>7404003</v>
          </cell>
          <cell r="B2197" t="str">
            <v>DEF SIT EXP DEBIT-BTL</v>
          </cell>
          <cell r="C2197">
            <v>304706.02</v>
          </cell>
          <cell r="D2197">
            <v>714252</v>
          </cell>
        </row>
        <row r="2198">
          <cell r="A2198">
            <v>7404005</v>
          </cell>
          <cell r="B2198" t="str">
            <v>DEF TAX-CR-OTHER-STATE</v>
          </cell>
          <cell r="C2198">
            <v>205812.06</v>
          </cell>
          <cell r="D2198">
            <v>-568358</v>
          </cell>
        </row>
        <row r="2199">
          <cell r="A2199">
            <v>7501006</v>
          </cell>
          <cell r="B2199" t="str">
            <v>N/P INT EXP-LLC</v>
          </cell>
          <cell r="C2199">
            <v>10462667.119999999</v>
          </cell>
          <cell r="D2199">
            <v>14615622.57</v>
          </cell>
        </row>
        <row r="2200">
          <cell r="A2200">
            <v>7501131</v>
          </cell>
          <cell r="B2200" t="str">
            <v>I/C INTEREST EXPENSE-1100</v>
          </cell>
          <cell r="C2200">
            <v>306097.61</v>
          </cell>
          <cell r="D2200">
            <v>0</v>
          </cell>
        </row>
        <row r="2201">
          <cell r="A2201">
            <v>7502000</v>
          </cell>
          <cell r="B2201" t="str">
            <v>I/C INTEREST INCOME</v>
          </cell>
          <cell r="C2201">
            <v>0</v>
          </cell>
          <cell r="D2201">
            <v>-4285.91</v>
          </cell>
        </row>
        <row r="2202">
          <cell r="A2202">
            <v>7502017</v>
          </cell>
          <cell r="B2202" t="str">
            <v>N/R INT INCOME SEMPRA</v>
          </cell>
          <cell r="C2202">
            <v>-869212.73</v>
          </cell>
          <cell r="D2202">
            <v>-1177517</v>
          </cell>
        </row>
        <row r="2203">
          <cell r="A2203">
            <v>7502109</v>
          </cell>
          <cell r="B2203" t="str">
            <v>I/C INT INCOME SEMPRA ENERGY RESOURCES</v>
          </cell>
          <cell r="C2203">
            <v>0</v>
          </cell>
          <cell r="D2203">
            <v>-52.04</v>
          </cell>
        </row>
        <row r="2204">
          <cell r="A2204">
            <v>7502125</v>
          </cell>
          <cell r="B2204" t="str">
            <v>I/C INT INCOME SEMPRA ENERGY SOLUTIONS</v>
          </cell>
          <cell r="C2204">
            <v>0</v>
          </cell>
          <cell r="D2204">
            <v>-58.43</v>
          </cell>
        </row>
        <row r="2205">
          <cell r="A2205">
            <v>7503000</v>
          </cell>
          <cell r="B2205" t="str">
            <v>SHORT TERM INTEREST EXPENSE</v>
          </cell>
          <cell r="C2205">
            <v>356948.49</v>
          </cell>
          <cell r="D2205">
            <v>0</v>
          </cell>
        </row>
        <row r="2206">
          <cell r="A2206">
            <v>7505027</v>
          </cell>
          <cell r="B2206" t="str">
            <v>INTEREST EXPENSE SERIES KK (CPCFA91A)</v>
          </cell>
          <cell r="C2206">
            <v>979200</v>
          </cell>
          <cell r="D2206">
            <v>979200</v>
          </cell>
        </row>
        <row r="2207">
          <cell r="A2207">
            <v>7505030</v>
          </cell>
          <cell r="B2207" t="str">
            <v>INT EXPENSE SERIES NN-1 (SD92A)</v>
          </cell>
          <cell r="C2207">
            <v>0</v>
          </cell>
          <cell r="D2207">
            <v>1511986.83</v>
          </cell>
        </row>
        <row r="2208">
          <cell r="A2208">
            <v>7505031</v>
          </cell>
          <cell r="B2208" t="str">
            <v>INT EXPENSE SERIES NN-2 (SD92A)</v>
          </cell>
          <cell r="C2208">
            <v>0</v>
          </cell>
          <cell r="D2208">
            <v>1321095.83</v>
          </cell>
        </row>
        <row r="2209">
          <cell r="A2209">
            <v>7505032</v>
          </cell>
          <cell r="B2209" t="str">
            <v>INT EXPENSE SERIES NN-3 (SD92A)</v>
          </cell>
          <cell r="C2209">
            <v>0</v>
          </cell>
          <cell r="D2209">
            <v>1157029.17</v>
          </cell>
        </row>
        <row r="2210">
          <cell r="A2210">
            <v>7505033</v>
          </cell>
          <cell r="B2210" t="str">
            <v>INT EXPENSE SERIES 00-1 (CV92A)</v>
          </cell>
          <cell r="C2210">
            <v>0</v>
          </cell>
          <cell r="D2210">
            <v>2600000</v>
          </cell>
        </row>
        <row r="2211">
          <cell r="A2211">
            <v>7505034</v>
          </cell>
          <cell r="B2211" t="str">
            <v>INTEREST EXPENSE SERIES 002 (CV92B)</v>
          </cell>
          <cell r="C2211">
            <v>4100000</v>
          </cell>
          <cell r="D2211">
            <v>4200000</v>
          </cell>
        </row>
        <row r="2212">
          <cell r="A2212">
            <v>7505035</v>
          </cell>
          <cell r="B2212" t="str">
            <v>INTEREST EXPENSE SERIES 00-3 (CV92C)</v>
          </cell>
          <cell r="C2212">
            <v>2362500</v>
          </cell>
          <cell r="D2212">
            <v>2305625</v>
          </cell>
        </row>
        <row r="2213">
          <cell r="A2213">
            <v>7505036</v>
          </cell>
          <cell r="B2213" t="str">
            <v>INT EXPENSE SERIES 00-4 (CV92D)</v>
          </cell>
          <cell r="C2213">
            <v>3075000</v>
          </cell>
          <cell r="D2213">
            <v>3150000</v>
          </cell>
        </row>
        <row r="2214">
          <cell r="A2214">
            <v>7505038</v>
          </cell>
          <cell r="B2214" t="str">
            <v>INT EXPENSE SERIES PP (SD93A)</v>
          </cell>
          <cell r="C2214">
            <v>4029405</v>
          </cell>
          <cell r="D2214">
            <v>4029405</v>
          </cell>
        </row>
        <row r="2215">
          <cell r="A2215">
            <v>7505040</v>
          </cell>
          <cell r="B2215" t="str">
            <v>INTEREST EXPENSE SERIES RR (CPCFA93A)</v>
          </cell>
          <cell r="C2215">
            <v>3510000</v>
          </cell>
          <cell r="D2215">
            <v>3510000</v>
          </cell>
        </row>
        <row r="2216">
          <cell r="A2216">
            <v>7505041</v>
          </cell>
          <cell r="B2216" t="str">
            <v>INTEREST EXPENSE SERIES SS (SD93C)</v>
          </cell>
          <cell r="C2216">
            <v>5483754.96</v>
          </cell>
          <cell r="D2216">
            <v>5483754.96</v>
          </cell>
        </row>
        <row r="2217">
          <cell r="A2217">
            <v>7505042</v>
          </cell>
          <cell r="B2217" t="str">
            <v>INTEREST EXPENSE-SERIES TT-1 (SD95A)</v>
          </cell>
          <cell r="C2217">
            <v>0</v>
          </cell>
          <cell r="D2217">
            <v>197691.97</v>
          </cell>
        </row>
        <row r="2218">
          <cell r="A2218">
            <v>7505043</v>
          </cell>
          <cell r="B2218" t="str">
            <v>INTEREST EXPENSE-SERIES TT-2 (SD95B)</v>
          </cell>
          <cell r="C2218">
            <v>0</v>
          </cell>
          <cell r="D2218">
            <v>131451.1</v>
          </cell>
        </row>
        <row r="2219">
          <cell r="A2219">
            <v>7505062</v>
          </cell>
          <cell r="B2219" t="str">
            <v>INTEREST EXPENSE-CPCFA96A</v>
          </cell>
          <cell r="C2219">
            <v>7659380.04</v>
          </cell>
          <cell r="D2219">
            <v>7659380.04</v>
          </cell>
        </row>
        <row r="2220">
          <cell r="A2220">
            <v>7505064</v>
          </cell>
          <cell r="B2220" t="str">
            <v>INTEREST EXPENSE CV96A</v>
          </cell>
          <cell r="C2220">
            <v>2061699.96</v>
          </cell>
          <cell r="D2220">
            <v>1383030.24</v>
          </cell>
        </row>
        <row r="2221">
          <cell r="A2221">
            <v>7505066</v>
          </cell>
          <cell r="B2221" t="str">
            <v>INTEREST EXPENSE CV96B</v>
          </cell>
          <cell r="C2221">
            <v>3300000</v>
          </cell>
          <cell r="D2221">
            <v>2184980.6</v>
          </cell>
        </row>
        <row r="2222">
          <cell r="A2222">
            <v>7505068</v>
          </cell>
          <cell r="B2222" t="str">
            <v>INTEREST EXPENSE CV97A</v>
          </cell>
          <cell r="C2222">
            <v>1224999.96</v>
          </cell>
          <cell r="D2222">
            <v>1302083.3</v>
          </cell>
        </row>
        <row r="2223">
          <cell r="A2223">
            <v>7505074</v>
          </cell>
          <cell r="B2223" t="str">
            <v>INTEREST EXP SERIES 00-4 (CV92D) SWAP</v>
          </cell>
          <cell r="C2223">
            <v>0</v>
          </cell>
          <cell r="D2223">
            <v>83626</v>
          </cell>
        </row>
        <row r="2224">
          <cell r="A2224">
            <v>7505082</v>
          </cell>
          <cell r="B2224" t="str">
            <v>INTEREST EXP SERIES VV</v>
          </cell>
          <cell r="C2224">
            <v>1000507.35</v>
          </cell>
          <cell r="D2224">
            <v>375268.93</v>
          </cell>
        </row>
        <row r="2225">
          <cell r="A2225">
            <v>7505083</v>
          </cell>
          <cell r="B2225" t="str">
            <v>INTEREST EXP SERIES WW</v>
          </cell>
          <cell r="C2225">
            <v>1048810.3500000001</v>
          </cell>
          <cell r="D2225">
            <v>345534.14</v>
          </cell>
        </row>
        <row r="2226">
          <cell r="A2226">
            <v>7505084</v>
          </cell>
          <cell r="B2226" t="str">
            <v>INTEREST EXP SERIES XX</v>
          </cell>
          <cell r="C2226">
            <v>806912.86</v>
          </cell>
          <cell r="D2226">
            <v>293094</v>
          </cell>
        </row>
        <row r="2227">
          <cell r="A2227">
            <v>7505085</v>
          </cell>
          <cell r="B2227" t="str">
            <v>INTEREST EXP SERIES YY</v>
          </cell>
          <cell r="C2227">
            <v>575393.37</v>
          </cell>
          <cell r="D2227">
            <v>240554.73</v>
          </cell>
        </row>
        <row r="2228">
          <cell r="A2228">
            <v>7505086</v>
          </cell>
          <cell r="B2228" t="str">
            <v>INTEREST EXP SERIES ZZ</v>
          </cell>
          <cell r="C2228">
            <v>848980.16</v>
          </cell>
          <cell r="D2228">
            <v>289060.14</v>
          </cell>
        </row>
        <row r="2229">
          <cell r="A2229">
            <v>7505087</v>
          </cell>
          <cell r="B2229" t="str">
            <v>INTEREST EXP SERIES AAA</v>
          </cell>
          <cell r="C2229">
            <v>2075755.19</v>
          </cell>
          <cell r="D2229">
            <v>719153.19</v>
          </cell>
        </row>
        <row r="2230">
          <cell r="A2230">
            <v>7505088</v>
          </cell>
          <cell r="B2230" t="str">
            <v>INTEREST EXPENSE SERIES BBB</v>
          </cell>
          <cell r="C2230">
            <v>8359374.9800000004</v>
          </cell>
          <cell r="D2230">
            <v>0</v>
          </cell>
        </row>
        <row r="2231">
          <cell r="A2231">
            <v>7505089</v>
          </cell>
          <cell r="B2231" t="str">
            <v>INTEREST EXPENSE SERIES CCC</v>
          </cell>
          <cell r="C2231">
            <v>1656249.99</v>
          </cell>
          <cell r="D2231">
            <v>0</v>
          </cell>
        </row>
        <row r="2232">
          <cell r="A2232">
            <v>7508003</v>
          </cell>
          <cell r="B2232" t="str">
            <v>DSM BIDDING INT EXPENSE-GAS</v>
          </cell>
          <cell r="C2232">
            <v>9663</v>
          </cell>
          <cell r="D2232">
            <v>4096</v>
          </cell>
        </row>
        <row r="2233">
          <cell r="A2233">
            <v>7508005</v>
          </cell>
          <cell r="B2233" t="str">
            <v>JE INT EXPENSE RD&amp;D GAS</v>
          </cell>
          <cell r="C2233">
            <v>11012</v>
          </cell>
          <cell r="D2233">
            <v>13138</v>
          </cell>
        </row>
        <row r="2234">
          <cell r="A2234">
            <v>7508013</v>
          </cell>
          <cell r="B2234" t="str">
            <v>JE INT EXPENSE-NGV</v>
          </cell>
          <cell r="C2234">
            <v>36505</v>
          </cell>
          <cell r="D2234">
            <v>32626</v>
          </cell>
        </row>
        <row r="2235">
          <cell r="A2235">
            <v>7508017</v>
          </cell>
          <cell r="B2235" t="str">
            <v>JE INT EXPENSE-TCBA</v>
          </cell>
          <cell r="C2235">
            <v>2417627</v>
          </cell>
          <cell r="D2235">
            <v>835130</v>
          </cell>
        </row>
        <row r="2236">
          <cell r="A2236">
            <v>7508022</v>
          </cell>
          <cell r="B2236" t="str">
            <v>INT EXPENSE-SRA</v>
          </cell>
          <cell r="C2236">
            <v>1416</v>
          </cell>
          <cell r="D2236">
            <v>964</v>
          </cell>
        </row>
        <row r="2237">
          <cell r="A2237">
            <v>7508023</v>
          </cell>
          <cell r="B2237" t="str">
            <v>JE INT EXPENSE-RRBMA</v>
          </cell>
          <cell r="C2237">
            <v>576316</v>
          </cell>
          <cell r="D2237">
            <v>87483</v>
          </cell>
        </row>
        <row r="2238">
          <cell r="A2238">
            <v>7508031</v>
          </cell>
          <cell r="B2238" t="str">
            <v>INT EXPENSE 98 DSM ELECT</v>
          </cell>
          <cell r="C2238">
            <v>1770371</v>
          </cell>
          <cell r="D2238">
            <v>679781</v>
          </cell>
        </row>
        <row r="2239">
          <cell r="A2239">
            <v>7508032</v>
          </cell>
          <cell r="B2239" t="str">
            <v>JE INT EXPENSE 98 DSM GAS</v>
          </cell>
          <cell r="C2239">
            <v>238962</v>
          </cell>
          <cell r="D2239">
            <v>35910</v>
          </cell>
        </row>
        <row r="2240">
          <cell r="A2240">
            <v>7508033</v>
          </cell>
          <cell r="B2240" t="str">
            <v>INT EXPENSE 98 CARE ELEC</v>
          </cell>
          <cell r="C2240">
            <v>254585</v>
          </cell>
          <cell r="D2240">
            <v>57209</v>
          </cell>
        </row>
        <row r="2241">
          <cell r="A2241">
            <v>7508034</v>
          </cell>
          <cell r="B2241" t="str">
            <v>INT EXPENSE 98 RD&amp;D ELEC</v>
          </cell>
          <cell r="C2241">
            <v>63232</v>
          </cell>
          <cell r="D2241">
            <v>8530</v>
          </cell>
        </row>
        <row r="2242">
          <cell r="A2242">
            <v>7508035</v>
          </cell>
          <cell r="B2242" t="str">
            <v>INT EXPENSE RENEWABLES</v>
          </cell>
          <cell r="C2242">
            <v>120528</v>
          </cell>
          <cell r="D2242">
            <v>22541</v>
          </cell>
        </row>
        <row r="2243">
          <cell r="A2243">
            <v>7508038</v>
          </cell>
          <cell r="B2243" t="str">
            <v>JE INT EXPENSE-PGA CORE</v>
          </cell>
          <cell r="C2243">
            <v>-119122</v>
          </cell>
          <cell r="D2243">
            <v>20413</v>
          </cell>
        </row>
        <row r="2244">
          <cell r="A2244">
            <v>7508039</v>
          </cell>
          <cell r="B2244" t="str">
            <v>JE INT EXP-PGA NON CORE</v>
          </cell>
          <cell r="C2244">
            <v>4507</v>
          </cell>
          <cell r="D2244">
            <v>14771</v>
          </cell>
        </row>
        <row r="2245">
          <cell r="A2245">
            <v>7508055</v>
          </cell>
          <cell r="B2245" t="str">
            <v>INT EXPENSE GSBA CORE</v>
          </cell>
          <cell r="C2245">
            <v>0</v>
          </cell>
          <cell r="D2245">
            <v>-1590</v>
          </cell>
        </row>
        <row r="2246">
          <cell r="A2246">
            <v>7508059</v>
          </cell>
          <cell r="B2246" t="str">
            <v>INT EXPENSE ITCS-CORE</v>
          </cell>
          <cell r="C2246">
            <v>382</v>
          </cell>
          <cell r="D2246">
            <v>7619</v>
          </cell>
        </row>
        <row r="2247">
          <cell r="A2247">
            <v>7508067</v>
          </cell>
          <cell r="B2247" t="str">
            <v>INT EXPENSE DSM-ELEC</v>
          </cell>
          <cell r="C2247">
            <v>52879</v>
          </cell>
          <cell r="D2247">
            <v>22193</v>
          </cell>
        </row>
        <row r="2248">
          <cell r="A2248">
            <v>7508068</v>
          </cell>
          <cell r="B2248" t="str">
            <v>INT EXPENSE DSM-GAS</v>
          </cell>
          <cell r="C2248">
            <v>25711</v>
          </cell>
          <cell r="D2248">
            <v>10700</v>
          </cell>
        </row>
        <row r="2249">
          <cell r="A2249">
            <v>7508076</v>
          </cell>
          <cell r="B2249" t="str">
            <v>INT EXPENSE-MISC BAL ACCT</v>
          </cell>
          <cell r="C2249">
            <v>-954588</v>
          </cell>
          <cell r="D2249">
            <v>2099991</v>
          </cell>
        </row>
        <row r="2250">
          <cell r="A2250">
            <v>7508090</v>
          </cell>
          <cell r="B2250" t="str">
            <v>TREE TRIMMING B/A INT EXPENSE</v>
          </cell>
          <cell r="C2250">
            <v>156342</v>
          </cell>
          <cell r="D2250">
            <v>12876</v>
          </cell>
        </row>
        <row r="2251">
          <cell r="A2251">
            <v>7508091</v>
          </cell>
          <cell r="B2251" t="str">
            <v>INT EXPENSE-REWARDS &amp; PEN BAL ACCT-ELEC</v>
          </cell>
          <cell r="C2251">
            <v>3488</v>
          </cell>
          <cell r="D2251">
            <v>11132</v>
          </cell>
        </row>
        <row r="2252">
          <cell r="A2252">
            <v>7508092</v>
          </cell>
          <cell r="B2252" t="str">
            <v>INT EXPENSE-REWARDS &amp; PEN BAL ACCT-GAS</v>
          </cell>
          <cell r="C2252">
            <v>0</v>
          </cell>
          <cell r="D2252">
            <v>151184</v>
          </cell>
        </row>
        <row r="2253">
          <cell r="A2253">
            <v>7508096</v>
          </cell>
          <cell r="B2253" t="str">
            <v>INT EXPENSE-RELIABILITY MUST RUN BAL AC</v>
          </cell>
          <cell r="C2253">
            <v>0</v>
          </cell>
          <cell r="D2253">
            <v>77486</v>
          </cell>
        </row>
        <row r="2254">
          <cell r="A2254">
            <v>7508098</v>
          </cell>
          <cell r="B2254" t="str">
            <v>INT EXPENSE-GAS NMFCA (SCG COSTS)-CORE</v>
          </cell>
          <cell r="C2254">
            <v>8829</v>
          </cell>
          <cell r="D2254">
            <v>20343</v>
          </cell>
        </row>
        <row r="2255">
          <cell r="A2255">
            <v>7508099</v>
          </cell>
          <cell r="B2255" t="str">
            <v>INT EXPENSE-GAS NMFCA (SCG COSTS)-NC</v>
          </cell>
          <cell r="C2255">
            <v>0</v>
          </cell>
          <cell r="D2255">
            <v>2090</v>
          </cell>
        </row>
        <row r="2256">
          <cell r="A2256">
            <v>7508102</v>
          </cell>
          <cell r="B2256" t="str">
            <v>INT EXPENSE-TRANSMISSION REVENUE BALANC</v>
          </cell>
          <cell r="C2256">
            <v>1629978</v>
          </cell>
          <cell r="D2256">
            <v>1420946</v>
          </cell>
        </row>
        <row r="2257">
          <cell r="A2257">
            <v>7508110</v>
          </cell>
          <cell r="B2257" t="str">
            <v>INT EXPENSE-TAC</v>
          </cell>
          <cell r="C2257">
            <v>91527</v>
          </cell>
          <cell r="D2257">
            <v>7893</v>
          </cell>
        </row>
        <row r="2258">
          <cell r="A2258">
            <v>7508114</v>
          </cell>
          <cell r="B2258" t="str">
            <v>INT EXPENSE-CPFA-GAS</v>
          </cell>
          <cell r="C2258">
            <v>118737</v>
          </cell>
          <cell r="D2258">
            <v>49436</v>
          </cell>
        </row>
        <row r="2259">
          <cell r="A2259">
            <v>7508115</v>
          </cell>
          <cell r="B2259" t="str">
            <v>INT EXPENSE-BASELINE BALANCING ACCOUNT-</v>
          </cell>
          <cell r="C2259">
            <v>0</v>
          </cell>
          <cell r="D2259">
            <v>360</v>
          </cell>
        </row>
        <row r="2260">
          <cell r="A2260">
            <v>7508117</v>
          </cell>
          <cell r="B2260" t="str">
            <v>INT EXPENSE-BASELINE BALANCING ACCOUNT-</v>
          </cell>
          <cell r="C2260">
            <v>67706</v>
          </cell>
          <cell r="D2260">
            <v>0</v>
          </cell>
        </row>
        <row r="2261">
          <cell r="A2261">
            <v>7508134</v>
          </cell>
          <cell r="B2261" t="str">
            <v>INT EXPENSE-ELECTRIC RESOURCE RECOVERY</v>
          </cell>
          <cell r="C2261">
            <v>3077723</v>
          </cell>
          <cell r="D2261">
            <v>1482827.44</v>
          </cell>
        </row>
        <row r="2262">
          <cell r="A2262">
            <v>7508140</v>
          </cell>
          <cell r="B2262" t="str">
            <v>INT EXPENSE-LOW INCOME ENERGY EFF BALAN</v>
          </cell>
          <cell r="C2262">
            <v>75133</v>
          </cell>
          <cell r="D2262">
            <v>40062</v>
          </cell>
        </row>
        <row r="2263">
          <cell r="A2263">
            <v>7508141</v>
          </cell>
          <cell r="B2263" t="str">
            <v>DSM BIDDING INT EXPENSE-ELECTRIC</v>
          </cell>
          <cell r="C2263">
            <v>155323</v>
          </cell>
          <cell r="D2263">
            <v>80020</v>
          </cell>
        </row>
        <row r="2264">
          <cell r="A2264">
            <v>7508144</v>
          </cell>
          <cell r="B2264" t="str">
            <v>INT EXPENSE-TRANSMISSION REVENUE DEFERR</v>
          </cell>
          <cell r="C2264">
            <v>61834</v>
          </cell>
          <cell r="D2264">
            <v>36116</v>
          </cell>
        </row>
        <row r="2265">
          <cell r="A2265">
            <v>7508147</v>
          </cell>
          <cell r="B2265" t="str">
            <v>INT EXPENSE-NON FUEL GENERATION BAL ACC</v>
          </cell>
          <cell r="C2265">
            <v>504629</v>
          </cell>
          <cell r="D2265">
            <v>7980</v>
          </cell>
        </row>
        <row r="2266">
          <cell r="A2266">
            <v>7508148</v>
          </cell>
          <cell r="B2266" t="str">
            <v>INT EXPENSE-EL PASO SETTLEMENT PROCEEDS</v>
          </cell>
          <cell r="C2266">
            <v>9675</v>
          </cell>
          <cell r="D2266">
            <v>2654</v>
          </cell>
        </row>
        <row r="2267">
          <cell r="A2267">
            <v>7508149</v>
          </cell>
          <cell r="B2267" t="str">
            <v>INT EXPENSE-ELEC PROCURMT ENERGY EFFICI</v>
          </cell>
          <cell r="C2267">
            <v>805371</v>
          </cell>
          <cell r="D2267">
            <v>109854</v>
          </cell>
        </row>
        <row r="2268">
          <cell r="A2268">
            <v>7508156</v>
          </cell>
          <cell r="B2268" t="str">
            <v>INT EXPENSE-NUCLEAR DECOMM ADJUST MECH</v>
          </cell>
          <cell r="C2268">
            <v>147282</v>
          </cell>
          <cell r="D2268">
            <v>3622</v>
          </cell>
        </row>
        <row r="2269">
          <cell r="A2269">
            <v>7508158</v>
          </cell>
          <cell r="B2269" t="str">
            <v>INT EXPENSE-LITIGATION COST MEMO ACCT</v>
          </cell>
          <cell r="C2269">
            <v>9366</v>
          </cell>
          <cell r="D2269">
            <v>632</v>
          </cell>
        </row>
        <row r="2270">
          <cell r="A2270">
            <v>7508159</v>
          </cell>
          <cell r="B2270" t="str">
            <v>INT EXPENSE-PBOP GAS</v>
          </cell>
          <cell r="C2270">
            <v>22648</v>
          </cell>
          <cell r="D2270">
            <v>1809</v>
          </cell>
        </row>
        <row r="2271">
          <cell r="A2271">
            <v>7508160</v>
          </cell>
          <cell r="B2271" t="str">
            <v>INT EXPENSE-PENSION GAS</v>
          </cell>
          <cell r="C2271">
            <v>23032</v>
          </cell>
          <cell r="D2271">
            <v>49964</v>
          </cell>
        </row>
        <row r="2272">
          <cell r="A2272">
            <v>7508162</v>
          </cell>
          <cell r="B2272" t="str">
            <v>INTEREST EXPENSE-COS-ELEC</v>
          </cell>
          <cell r="C2272">
            <v>15775</v>
          </cell>
          <cell r="D2272">
            <v>0</v>
          </cell>
        </row>
        <row r="2273">
          <cell r="A2273">
            <v>7508163</v>
          </cell>
          <cell r="B2273" t="str">
            <v>INTEREST EXPENSE-COS-GAS</v>
          </cell>
          <cell r="C2273">
            <v>11521</v>
          </cell>
          <cell r="D2273">
            <v>-4096</v>
          </cell>
        </row>
        <row r="2274">
          <cell r="A2274">
            <v>7508164</v>
          </cell>
          <cell r="B2274" t="str">
            <v>INT EXPENSE-PBOP ELECTRIC</v>
          </cell>
          <cell r="C2274">
            <v>39342</v>
          </cell>
          <cell r="D2274">
            <v>0</v>
          </cell>
        </row>
        <row r="2275">
          <cell r="A2275">
            <v>7508165</v>
          </cell>
          <cell r="B2275" t="str">
            <v>INT EXPENSE-PENSION ELECTRIC</v>
          </cell>
          <cell r="C2275">
            <v>30123</v>
          </cell>
          <cell r="D2275">
            <v>0</v>
          </cell>
        </row>
        <row r="2276">
          <cell r="A2276">
            <v>7508168</v>
          </cell>
          <cell r="B2276" t="str">
            <v>INTEREST EXP-ELEC DISTRIB FIXED COST AC</v>
          </cell>
          <cell r="C2276">
            <v>410279</v>
          </cell>
          <cell r="D2276">
            <v>0</v>
          </cell>
        </row>
        <row r="2277">
          <cell r="A2277">
            <v>7509013</v>
          </cell>
          <cell r="B2277" t="str">
            <v>CUSTOMER DEPOSITS</v>
          </cell>
          <cell r="C2277">
            <v>820939</v>
          </cell>
          <cell r="D2277">
            <v>342638</v>
          </cell>
        </row>
        <row r="2278">
          <cell r="A2278">
            <v>7509014</v>
          </cell>
          <cell r="B2278" t="str">
            <v>INTEREST EXPENSE-MISCELLANEOUS</v>
          </cell>
          <cell r="C2278">
            <v>3473042.82</v>
          </cell>
          <cell r="D2278">
            <v>3186809</v>
          </cell>
        </row>
        <row r="2279">
          <cell r="A2279">
            <v>7509024</v>
          </cell>
          <cell r="B2279" t="str">
            <v>INTEREST EXPENSE-GAS REFUND</v>
          </cell>
          <cell r="C2279">
            <v>33430</v>
          </cell>
          <cell r="D2279">
            <v>13914</v>
          </cell>
        </row>
        <row r="2280">
          <cell r="A2280">
            <v>7509029</v>
          </cell>
          <cell r="B2280" t="str">
            <v>INT EXP-REDEEMABLE PREF STOCK-$1.7625 S</v>
          </cell>
          <cell r="C2280">
            <v>1321875</v>
          </cell>
          <cell r="D2280">
            <v>1498125.11</v>
          </cell>
        </row>
        <row r="2281">
          <cell r="A2281">
            <v>7510000</v>
          </cell>
          <cell r="B2281" t="str">
            <v>ALLOW FOR FUNDS USED DURING CONSTRUCTIO</v>
          </cell>
          <cell r="C2281">
            <v>-412000</v>
          </cell>
          <cell r="D2281">
            <v>0</v>
          </cell>
        </row>
        <row r="2282">
          <cell r="A2282">
            <v>7510001</v>
          </cell>
          <cell r="B2282" t="str">
            <v>JE INTEREST DURING CONSTR DEBT</v>
          </cell>
          <cell r="C2282">
            <v>-3340656.34</v>
          </cell>
          <cell r="D2282">
            <v>-3306784.6</v>
          </cell>
        </row>
        <row r="2283">
          <cell r="A2283">
            <v>7511017</v>
          </cell>
          <cell r="B2283" t="str">
            <v>AMORT DISC &amp; EXP SERIES KK (CPCFA91A)</v>
          </cell>
          <cell r="C2283">
            <v>38450.76</v>
          </cell>
          <cell r="D2283">
            <v>38450.76</v>
          </cell>
        </row>
        <row r="2284">
          <cell r="A2284">
            <v>7511020</v>
          </cell>
          <cell r="B2284" t="str">
            <v>AMORT DISC &amp; EXP SERIES NN1 (SD92A)</v>
          </cell>
          <cell r="C2284">
            <v>0</v>
          </cell>
          <cell r="D2284">
            <v>20525.759999999998</v>
          </cell>
        </row>
        <row r="2285">
          <cell r="A2285">
            <v>7511021</v>
          </cell>
          <cell r="B2285" t="str">
            <v>AMORT DISC &amp; EXP SERIES NN2 (SD92A)</v>
          </cell>
          <cell r="C2285">
            <v>0</v>
          </cell>
          <cell r="D2285">
            <v>46995.519999999997</v>
          </cell>
        </row>
        <row r="2286">
          <cell r="A2286">
            <v>7511022</v>
          </cell>
          <cell r="B2286" t="str">
            <v>AMORT DISC &amp; EXP SERIES NN3 (SD92A)</v>
          </cell>
          <cell r="C2286">
            <v>0</v>
          </cell>
          <cell r="D2286">
            <v>39600.400000000001</v>
          </cell>
        </row>
        <row r="2287">
          <cell r="A2287">
            <v>7511023</v>
          </cell>
          <cell r="B2287" t="str">
            <v>AMORT DISC &amp; EXP SERIES 001 (CV92A)</v>
          </cell>
          <cell r="C2287">
            <v>0</v>
          </cell>
          <cell r="D2287">
            <v>29107.52</v>
          </cell>
        </row>
        <row r="2288">
          <cell r="A2288">
            <v>7511024</v>
          </cell>
          <cell r="B2288" t="str">
            <v>AMORT DISC &amp; EXP SERIES 002 (CV92B)</v>
          </cell>
          <cell r="C2288">
            <v>15886.56</v>
          </cell>
          <cell r="D2288">
            <v>15886.56</v>
          </cell>
        </row>
        <row r="2289">
          <cell r="A2289">
            <v>7511025</v>
          </cell>
          <cell r="B2289" t="str">
            <v>AMORT DISC &amp; EXP SERIES 003 (CV92C)</v>
          </cell>
          <cell r="C2289">
            <v>21322.560000000001</v>
          </cell>
          <cell r="D2289">
            <v>21322.560000000001</v>
          </cell>
        </row>
        <row r="2290">
          <cell r="A2290">
            <v>7511026</v>
          </cell>
          <cell r="B2290" t="str">
            <v>AMORT DISC &amp; EXP SERIES 004 (CV92D)</v>
          </cell>
          <cell r="C2290">
            <v>11915.04</v>
          </cell>
          <cell r="D2290">
            <v>11915.04</v>
          </cell>
        </row>
        <row r="2291">
          <cell r="A2291">
            <v>7511028</v>
          </cell>
          <cell r="B2291" t="str">
            <v>AMORT DISC &amp; EXP SERIES PP (SD93A)</v>
          </cell>
          <cell r="C2291">
            <v>39367.800000000003</v>
          </cell>
          <cell r="D2291">
            <v>39367.800000000003</v>
          </cell>
        </row>
        <row r="2292">
          <cell r="A2292">
            <v>7511030</v>
          </cell>
          <cell r="B2292" t="str">
            <v>AMORT DISC &amp; EXPENSE SERIES RR (CPCFA93</v>
          </cell>
          <cell r="C2292">
            <v>76769.16</v>
          </cell>
          <cell r="D2292">
            <v>76769.16</v>
          </cell>
        </row>
        <row r="2293">
          <cell r="A2293">
            <v>7511031</v>
          </cell>
          <cell r="B2293" t="str">
            <v>AMORT DISC &amp; EXPENSE SERIES SS (SD93C)</v>
          </cell>
          <cell r="C2293">
            <v>50026.44</v>
          </cell>
          <cell r="D2293">
            <v>50026.44</v>
          </cell>
        </row>
        <row r="2294">
          <cell r="A2294">
            <v>7511032</v>
          </cell>
          <cell r="B2294" t="str">
            <v>AMORT DISC &amp; EXP SERIES TT-1 (SD95A)</v>
          </cell>
          <cell r="C2294">
            <v>0</v>
          </cell>
          <cell r="D2294">
            <v>6516.05</v>
          </cell>
        </row>
        <row r="2295">
          <cell r="A2295">
            <v>7511033</v>
          </cell>
          <cell r="B2295" t="str">
            <v>AMORT DISC &amp; EXP SERIES TT-2 (SD95B)</v>
          </cell>
          <cell r="C2295">
            <v>0</v>
          </cell>
          <cell r="D2295">
            <v>4671.6099999999997</v>
          </cell>
        </row>
        <row r="2296">
          <cell r="A2296">
            <v>7511038</v>
          </cell>
          <cell r="B2296" t="str">
            <v>AMORT OF LOSS REACQ SER M</v>
          </cell>
          <cell r="C2296">
            <v>0</v>
          </cell>
          <cell r="D2296">
            <v>27881.26</v>
          </cell>
        </row>
        <row r="2297">
          <cell r="A2297">
            <v>7511039</v>
          </cell>
          <cell r="B2297" t="str">
            <v>AMORT OF LOSS REACQ SERIES P</v>
          </cell>
          <cell r="C2297">
            <v>159020.51999999999</v>
          </cell>
          <cell r="D2297">
            <v>159020.51999999999</v>
          </cell>
        </row>
        <row r="2298">
          <cell r="A2298">
            <v>7511040</v>
          </cell>
          <cell r="B2298" t="str">
            <v>AMORT OF LOSS REACQ-SER Q</v>
          </cell>
          <cell r="C2298">
            <v>163138.20000000001</v>
          </cell>
          <cell r="D2298">
            <v>163138.20000000001</v>
          </cell>
        </row>
        <row r="2299">
          <cell r="A2299">
            <v>7511041</v>
          </cell>
          <cell r="B2299" t="str">
            <v>AMORT OF LOSS REACQ DEBT-SER R</v>
          </cell>
          <cell r="C2299">
            <v>175054.92</v>
          </cell>
          <cell r="D2299">
            <v>175054.92</v>
          </cell>
        </row>
        <row r="2300">
          <cell r="A2300">
            <v>7511042</v>
          </cell>
          <cell r="B2300" t="str">
            <v>AMORT OF LOSS REACQ DEBT-SER S</v>
          </cell>
          <cell r="C2300">
            <v>313260.84000000003</v>
          </cell>
          <cell r="D2300">
            <v>313260.84000000003</v>
          </cell>
        </row>
        <row r="2301">
          <cell r="A2301">
            <v>7511043</v>
          </cell>
          <cell r="B2301" t="str">
            <v>AMORT OF LOSS REACQ DEBT-SER T</v>
          </cell>
          <cell r="C2301">
            <v>366114.48</v>
          </cell>
          <cell r="D2301">
            <v>366114.48</v>
          </cell>
        </row>
        <row r="2302">
          <cell r="A2302">
            <v>7511044</v>
          </cell>
          <cell r="B2302" t="str">
            <v>AMORT OF LOSS REACQ DEBT-SERV</v>
          </cell>
          <cell r="C2302">
            <v>401860.92</v>
          </cell>
          <cell r="D2302">
            <v>401860.92</v>
          </cell>
        </row>
        <row r="2303">
          <cell r="A2303">
            <v>7511045</v>
          </cell>
          <cell r="B2303" t="str">
            <v>AMORT OF LOSS REACO DEBT SER Z</v>
          </cell>
          <cell r="C2303">
            <v>401826.12</v>
          </cell>
          <cell r="D2303">
            <v>401826.12</v>
          </cell>
        </row>
        <row r="2304">
          <cell r="A2304">
            <v>7511046</v>
          </cell>
          <cell r="B2304" t="str">
            <v>AMORT OF LOSS REACQ SER-AA</v>
          </cell>
          <cell r="C2304">
            <v>427012.68</v>
          </cell>
          <cell r="D2304">
            <v>427012.68</v>
          </cell>
        </row>
        <row r="2305">
          <cell r="A2305">
            <v>7511047</v>
          </cell>
          <cell r="B2305" t="str">
            <v>AMORT OF LOSS REACQ SER-BB</v>
          </cell>
          <cell r="C2305">
            <v>363891.24</v>
          </cell>
          <cell r="D2305">
            <v>363891.24</v>
          </cell>
        </row>
        <row r="2306">
          <cell r="A2306">
            <v>7511048</v>
          </cell>
          <cell r="B2306" t="str">
            <v>AMORT OF LOSS REACQ DEBT-SERCC</v>
          </cell>
          <cell r="C2306">
            <v>79866.48</v>
          </cell>
          <cell r="D2306">
            <v>79866.48</v>
          </cell>
        </row>
        <row r="2307">
          <cell r="A2307">
            <v>7511049</v>
          </cell>
          <cell r="B2307" t="str">
            <v>AMORT OF LOSS REACQ DEBT-SERDD</v>
          </cell>
          <cell r="C2307">
            <v>73285.919999999998</v>
          </cell>
          <cell r="D2307">
            <v>73285.919999999998</v>
          </cell>
        </row>
        <row r="2308">
          <cell r="A2308">
            <v>7511050</v>
          </cell>
          <cell r="B2308" t="str">
            <v>AMORT OF LOSS REACQ SER-EE</v>
          </cell>
          <cell r="C2308">
            <v>314994</v>
          </cell>
          <cell r="D2308">
            <v>314994</v>
          </cell>
        </row>
        <row r="2309">
          <cell r="A2309">
            <v>7511051</v>
          </cell>
          <cell r="B2309" t="str">
            <v>AMORT OF LOSS REACQ SER-FF</v>
          </cell>
          <cell r="C2309">
            <v>85196.64</v>
          </cell>
          <cell r="D2309">
            <v>85196.64</v>
          </cell>
        </row>
        <row r="2310">
          <cell r="A2310">
            <v>7511052</v>
          </cell>
          <cell r="B2310" t="str">
            <v>AMORT OF LOSS REACQ DEBT-SERGG</v>
          </cell>
          <cell r="C2310">
            <v>62764.92</v>
          </cell>
          <cell r="D2310">
            <v>62764.92</v>
          </cell>
        </row>
        <row r="2311">
          <cell r="A2311">
            <v>7511053</v>
          </cell>
          <cell r="B2311" t="str">
            <v>AMORT OF LOSS REACQ DEBT-HH</v>
          </cell>
          <cell r="C2311">
            <v>129892.8</v>
          </cell>
          <cell r="D2311">
            <v>129892.8</v>
          </cell>
        </row>
        <row r="2312">
          <cell r="A2312">
            <v>7511054</v>
          </cell>
          <cell r="B2312" t="str">
            <v>AMORT OF LOSS REACG SER II</v>
          </cell>
          <cell r="C2312">
            <v>35457.120000000003</v>
          </cell>
          <cell r="D2312">
            <v>35457.120000000003</v>
          </cell>
        </row>
        <row r="2313">
          <cell r="A2313">
            <v>7511055</v>
          </cell>
          <cell r="B2313" t="str">
            <v>AMORT OF LOSS REACQ SERIES-JJ</v>
          </cell>
          <cell r="C2313">
            <v>333589.92</v>
          </cell>
          <cell r="D2313">
            <v>333589.92</v>
          </cell>
        </row>
        <row r="2314">
          <cell r="A2314">
            <v>7511056</v>
          </cell>
          <cell r="B2314" t="str">
            <v>AMORT OF LOSS REACQ SER-LL</v>
          </cell>
          <cell r="C2314">
            <v>119678.04</v>
          </cell>
          <cell r="D2314">
            <v>119678.04</v>
          </cell>
        </row>
        <row r="2315">
          <cell r="A2315">
            <v>7511060</v>
          </cell>
          <cell r="B2315" t="str">
            <v>AMORT OF LOSS REACQ PCB 6.375%</v>
          </cell>
          <cell r="C2315">
            <v>11898</v>
          </cell>
          <cell r="D2315">
            <v>11898</v>
          </cell>
        </row>
        <row r="2316">
          <cell r="A2316">
            <v>7511061</v>
          </cell>
          <cell r="B2316" t="str">
            <v>AMORT OF LOSS REACQ PCB 7.2%</v>
          </cell>
          <cell r="C2316">
            <v>8801.2800000000007</v>
          </cell>
          <cell r="D2316">
            <v>8801.2800000000007</v>
          </cell>
        </row>
        <row r="2317">
          <cell r="A2317">
            <v>7511067</v>
          </cell>
          <cell r="B2317" t="str">
            <v>AMORT DEBT EXP-CPCFA96A</v>
          </cell>
          <cell r="C2317">
            <v>75987.960000000006</v>
          </cell>
          <cell r="D2317">
            <v>75987.960000000006</v>
          </cell>
        </row>
        <row r="2318">
          <cell r="A2318">
            <v>7511068</v>
          </cell>
          <cell r="B2318" t="str">
            <v>AMORT DEBT EXP CV96A</v>
          </cell>
          <cell r="C2318">
            <v>14889.96</v>
          </cell>
          <cell r="D2318">
            <v>14889.96</v>
          </cell>
        </row>
        <row r="2319">
          <cell r="A2319">
            <v>7511069</v>
          </cell>
          <cell r="B2319" t="str">
            <v>AMORT DEBT EXP-CV96B</v>
          </cell>
          <cell r="C2319">
            <v>15035.64</v>
          </cell>
          <cell r="D2319">
            <v>15035.64</v>
          </cell>
        </row>
        <row r="2320">
          <cell r="A2320">
            <v>7511070</v>
          </cell>
          <cell r="B2320" t="str">
            <v>AMORT DEBT EXP-CV97A</v>
          </cell>
          <cell r="C2320">
            <v>20340.36</v>
          </cell>
          <cell r="D2320">
            <v>18584.759999999998</v>
          </cell>
        </row>
        <row r="2321">
          <cell r="A2321">
            <v>7511075</v>
          </cell>
          <cell r="B2321" t="str">
            <v>AMORT OF LOSS REACQ SER PP (SD93A)</v>
          </cell>
          <cell r="C2321">
            <v>12410.16</v>
          </cell>
          <cell r="D2321">
            <v>12410.16</v>
          </cell>
        </row>
        <row r="2322">
          <cell r="A2322">
            <v>7511076</v>
          </cell>
          <cell r="B2322" t="str">
            <v>AMORT OF LOSS REACQ SER 00-5 (CV92E)</v>
          </cell>
          <cell r="C2322">
            <v>6619.32</v>
          </cell>
          <cell r="D2322">
            <v>6619.32</v>
          </cell>
        </row>
        <row r="2323">
          <cell r="A2323">
            <v>7511085</v>
          </cell>
          <cell r="B2323" t="str">
            <v>AMORT DISC &amp; EXP SERIES VV</v>
          </cell>
          <cell r="C2323">
            <v>39569.599999999999</v>
          </cell>
          <cell r="D2323">
            <v>21231.84</v>
          </cell>
        </row>
        <row r="2324">
          <cell r="A2324">
            <v>7511086</v>
          </cell>
          <cell r="B2324" t="str">
            <v>AMORT DISC &amp; EXP SERIES WW</v>
          </cell>
          <cell r="C2324">
            <v>36303.17</v>
          </cell>
          <cell r="D2324">
            <v>19475.810000000001</v>
          </cell>
        </row>
        <row r="2325">
          <cell r="A2325">
            <v>7511087</v>
          </cell>
          <cell r="B2325" t="str">
            <v>AMORT DISC &amp; EXP SERIES XX</v>
          </cell>
          <cell r="C2325">
            <v>31790.53</v>
          </cell>
          <cell r="D2325">
            <v>17051.47</v>
          </cell>
        </row>
        <row r="2326">
          <cell r="A2326">
            <v>7511088</v>
          </cell>
          <cell r="B2326" t="str">
            <v>AMORT DISC &amp; EXP SERIES YY</v>
          </cell>
          <cell r="C2326">
            <v>21922.23</v>
          </cell>
          <cell r="D2326">
            <v>11748.6</v>
          </cell>
        </row>
        <row r="2327">
          <cell r="A2327">
            <v>7511089</v>
          </cell>
          <cell r="B2327" t="str">
            <v>AMORT DISC &amp; EXP SERIES ZZ</v>
          </cell>
          <cell r="C2327">
            <v>30688.7</v>
          </cell>
          <cell r="D2327">
            <v>16460.55</v>
          </cell>
        </row>
        <row r="2328">
          <cell r="A2328">
            <v>7511090</v>
          </cell>
          <cell r="B2328" t="str">
            <v>AMORT DISC &amp; EXP SERIES AAA</v>
          </cell>
          <cell r="C2328">
            <v>64633.47</v>
          </cell>
          <cell r="D2328">
            <v>34611.26</v>
          </cell>
        </row>
        <row r="2329">
          <cell r="A2329">
            <v>7511091</v>
          </cell>
          <cell r="B2329" t="str">
            <v>AMORT OF LOSS ON REACQ SERIES NN-1</v>
          </cell>
          <cell r="C2329">
            <v>71058.600000000006</v>
          </cell>
          <cell r="D2329">
            <v>32536.17</v>
          </cell>
        </row>
        <row r="2330">
          <cell r="A2330">
            <v>7511092</v>
          </cell>
          <cell r="B2330" t="str">
            <v>AMORT OF LOSS ON REACQ SERIES NN-2</v>
          </cell>
          <cell r="C2330">
            <v>103165.32</v>
          </cell>
          <cell r="D2330">
            <v>47263.93</v>
          </cell>
        </row>
        <row r="2331">
          <cell r="A2331">
            <v>7511093</v>
          </cell>
          <cell r="B2331" t="str">
            <v>AMORT OF LOSS ON REACQ SERIES NN-3</v>
          </cell>
          <cell r="C2331">
            <v>87607.679999999993</v>
          </cell>
          <cell r="D2331">
            <v>40014.47</v>
          </cell>
        </row>
        <row r="2332">
          <cell r="A2332">
            <v>7511094</v>
          </cell>
          <cell r="B2332" t="str">
            <v>AMORT OF LOSS ON REACQ SERIES OO-1</v>
          </cell>
          <cell r="C2332">
            <v>88489.44</v>
          </cell>
          <cell r="D2332">
            <v>40479.31</v>
          </cell>
        </row>
        <row r="2333">
          <cell r="A2333">
            <v>7511095</v>
          </cell>
          <cell r="B2333" t="str">
            <v>AMORT OF LOSS ON REACQ SERIES TT-1</v>
          </cell>
          <cell r="C2333">
            <v>13629.84</v>
          </cell>
          <cell r="D2333">
            <v>6204.23</v>
          </cell>
        </row>
        <row r="2334">
          <cell r="A2334">
            <v>7511096</v>
          </cell>
          <cell r="B2334" t="str">
            <v>AMORT OF LOSS ON REACQ SERIES TT-2</v>
          </cell>
          <cell r="C2334">
            <v>9766.2000000000007</v>
          </cell>
          <cell r="D2334">
            <v>4445.6400000000003</v>
          </cell>
        </row>
        <row r="2335">
          <cell r="A2335">
            <v>7511097</v>
          </cell>
          <cell r="B2335" t="str">
            <v>AMORT DISC &amp; EXP SERIES BBB</v>
          </cell>
          <cell r="C2335">
            <v>58025.02</v>
          </cell>
          <cell r="D2335">
            <v>0</v>
          </cell>
        </row>
        <row r="2336">
          <cell r="A2336">
            <v>7511099</v>
          </cell>
          <cell r="B2336" t="str">
            <v>AMORT DISC &amp; EXP SERIES CCC</v>
          </cell>
          <cell r="C2336">
            <v>28038.14</v>
          </cell>
          <cell r="D2336">
            <v>0</v>
          </cell>
        </row>
        <row r="2337">
          <cell r="A2337">
            <v>7512003</v>
          </cell>
          <cell r="B2337" t="str">
            <v>AMORT PREMIUM 6.10% NN2 (SD92A)</v>
          </cell>
          <cell r="C2337">
            <v>0</v>
          </cell>
          <cell r="D2337">
            <v>-7566.71</v>
          </cell>
        </row>
        <row r="2338">
          <cell r="A2338">
            <v>7512004</v>
          </cell>
          <cell r="B2338" t="str">
            <v>AMORT PREMIUM 6.10% NN3 (SD92A)</v>
          </cell>
          <cell r="C2338">
            <v>0</v>
          </cell>
          <cell r="D2338">
            <v>-6122.87</v>
          </cell>
        </row>
        <row r="2339">
          <cell r="A2339">
            <v>7513063</v>
          </cell>
          <cell r="B2339" t="str">
            <v>INT INCOME-HSCC MEMO-GAS</v>
          </cell>
          <cell r="C2339">
            <v>25775</v>
          </cell>
          <cell r="D2339">
            <v>-34543</v>
          </cell>
        </row>
        <row r="2340">
          <cell r="A2340">
            <v>7513084</v>
          </cell>
          <cell r="B2340" t="str">
            <v>INT INCOME-SRA</v>
          </cell>
          <cell r="C2340">
            <v>-2681</v>
          </cell>
          <cell r="D2340">
            <v>0</v>
          </cell>
        </row>
        <row r="2341">
          <cell r="A2341">
            <v>7513089</v>
          </cell>
          <cell r="B2341" t="str">
            <v>JE INT INCOME-GDTCMA</v>
          </cell>
          <cell r="C2341">
            <v>-7816</v>
          </cell>
          <cell r="D2341">
            <v>-3251</v>
          </cell>
        </row>
        <row r="2342">
          <cell r="A2342">
            <v>7513096</v>
          </cell>
          <cell r="B2342" t="str">
            <v>INT INCOME-98 RD&amp;D ELECT</v>
          </cell>
          <cell r="C2342">
            <v>0</v>
          </cell>
          <cell r="D2342">
            <v>-8626</v>
          </cell>
        </row>
        <row r="2343">
          <cell r="A2343">
            <v>7513097</v>
          </cell>
          <cell r="B2343" t="str">
            <v>INT INCOME RENEWABLES</v>
          </cell>
          <cell r="C2343">
            <v>0</v>
          </cell>
          <cell r="D2343">
            <v>-4131</v>
          </cell>
        </row>
        <row r="2344">
          <cell r="A2344">
            <v>7513100</v>
          </cell>
          <cell r="B2344" t="str">
            <v>JE INT INCOME-PGA CORE</v>
          </cell>
          <cell r="C2344">
            <v>-500530</v>
          </cell>
          <cell r="D2344">
            <v>0</v>
          </cell>
        </row>
        <row r="2345">
          <cell r="A2345">
            <v>7513117</v>
          </cell>
          <cell r="B2345" t="str">
            <v>INT INCOME GSBA CORE</v>
          </cell>
          <cell r="C2345">
            <v>-22895</v>
          </cell>
          <cell r="D2345">
            <v>-11270</v>
          </cell>
        </row>
        <row r="2346">
          <cell r="A2346">
            <v>7513118</v>
          </cell>
          <cell r="B2346" t="str">
            <v>INT INCOME GSBA NONCORE</v>
          </cell>
          <cell r="C2346">
            <v>-7042</v>
          </cell>
          <cell r="D2346">
            <v>-1776</v>
          </cell>
        </row>
        <row r="2347">
          <cell r="A2347">
            <v>7513121</v>
          </cell>
          <cell r="B2347" t="str">
            <v>INT INCOME ITCS-CORE</v>
          </cell>
          <cell r="C2347">
            <v>-8205</v>
          </cell>
          <cell r="D2347">
            <v>0</v>
          </cell>
        </row>
        <row r="2348">
          <cell r="A2348">
            <v>7513138</v>
          </cell>
          <cell r="B2348" t="str">
            <v>JE INT INCOME CARE GAS</v>
          </cell>
          <cell r="C2348">
            <v>-33051</v>
          </cell>
          <cell r="D2348">
            <v>-3682</v>
          </cell>
        </row>
        <row r="2349">
          <cell r="A2349">
            <v>7513153</v>
          </cell>
          <cell r="B2349" t="str">
            <v>INT INCOME-HSCC MEMO-ELECTRIC</v>
          </cell>
          <cell r="C2349">
            <v>11043</v>
          </cell>
          <cell r="D2349">
            <v>-14802</v>
          </cell>
        </row>
        <row r="2350">
          <cell r="A2350">
            <v>7513161</v>
          </cell>
          <cell r="B2350" t="str">
            <v>INT INCOME REWARDS &amp; PEN. B/A-ELEC</v>
          </cell>
          <cell r="C2350">
            <v>-87756</v>
          </cell>
          <cell r="D2350">
            <v>-52470</v>
          </cell>
        </row>
        <row r="2351">
          <cell r="A2351">
            <v>7513162</v>
          </cell>
          <cell r="B2351" t="str">
            <v>INT INCOME REWARDS &amp; PEN. B/A-GAS</v>
          </cell>
          <cell r="C2351">
            <v>-149651</v>
          </cell>
          <cell r="D2351">
            <v>0</v>
          </cell>
        </row>
        <row r="2352">
          <cell r="A2352">
            <v>7513166</v>
          </cell>
          <cell r="B2352" t="str">
            <v>INT INCOME RELIABILITY MUST RUN BAL ACT</v>
          </cell>
          <cell r="C2352">
            <v>-2336403</v>
          </cell>
          <cell r="D2352">
            <v>-889512</v>
          </cell>
        </row>
        <row r="2353">
          <cell r="A2353">
            <v>7513173</v>
          </cell>
          <cell r="B2353" t="str">
            <v>INT INCOME GAS NMFCA (SCG COSTS)-NC</v>
          </cell>
          <cell r="C2353">
            <v>-9886</v>
          </cell>
          <cell r="D2353">
            <v>-298</v>
          </cell>
        </row>
        <row r="2354">
          <cell r="A2354">
            <v>7513174</v>
          </cell>
          <cell r="B2354" t="str">
            <v>INT INCOME GAS NMFCA (SDGE OTHER)-CORE</v>
          </cell>
          <cell r="C2354">
            <v>-23410</v>
          </cell>
          <cell r="D2354">
            <v>-22731</v>
          </cell>
        </row>
        <row r="2355">
          <cell r="A2355">
            <v>7513175</v>
          </cell>
          <cell r="B2355" t="str">
            <v>INT INCOME GAS NMFCA (SDGE OTHER)-NC</v>
          </cell>
          <cell r="C2355">
            <v>-27161</v>
          </cell>
          <cell r="D2355">
            <v>-25420</v>
          </cell>
        </row>
        <row r="2356">
          <cell r="A2356">
            <v>7513185</v>
          </cell>
          <cell r="B2356" t="str">
            <v>INT INCOME TAC</v>
          </cell>
          <cell r="C2356">
            <v>-19699</v>
          </cell>
          <cell r="D2356">
            <v>-10524</v>
          </cell>
        </row>
        <row r="2357">
          <cell r="A2357">
            <v>7513186</v>
          </cell>
          <cell r="B2357" t="str">
            <v>INT INCOME-SELF-GENERATION PROGRAM MEMO</v>
          </cell>
          <cell r="C2357">
            <v>-230819</v>
          </cell>
          <cell r="D2357">
            <v>-48334</v>
          </cell>
        </row>
        <row r="2358">
          <cell r="A2358">
            <v>7513187</v>
          </cell>
          <cell r="B2358" t="str">
            <v>INT INCOME SELF-GENERATION PROGRAM MEMO</v>
          </cell>
          <cell r="C2358">
            <v>-61009</v>
          </cell>
          <cell r="D2358">
            <v>-12848</v>
          </cell>
        </row>
        <row r="2359">
          <cell r="A2359">
            <v>7513190</v>
          </cell>
          <cell r="B2359" t="str">
            <v>INT INCOME-BASELINE BALANCING ACCOUNT-G</v>
          </cell>
          <cell r="C2359">
            <v>-4949</v>
          </cell>
          <cell r="D2359">
            <v>-2972</v>
          </cell>
        </row>
        <row r="2360">
          <cell r="A2360">
            <v>7513192</v>
          </cell>
          <cell r="B2360" t="str">
            <v>INT INCOME-BASELINE BALANCING ACCOUNT-E</v>
          </cell>
          <cell r="C2360">
            <v>-13247</v>
          </cell>
          <cell r="D2360">
            <v>-225150</v>
          </cell>
        </row>
        <row r="2361">
          <cell r="A2361">
            <v>7513193</v>
          </cell>
          <cell r="B2361" t="str">
            <v>INT INCOME-TEMPERTURE SENSITIVE MEMORAN</v>
          </cell>
          <cell r="C2361">
            <v>-1389</v>
          </cell>
          <cell r="D2361">
            <v>-885</v>
          </cell>
        </row>
        <row r="2362">
          <cell r="A2362">
            <v>7513195</v>
          </cell>
          <cell r="B2362" t="str">
            <v>INT INCOME-INTERVAL METERING MEMO ACCT</v>
          </cell>
          <cell r="C2362">
            <v>-59937</v>
          </cell>
          <cell r="D2362">
            <v>-24948</v>
          </cell>
        </row>
        <row r="2363">
          <cell r="A2363">
            <v>7513197</v>
          </cell>
          <cell r="B2363" t="str">
            <v>INT INCOME-BASE INTERRUPTIBLE MEMO ACCT</v>
          </cell>
          <cell r="C2363">
            <v>-1425</v>
          </cell>
          <cell r="D2363">
            <v>-905</v>
          </cell>
        </row>
        <row r="2364">
          <cell r="A2364">
            <v>7513198</v>
          </cell>
          <cell r="B2364" t="str">
            <v>INT INCOME-OPT BND MANDATORY CURTAIL ME</v>
          </cell>
          <cell r="C2364">
            <v>-1459</v>
          </cell>
          <cell r="D2364">
            <v>-928</v>
          </cell>
        </row>
        <row r="2365">
          <cell r="A2365">
            <v>7513199</v>
          </cell>
          <cell r="B2365" t="str">
            <v>INT INCOME-SCHEDULED LOAD REDUCTION MEM</v>
          </cell>
          <cell r="C2365">
            <v>-1476</v>
          </cell>
          <cell r="D2365">
            <v>-940</v>
          </cell>
        </row>
        <row r="2366">
          <cell r="A2366">
            <v>7513200</v>
          </cell>
          <cell r="B2366" t="str">
            <v>INT INCOME-ROLLING BLKOUT REDUCTION MEM</v>
          </cell>
          <cell r="C2366">
            <v>-14694</v>
          </cell>
          <cell r="D2366">
            <v>-9921</v>
          </cell>
        </row>
        <row r="2367">
          <cell r="A2367">
            <v>7513201</v>
          </cell>
          <cell r="B2367" t="str">
            <v>INT INCOME-DEMAND BIDDING MEMO ACCT</v>
          </cell>
          <cell r="C2367">
            <v>-11201</v>
          </cell>
          <cell r="D2367">
            <v>-6700</v>
          </cell>
        </row>
        <row r="2368">
          <cell r="A2368">
            <v>7513202</v>
          </cell>
          <cell r="B2368" t="str">
            <v>INT INCOME-AIR CONDITIONING CYCLING MEM</v>
          </cell>
          <cell r="C2368">
            <v>-2054</v>
          </cell>
          <cell r="D2368">
            <v>-1311</v>
          </cell>
        </row>
        <row r="2369">
          <cell r="A2369">
            <v>7513203</v>
          </cell>
          <cell r="B2369" t="str">
            <v>INT INCOME-ROTATING OUTAGE MEMO ACCT</v>
          </cell>
          <cell r="C2369">
            <v>-3903</v>
          </cell>
          <cell r="D2369">
            <v>-2416</v>
          </cell>
        </row>
        <row r="2370">
          <cell r="A2370">
            <v>7513204</v>
          </cell>
          <cell r="B2370" t="str">
            <v>INT INCOME-RESID DEMAND RESPONSIVENESS</v>
          </cell>
          <cell r="C2370">
            <v>-19094</v>
          </cell>
          <cell r="D2370">
            <v>-11093</v>
          </cell>
        </row>
        <row r="2371">
          <cell r="A2371">
            <v>7513205</v>
          </cell>
          <cell r="B2371" t="str">
            <v>INT INCOME-VOLUNTARY DEMAND REDUCTION M</v>
          </cell>
          <cell r="C2371">
            <v>-164</v>
          </cell>
          <cell r="D2371">
            <v>-103</v>
          </cell>
        </row>
        <row r="2372">
          <cell r="A2372">
            <v>7513208</v>
          </cell>
          <cell r="B2372" t="str">
            <v>INT INCOME-EL PASO TURN-BACK CAPACITY B</v>
          </cell>
          <cell r="C2372">
            <v>0</v>
          </cell>
          <cell r="D2372">
            <v>-2034</v>
          </cell>
        </row>
        <row r="2373">
          <cell r="A2373">
            <v>7513210</v>
          </cell>
          <cell r="B2373" t="str">
            <v>INT INCOME-NEM MEMO ACCT</v>
          </cell>
          <cell r="C2373">
            <v>-1050</v>
          </cell>
          <cell r="D2373">
            <v>-438</v>
          </cell>
        </row>
        <row r="2374">
          <cell r="A2374">
            <v>7513212</v>
          </cell>
          <cell r="B2374" t="str">
            <v>INT INCOME-ELEC ENERGY TRANSACTION ADMI</v>
          </cell>
          <cell r="C2374">
            <v>-155674</v>
          </cell>
          <cell r="D2374">
            <v>-59153</v>
          </cell>
        </row>
        <row r="2375">
          <cell r="A2375">
            <v>7513215</v>
          </cell>
          <cell r="B2375" t="str">
            <v>INT INCOME-CATASTROPHIC EVENT MEMO ACCT</v>
          </cell>
          <cell r="C2375">
            <v>-305085</v>
          </cell>
          <cell r="D2375">
            <v>-82181</v>
          </cell>
        </row>
        <row r="2376">
          <cell r="A2376">
            <v>7513216</v>
          </cell>
          <cell r="B2376" t="str">
            <v>INT INCOME-REAL TIME ENERGY METER MEMO</v>
          </cell>
          <cell r="C2376">
            <v>-746</v>
          </cell>
          <cell r="D2376">
            <v>-303</v>
          </cell>
        </row>
        <row r="2377">
          <cell r="A2377">
            <v>7513217</v>
          </cell>
          <cell r="B2377" t="str">
            <v>INT INCOME-ADV METERING &amp; DEMAND RESP M</v>
          </cell>
          <cell r="C2377">
            <v>-127754</v>
          </cell>
          <cell r="D2377">
            <v>-20188</v>
          </cell>
        </row>
        <row r="2378">
          <cell r="A2378">
            <v>7513220</v>
          </cell>
          <cell r="B2378" t="str">
            <v>INT INCOME-CEMA FIRESTORM 2003-ELEC</v>
          </cell>
          <cell r="C2378">
            <v>-539734</v>
          </cell>
          <cell r="D2378">
            <v>-188290</v>
          </cell>
        </row>
        <row r="2379">
          <cell r="A2379">
            <v>7513221</v>
          </cell>
          <cell r="B2379" t="str">
            <v>INT INCOME-CEMA FIRESTORM 2003-GAS</v>
          </cell>
          <cell r="C2379">
            <v>4335</v>
          </cell>
          <cell r="D2379">
            <v>-4035</v>
          </cell>
        </row>
        <row r="2380">
          <cell r="A2380">
            <v>7513222</v>
          </cell>
          <cell r="B2380" t="str">
            <v>INT INCOME-TRANSMISSION REVENUE DEFFERA</v>
          </cell>
          <cell r="C2380">
            <v>-13311</v>
          </cell>
          <cell r="D2380">
            <v>-71301</v>
          </cell>
        </row>
        <row r="2381">
          <cell r="A2381">
            <v>7513228</v>
          </cell>
          <cell r="B2381" t="str">
            <v>INT INCOME-ELEC PROCURMT ENERGY EFFICIE</v>
          </cell>
          <cell r="C2381">
            <v>0</v>
          </cell>
          <cell r="D2381">
            <v>-140</v>
          </cell>
        </row>
        <row r="2382">
          <cell r="A2382">
            <v>7513229</v>
          </cell>
          <cell r="B2382" t="str">
            <v>INT INCOME-ANNUAL ERNGS ASSESS PROC MEM</v>
          </cell>
          <cell r="C2382">
            <v>-3929</v>
          </cell>
          <cell r="D2382">
            <v>-1843</v>
          </cell>
        </row>
        <row r="2383">
          <cell r="A2383">
            <v>7513230</v>
          </cell>
          <cell r="B2383" t="str">
            <v>INT INCOME-ANNUAL ERNGS ASSESS PROC MEM</v>
          </cell>
          <cell r="C2383">
            <v>-5839</v>
          </cell>
          <cell r="D2383">
            <v>-2738</v>
          </cell>
        </row>
        <row r="2384">
          <cell r="A2384">
            <v>7513231</v>
          </cell>
          <cell r="B2384" t="str">
            <v>INT INCOME-COMMON AREA BAL ACCT</v>
          </cell>
          <cell r="C2384">
            <v>-2175</v>
          </cell>
          <cell r="D2384">
            <v>-48</v>
          </cell>
        </row>
        <row r="2385">
          <cell r="A2385">
            <v>7513236</v>
          </cell>
          <cell r="B2385" t="str">
            <v>INT INCOME-ELEC RESR CONTRACT COST SUBA</v>
          </cell>
          <cell r="C2385">
            <v>-4192</v>
          </cell>
          <cell r="D2385">
            <v>0</v>
          </cell>
        </row>
        <row r="2386">
          <cell r="A2386">
            <v>7513237</v>
          </cell>
          <cell r="B2386" t="str">
            <v>INT INCOME-LITIGATION COST MEMO ACCT</v>
          </cell>
          <cell r="C2386">
            <v>-7962</v>
          </cell>
          <cell r="D2386">
            <v>0</v>
          </cell>
        </row>
        <row r="2387">
          <cell r="A2387">
            <v>7513241</v>
          </cell>
          <cell r="B2387" t="str">
            <v>INTEREST INCOME-COS-ELEC</v>
          </cell>
          <cell r="C2387">
            <v>-9924</v>
          </cell>
          <cell r="D2387">
            <v>-23334</v>
          </cell>
        </row>
        <row r="2388">
          <cell r="A2388">
            <v>7513242</v>
          </cell>
          <cell r="B2388" t="str">
            <v>INTEREST INCOME-COS-GAS</v>
          </cell>
          <cell r="C2388">
            <v>-31191</v>
          </cell>
          <cell r="D2388">
            <v>0</v>
          </cell>
        </row>
        <row r="2389">
          <cell r="A2389">
            <v>7513245</v>
          </cell>
          <cell r="B2389" t="str">
            <v>INTEREST INCOME-CORE FIXED COST ACCOUNT</v>
          </cell>
          <cell r="C2389">
            <v>-66918</v>
          </cell>
          <cell r="D2389">
            <v>0</v>
          </cell>
        </row>
        <row r="2390">
          <cell r="A2390">
            <v>7513246</v>
          </cell>
          <cell r="B2390" t="str">
            <v>INTEREST INCOME-NON CORE FIXED COST ACC</v>
          </cell>
          <cell r="C2390">
            <v>-102707</v>
          </cell>
          <cell r="D2390">
            <v>0</v>
          </cell>
        </row>
        <row r="2391">
          <cell r="A2391">
            <v>7513248</v>
          </cell>
          <cell r="B2391" t="str">
            <v>INT INC - AMIMA GAS</v>
          </cell>
          <cell r="C2391">
            <v>-835</v>
          </cell>
          <cell r="D2391">
            <v>0</v>
          </cell>
        </row>
        <row r="2392">
          <cell r="A2392">
            <v>7513249</v>
          </cell>
          <cell r="B2392" t="str">
            <v>INT INC - AMIMA ELEC</v>
          </cell>
          <cell r="C2392">
            <v>-2646</v>
          </cell>
          <cell r="D2392">
            <v>0</v>
          </cell>
        </row>
        <row r="2393">
          <cell r="A2393">
            <v>7513252</v>
          </cell>
          <cell r="B2393" t="str">
            <v>INT INC - ICCMA GAS</v>
          </cell>
          <cell r="C2393">
            <v>-250</v>
          </cell>
          <cell r="D2393">
            <v>0</v>
          </cell>
        </row>
        <row r="2394">
          <cell r="A2394">
            <v>7513253</v>
          </cell>
          <cell r="B2394" t="str">
            <v>INT INC - ICCMA ELECTRIC</v>
          </cell>
          <cell r="C2394">
            <v>-640</v>
          </cell>
          <cell r="D2394">
            <v>0</v>
          </cell>
        </row>
        <row r="2395">
          <cell r="A2395">
            <v>7514000</v>
          </cell>
          <cell r="B2395" t="str">
            <v>INTEREST INCOME-OTHER</v>
          </cell>
          <cell r="C2395">
            <v>-18850721.789999999</v>
          </cell>
          <cell r="D2395">
            <v>-22624278.710000001</v>
          </cell>
        </row>
        <row r="2396">
          <cell r="A2396">
            <v>7514012</v>
          </cell>
          <cell r="B2396" t="str">
            <v>TEMPORARY INVESTMENT INTEREST</v>
          </cell>
          <cell r="C2396">
            <v>-1430349.97</v>
          </cell>
          <cell r="D2396">
            <v>-620717.22</v>
          </cell>
        </row>
        <row r="2397">
          <cell r="A2397">
            <v>7514014</v>
          </cell>
          <cell r="B2397" t="str">
            <v>INTEREST INC-LLC EQUITY INVESTMENT</v>
          </cell>
          <cell r="C2397">
            <v>-1007092.29</v>
          </cell>
          <cell r="D2397">
            <v>-310681.21000000002</v>
          </cell>
        </row>
        <row r="2398">
          <cell r="A2398">
            <v>7701001</v>
          </cell>
          <cell r="B2398" t="str">
            <v>ALLOW OTH FUNDS USED DUR CONST</v>
          </cell>
          <cell r="C2398">
            <v>-8268702.8099999996</v>
          </cell>
          <cell r="D2398">
            <v>-9383653.0500000007</v>
          </cell>
        </row>
        <row r="2399">
          <cell r="A2399">
            <v>7702004</v>
          </cell>
          <cell r="B2399" t="str">
            <v>LOSS ON DISPOSITION OF PROPRTY</v>
          </cell>
          <cell r="C2399">
            <v>987.25</v>
          </cell>
          <cell r="D2399">
            <v>0</v>
          </cell>
        </row>
        <row r="2400">
          <cell r="A2400">
            <v>7702005</v>
          </cell>
          <cell r="B2400" t="str">
            <v>GAIN ON DISPOSITION OF PROPRTY</v>
          </cell>
          <cell r="C2400">
            <v>-460120.12</v>
          </cell>
          <cell r="D2400">
            <v>-545176.56999999995</v>
          </cell>
        </row>
        <row r="2401">
          <cell r="A2401">
            <v>7703026</v>
          </cell>
          <cell r="B2401" t="str">
            <v>MISC NON-OPERATING INCOME</v>
          </cell>
          <cell r="C2401">
            <v>-832351.08</v>
          </cell>
          <cell r="D2401">
            <v>-772306.92</v>
          </cell>
        </row>
        <row r="2402">
          <cell r="A2402">
            <v>7703032</v>
          </cell>
          <cell r="B2402" t="str">
            <v>GAIN ON SALE OF SECURITIES</v>
          </cell>
          <cell r="C2402">
            <v>-669375</v>
          </cell>
          <cell r="D2402">
            <v>-635</v>
          </cell>
        </row>
        <row r="2403">
          <cell r="A2403">
            <v>7704018</v>
          </cell>
          <cell r="B2403" t="str">
            <v>DEPRECIATION EXPENSE-NON UTILITY PLANT</v>
          </cell>
          <cell r="C2403">
            <v>153504.01</v>
          </cell>
          <cell r="D2403">
            <v>153074.81</v>
          </cell>
        </row>
        <row r="2404">
          <cell r="A2404">
            <v>7704501</v>
          </cell>
          <cell r="B2404" t="str">
            <v>NON-UTILITY PROPERTY TAXES-LOCAL</v>
          </cell>
          <cell r="C2404">
            <v>426458.18</v>
          </cell>
          <cell r="D2404">
            <v>270979.53999999998</v>
          </cell>
        </row>
        <row r="2405">
          <cell r="A2405">
            <v>7705000</v>
          </cell>
          <cell r="B2405" t="str">
            <v>NON OPERATING RENTAL INCOME</v>
          </cell>
          <cell r="C2405">
            <v>-1053556.18</v>
          </cell>
          <cell r="D2405">
            <v>-441387.66</v>
          </cell>
        </row>
        <row r="2406">
          <cell r="A2406">
            <v>7710014</v>
          </cell>
          <cell r="B2406" t="str">
            <v>FAS133 2004CV HEDGING GAIN/LOSS</v>
          </cell>
          <cell r="C2406">
            <v>-3802221</v>
          </cell>
          <cell r="D2406">
            <v>0</v>
          </cell>
        </row>
        <row r="2407">
          <cell r="A2407">
            <v>7804000</v>
          </cell>
          <cell r="B2407" t="str">
            <v>DIVIDEND DECLARED PREFD STOCK</v>
          </cell>
          <cell r="C2407">
            <v>4819668.3600000003</v>
          </cell>
          <cell r="D2407">
            <v>4819668.38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view_cis_e0p40_1"/>
      <sheetName val="Sheet1"/>
      <sheetName val="Sheet2"/>
      <sheetName val="Sheet3"/>
    </sheetNames>
    <sheetDataSet>
      <sheetData sheetId="0">
        <row r="2">
          <cell r="A2" t="str">
            <v>0435 City of Huntington Beach</v>
          </cell>
        </row>
      </sheetData>
      <sheetData sheetId="1"/>
      <sheetData sheetId="2">
        <row r="2">
          <cell r="A2" t="str">
            <v>0435 City of Huntington Beach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ity Pla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18"/>
  <sheetViews>
    <sheetView tabSelected="1" zoomScale="80" zoomScaleNormal="80" zoomScaleSheetLayoutView="70" zoomScalePageLayoutView="70" workbookViewId="0"/>
  </sheetViews>
  <sheetFormatPr defaultColWidth="9.140625" defaultRowHeight="15.75"/>
  <cols>
    <col min="1" max="1" width="5.140625" style="72" customWidth="1"/>
    <col min="2" max="2" width="86.140625" style="72" customWidth="1"/>
    <col min="3" max="3" width="10.42578125" style="72" customWidth="1"/>
    <col min="4" max="4" width="1.5703125" style="72" customWidth="1"/>
    <col min="5" max="5" width="16.85546875" style="72" customWidth="1"/>
    <col min="6" max="6" width="1.5703125" style="72" customWidth="1"/>
    <col min="7" max="7" width="51.42578125" style="72" customWidth="1"/>
    <col min="8" max="8" width="5.140625" style="387" customWidth="1"/>
    <col min="9" max="9" width="22.42578125" style="72" customWidth="1"/>
    <col min="10" max="10" width="20.140625" style="72" bestFit="1" customWidth="1"/>
    <col min="11" max="16384" width="9.140625" style="72"/>
  </cols>
  <sheetData>
    <row r="2" spans="1:10">
      <c r="A2" s="27"/>
      <c r="B2" s="748" t="s">
        <v>16</v>
      </c>
      <c r="C2" s="749"/>
      <c r="D2" s="749"/>
      <c r="E2" s="749"/>
      <c r="F2" s="749"/>
      <c r="G2" s="749"/>
    </row>
    <row r="3" spans="1:10">
      <c r="A3" s="27" t="s">
        <v>8</v>
      </c>
      <c r="B3" s="748" t="s">
        <v>185</v>
      </c>
      <c r="C3" s="749"/>
      <c r="D3" s="749"/>
      <c r="E3" s="749"/>
      <c r="F3" s="749"/>
      <c r="G3" s="749"/>
    </row>
    <row r="4" spans="1:10" ht="17.25">
      <c r="A4" s="27"/>
      <c r="B4" s="748" t="s">
        <v>186</v>
      </c>
      <c r="C4" s="750"/>
      <c r="D4" s="750"/>
      <c r="E4" s="750"/>
      <c r="F4" s="750"/>
      <c r="G4" s="750"/>
    </row>
    <row r="5" spans="1:10">
      <c r="A5" s="27"/>
      <c r="B5" s="751" t="s">
        <v>936</v>
      </c>
      <c r="C5" s="751"/>
      <c r="D5" s="751"/>
      <c r="E5" s="751"/>
      <c r="F5" s="751"/>
      <c r="G5" s="751"/>
    </row>
    <row r="6" spans="1:10">
      <c r="A6" s="27"/>
      <c r="B6" s="752" t="s">
        <v>1</v>
      </c>
      <c r="C6" s="749"/>
      <c r="D6" s="749"/>
      <c r="E6" s="749"/>
      <c r="F6" s="749"/>
      <c r="G6" s="749"/>
    </row>
    <row r="7" spans="1:10">
      <c r="A7" s="27"/>
      <c r="B7" s="365"/>
      <c r="C7" s="375"/>
      <c r="D7" s="375"/>
      <c r="E7" s="375"/>
      <c r="F7" s="375"/>
      <c r="G7" s="375"/>
    </row>
    <row r="8" spans="1:10">
      <c r="A8" s="363" t="s">
        <v>2</v>
      </c>
      <c r="B8" s="366"/>
      <c r="C8" s="366"/>
      <c r="D8" s="366"/>
      <c r="E8" s="48"/>
      <c r="G8" s="387"/>
      <c r="H8" s="363" t="s">
        <v>2</v>
      </c>
    </row>
    <row r="9" spans="1:10" ht="15.6" customHeight="1">
      <c r="A9" s="363" t="s">
        <v>18</v>
      </c>
      <c r="B9" s="367" t="s">
        <v>8</v>
      </c>
      <c r="C9" s="370"/>
      <c r="D9" s="370"/>
      <c r="E9" s="414" t="s">
        <v>36</v>
      </c>
      <c r="G9" s="388" t="s">
        <v>7</v>
      </c>
      <c r="H9" s="363" t="s">
        <v>18</v>
      </c>
    </row>
    <row r="10" spans="1:10">
      <c r="A10" s="684"/>
      <c r="B10" s="368" t="s">
        <v>187</v>
      </c>
      <c r="C10" s="370"/>
      <c r="D10" s="370"/>
      <c r="E10" s="415"/>
      <c r="G10" s="389"/>
      <c r="H10" s="684"/>
    </row>
    <row r="11" spans="1:10">
      <c r="A11" s="27">
        <v>1</v>
      </c>
      <c r="B11" s="369" t="s">
        <v>188</v>
      </c>
      <c r="C11" s="416"/>
      <c r="D11" s="416"/>
      <c r="E11" s="5">
        <f>'Stmt AH'!E19</f>
        <v>0</v>
      </c>
      <c r="F11" s="720"/>
      <c r="G11" s="387" t="s">
        <v>610</v>
      </c>
      <c r="H11" s="363">
        <f>A11</f>
        <v>1</v>
      </c>
      <c r="I11" s="417"/>
    </row>
    <row r="12" spans="1:10">
      <c r="A12" s="27">
        <f t="shared" ref="A12:A40" si="0">A11+1</f>
        <v>2</v>
      </c>
      <c r="B12" s="369" t="s">
        <v>8</v>
      </c>
      <c r="C12" s="416"/>
      <c r="D12" s="416"/>
      <c r="E12" s="6" t="s">
        <v>8</v>
      </c>
      <c r="F12" s="720"/>
      <c r="G12" s="387"/>
      <c r="H12" s="27">
        <f t="shared" ref="H12:H40" si="1">H11+1</f>
        <v>2</v>
      </c>
      <c r="I12" s="417"/>
    </row>
    <row r="13" spans="1:10">
      <c r="A13" s="27">
        <f t="shared" si="0"/>
        <v>3</v>
      </c>
      <c r="B13" s="364" t="s">
        <v>189</v>
      </c>
      <c r="C13" s="416"/>
      <c r="D13" s="416"/>
      <c r="E13" s="7" t="e">
        <f>'Stmt AH'!E41</f>
        <v>#DIV/0!</v>
      </c>
      <c r="F13" s="719"/>
      <c r="G13" s="387" t="s">
        <v>611</v>
      </c>
      <c r="H13" s="27">
        <f t="shared" si="1"/>
        <v>3</v>
      </c>
      <c r="I13" s="417"/>
    </row>
    <row r="14" spans="1:10">
      <c r="A14" s="27">
        <f t="shared" si="0"/>
        <v>4</v>
      </c>
      <c r="B14" s="369"/>
      <c r="C14" s="416"/>
      <c r="D14" s="416"/>
      <c r="E14" s="6"/>
      <c r="F14" s="719"/>
      <c r="G14" s="387"/>
      <c r="H14" s="27">
        <f t="shared" si="1"/>
        <v>4</v>
      </c>
      <c r="J14" s="418"/>
    </row>
    <row r="15" spans="1:10">
      <c r="A15" s="27">
        <f t="shared" si="0"/>
        <v>5</v>
      </c>
      <c r="B15" s="369" t="s">
        <v>63</v>
      </c>
      <c r="C15" s="416"/>
      <c r="D15" s="416"/>
      <c r="E15" s="8">
        <f>-'Stmt AH'!E26</f>
        <v>0</v>
      </c>
      <c r="F15" s="720"/>
      <c r="G15" s="387" t="s">
        <v>612</v>
      </c>
      <c r="H15" s="27">
        <f t="shared" si="1"/>
        <v>5</v>
      </c>
      <c r="J15" s="418"/>
    </row>
    <row r="16" spans="1:10">
      <c r="A16" s="27">
        <f t="shared" si="0"/>
        <v>6</v>
      </c>
      <c r="B16" s="369" t="s">
        <v>190</v>
      </c>
      <c r="C16" s="416"/>
      <c r="D16" s="416"/>
      <c r="E16" s="9" t="e">
        <f>E11+E13+E15</f>
        <v>#DIV/0!</v>
      </c>
      <c r="F16" s="719"/>
      <c r="G16" s="387" t="s">
        <v>609</v>
      </c>
      <c r="H16" s="27">
        <f t="shared" si="1"/>
        <v>6</v>
      </c>
      <c r="I16" s="419"/>
      <c r="J16" s="418"/>
    </row>
    <row r="17" spans="1:9">
      <c r="A17" s="27">
        <f t="shared" si="0"/>
        <v>7</v>
      </c>
      <c r="B17" s="370"/>
      <c r="C17" s="370"/>
      <c r="D17" s="370"/>
      <c r="E17" s="10"/>
      <c r="F17" s="720"/>
      <c r="G17" s="387"/>
      <c r="H17" s="27">
        <f t="shared" si="1"/>
        <v>7</v>
      </c>
    </row>
    <row r="18" spans="1:9">
      <c r="A18" s="27">
        <f t="shared" si="0"/>
        <v>8</v>
      </c>
      <c r="B18" s="72" t="s">
        <v>191</v>
      </c>
      <c r="C18" s="416"/>
      <c r="D18" s="416"/>
      <c r="E18" s="11" t="e">
        <f>'Stmt AJ'!E27</f>
        <v>#DIV/0!</v>
      </c>
      <c r="F18" s="386"/>
      <c r="G18" s="387" t="s">
        <v>613</v>
      </c>
      <c r="H18" s="27">
        <f t="shared" si="1"/>
        <v>8</v>
      </c>
    </row>
    <row r="19" spans="1:9">
      <c r="A19" s="27">
        <f t="shared" si="0"/>
        <v>9</v>
      </c>
      <c r="B19" s="370"/>
      <c r="C19" s="370"/>
      <c r="D19" s="370"/>
      <c r="E19" s="12" t="s">
        <v>8</v>
      </c>
      <c r="F19" s="720"/>
      <c r="G19" s="387"/>
      <c r="H19" s="27">
        <f t="shared" si="1"/>
        <v>9</v>
      </c>
    </row>
    <row r="20" spans="1:9" ht="18.75">
      <c r="A20" s="27">
        <f t="shared" si="0"/>
        <v>10</v>
      </c>
      <c r="B20" s="72" t="s">
        <v>481</v>
      </c>
      <c r="C20" s="370"/>
      <c r="D20" s="370"/>
      <c r="E20" s="13">
        <f>'Stmt AJ'!E33</f>
        <v>0</v>
      </c>
      <c r="F20" s="720"/>
      <c r="G20" s="387" t="s">
        <v>614</v>
      </c>
      <c r="H20" s="27">
        <f t="shared" si="1"/>
        <v>10</v>
      </c>
      <c r="I20" s="417"/>
    </row>
    <row r="21" spans="1:9">
      <c r="A21" s="27">
        <f t="shared" si="0"/>
        <v>11</v>
      </c>
      <c r="B21" s="370"/>
      <c r="C21" s="370"/>
      <c r="D21" s="370"/>
      <c r="E21" s="12"/>
      <c r="F21" s="720"/>
      <c r="G21" s="387"/>
      <c r="H21" s="27">
        <f t="shared" si="1"/>
        <v>11</v>
      </c>
    </row>
    <row r="22" spans="1:9">
      <c r="A22" s="27">
        <f t="shared" si="0"/>
        <v>12</v>
      </c>
      <c r="B22" s="72" t="s">
        <v>78</v>
      </c>
      <c r="C22" s="416"/>
      <c r="D22" s="416"/>
      <c r="E22" s="7" t="e">
        <f>'Stmt AK'!E23</f>
        <v>#DIV/0!</v>
      </c>
      <c r="F22" s="719"/>
      <c r="G22" s="387" t="s">
        <v>615</v>
      </c>
      <c r="H22" s="27">
        <f t="shared" si="1"/>
        <v>12</v>
      </c>
      <c r="I22" s="417"/>
    </row>
    <row r="23" spans="1:9">
      <c r="A23" s="27">
        <f t="shared" si="0"/>
        <v>13</v>
      </c>
      <c r="B23" s="364"/>
      <c r="C23" s="416"/>
      <c r="D23" s="416"/>
      <c r="E23" s="14"/>
      <c r="F23" s="720"/>
      <c r="G23" s="387"/>
      <c r="H23" s="27">
        <f t="shared" si="1"/>
        <v>13</v>
      </c>
    </row>
    <row r="24" spans="1:9">
      <c r="A24" s="27">
        <f t="shared" si="0"/>
        <v>14</v>
      </c>
      <c r="B24" s="72" t="s">
        <v>79</v>
      </c>
      <c r="C24" s="416"/>
      <c r="D24" s="416"/>
      <c r="E24" s="15" t="e">
        <f>'Stmt AK'!E30</f>
        <v>#DIV/0!</v>
      </c>
      <c r="F24" s="719"/>
      <c r="G24" s="387" t="s">
        <v>616</v>
      </c>
      <c r="H24" s="27">
        <f t="shared" si="1"/>
        <v>14</v>
      </c>
      <c r="I24" s="417"/>
    </row>
    <row r="25" spans="1:9">
      <c r="A25" s="27">
        <f t="shared" si="0"/>
        <v>15</v>
      </c>
      <c r="B25" s="364" t="s">
        <v>192</v>
      </c>
      <c r="C25" s="416"/>
      <c r="D25" s="416"/>
      <c r="E25" s="16" t="e">
        <f>SUM(E16+E18+E20+E22+E24)</f>
        <v>#DIV/0!</v>
      </c>
      <c r="F25" s="719"/>
      <c r="G25" s="387" t="s">
        <v>746</v>
      </c>
      <c r="H25" s="27">
        <f t="shared" si="1"/>
        <v>15</v>
      </c>
    </row>
    <row r="26" spans="1:9">
      <c r="A26" s="27">
        <f t="shared" si="0"/>
        <v>16</v>
      </c>
      <c r="B26" s="364"/>
      <c r="C26" s="420"/>
      <c r="D26" s="420"/>
      <c r="E26" s="17"/>
      <c r="F26" s="384"/>
      <c r="G26" s="389"/>
      <c r="H26" s="27">
        <f t="shared" si="1"/>
        <v>16</v>
      </c>
    </row>
    <row r="27" spans="1:9" s="680" customFormat="1" ht="18.75">
      <c r="A27" s="27">
        <f t="shared" si="0"/>
        <v>17</v>
      </c>
      <c r="B27" s="364" t="s">
        <v>898</v>
      </c>
      <c r="C27" s="420"/>
      <c r="D27" s="420"/>
      <c r="E27" s="18" t="e">
        <f>'Stmt AV'!G147</f>
        <v>#DIV/0!</v>
      </c>
      <c r="F27" s="384"/>
      <c r="G27" s="389" t="s">
        <v>900</v>
      </c>
      <c r="H27" s="27">
        <f t="shared" si="1"/>
        <v>17</v>
      </c>
    </row>
    <row r="28" spans="1:9" s="680" customFormat="1">
      <c r="A28" s="27">
        <f t="shared" si="0"/>
        <v>18</v>
      </c>
      <c r="B28" s="364" t="s">
        <v>193</v>
      </c>
      <c r="C28" s="420"/>
      <c r="D28" s="420"/>
      <c r="E28" s="19" t="e">
        <f>E136</f>
        <v>#DIV/0!</v>
      </c>
      <c r="F28" s="384"/>
      <c r="G28" s="387" t="s">
        <v>816</v>
      </c>
      <c r="H28" s="27">
        <f t="shared" si="1"/>
        <v>18</v>
      </c>
    </row>
    <row r="29" spans="1:9" s="680" customFormat="1">
      <c r="A29" s="27">
        <f t="shared" si="0"/>
        <v>19</v>
      </c>
      <c r="B29" s="370" t="s">
        <v>810</v>
      </c>
      <c r="C29" s="420"/>
      <c r="D29" s="420"/>
      <c r="E29" s="20" t="e">
        <f>E28*E27</f>
        <v>#DIV/0!</v>
      </c>
      <c r="F29" s="384"/>
      <c r="G29" s="387" t="s">
        <v>747</v>
      </c>
      <c r="H29" s="27">
        <f t="shared" si="1"/>
        <v>19</v>
      </c>
    </row>
    <row r="30" spans="1:9" s="680" customFormat="1">
      <c r="A30" s="27">
        <f t="shared" si="0"/>
        <v>20</v>
      </c>
      <c r="B30" s="370"/>
      <c r="C30" s="420"/>
      <c r="D30" s="420"/>
      <c r="E30" s="17"/>
      <c r="F30" s="384"/>
      <c r="G30" s="389"/>
      <c r="H30" s="27">
        <f t="shared" si="1"/>
        <v>20</v>
      </c>
    </row>
    <row r="31" spans="1:9" ht="18.75">
      <c r="A31" s="27">
        <f t="shared" si="0"/>
        <v>21</v>
      </c>
      <c r="B31" s="364" t="s">
        <v>899</v>
      </c>
      <c r="C31" s="416"/>
      <c r="D31" s="6"/>
      <c r="E31" s="18" t="e">
        <f>'Stmt AV'!G180</f>
        <v>#DIV/0!</v>
      </c>
      <c r="F31" s="719"/>
      <c r="G31" s="387" t="s">
        <v>901</v>
      </c>
      <c r="H31" s="27">
        <f t="shared" si="1"/>
        <v>21</v>
      </c>
      <c r="I31" s="417"/>
    </row>
    <row r="32" spans="1:9">
      <c r="A32" s="27">
        <f t="shared" si="0"/>
        <v>22</v>
      </c>
      <c r="B32" s="364" t="s">
        <v>193</v>
      </c>
      <c r="C32" s="416"/>
      <c r="D32" s="416"/>
      <c r="E32" s="19" t="e">
        <f>E136-E119</f>
        <v>#DIV/0!</v>
      </c>
      <c r="F32" s="719"/>
      <c r="G32" s="387" t="s">
        <v>948</v>
      </c>
      <c r="H32" s="27">
        <f t="shared" si="1"/>
        <v>22</v>
      </c>
    </row>
    <row r="33" spans="1:9">
      <c r="A33" s="27">
        <f t="shared" si="0"/>
        <v>23</v>
      </c>
      <c r="B33" s="370" t="s">
        <v>811</v>
      </c>
      <c r="C33" s="370"/>
      <c r="D33" s="370"/>
      <c r="E33" s="20" t="e">
        <f>E32*E31</f>
        <v>#DIV/0!</v>
      </c>
      <c r="F33" s="719"/>
      <c r="G33" s="387" t="s">
        <v>782</v>
      </c>
      <c r="H33" s="27">
        <f t="shared" si="1"/>
        <v>23</v>
      </c>
    </row>
    <row r="34" spans="1:9">
      <c r="A34" s="27">
        <f t="shared" si="0"/>
        <v>24</v>
      </c>
      <c r="B34" s="370"/>
      <c r="C34" s="370"/>
      <c r="D34" s="370"/>
      <c r="E34" s="9"/>
      <c r="F34" s="720"/>
      <c r="G34" s="387"/>
      <c r="H34" s="27">
        <f t="shared" si="1"/>
        <v>24</v>
      </c>
    </row>
    <row r="35" spans="1:9">
      <c r="A35" s="27">
        <f t="shared" si="0"/>
        <v>25</v>
      </c>
      <c r="B35" s="370" t="s">
        <v>339</v>
      </c>
      <c r="C35" s="370"/>
      <c r="D35" s="370"/>
      <c r="E35" s="21">
        <f>'Stmt AQ'!E13</f>
        <v>0</v>
      </c>
      <c r="F35" s="370"/>
      <c r="G35" s="27" t="s">
        <v>890</v>
      </c>
      <c r="H35" s="27">
        <f t="shared" si="1"/>
        <v>25</v>
      </c>
      <c r="I35" s="417"/>
    </row>
    <row r="36" spans="1:9">
      <c r="A36" s="27">
        <f t="shared" si="0"/>
        <v>26</v>
      </c>
      <c r="B36" s="370" t="s">
        <v>194</v>
      </c>
      <c r="C36" s="370"/>
      <c r="D36" s="370"/>
      <c r="E36" s="22">
        <f>'Stmt AU'!E23</f>
        <v>0</v>
      </c>
      <c r="F36" s="719"/>
      <c r="G36" s="387" t="s">
        <v>617</v>
      </c>
      <c r="H36" s="27">
        <f t="shared" si="1"/>
        <v>26</v>
      </c>
      <c r="I36" s="417"/>
    </row>
    <row r="37" spans="1:9">
      <c r="A37" s="27">
        <f t="shared" si="0"/>
        <v>27</v>
      </c>
      <c r="B37" s="370" t="s">
        <v>471</v>
      </c>
      <c r="C37" s="370"/>
      <c r="D37" s="370"/>
      <c r="E37" s="23">
        <f>'Stmt Misc.'!E10</f>
        <v>0</v>
      </c>
      <c r="F37" s="720"/>
      <c r="G37" s="387" t="s">
        <v>618</v>
      </c>
      <c r="H37" s="27">
        <f t="shared" si="1"/>
        <v>27</v>
      </c>
    </row>
    <row r="38" spans="1:9">
      <c r="A38" s="27">
        <f t="shared" si="0"/>
        <v>28</v>
      </c>
      <c r="B38" s="371" t="s">
        <v>195</v>
      </c>
      <c r="C38" s="370"/>
      <c r="D38" s="370"/>
      <c r="E38" s="24">
        <f>'Stmt AU'!E25</f>
        <v>0</v>
      </c>
      <c r="F38" s="720"/>
      <c r="G38" s="387" t="s">
        <v>619</v>
      </c>
      <c r="H38" s="27">
        <f t="shared" si="1"/>
        <v>28</v>
      </c>
      <c r="I38" s="417"/>
    </row>
    <row r="39" spans="1:9">
      <c r="A39" s="27">
        <f t="shared" si="0"/>
        <v>29</v>
      </c>
      <c r="C39" s="370"/>
      <c r="D39" s="370"/>
      <c r="E39" s="12" t="s">
        <v>8</v>
      </c>
      <c r="F39" s="720"/>
      <c r="G39" s="387"/>
      <c r="H39" s="27">
        <f t="shared" si="1"/>
        <v>29</v>
      </c>
      <c r="I39" s="417"/>
    </row>
    <row r="40" spans="1:9" ht="19.5" thickBot="1">
      <c r="A40" s="27">
        <f t="shared" si="0"/>
        <v>30</v>
      </c>
      <c r="B40" s="370" t="s">
        <v>453</v>
      </c>
      <c r="C40" s="420"/>
      <c r="D40" s="420"/>
      <c r="E40" s="25" t="e">
        <f>E29+E33+E25+SUM(E35:E38)</f>
        <v>#DIV/0!</v>
      </c>
      <c r="F40" s="719"/>
      <c r="G40" s="387" t="s">
        <v>783</v>
      </c>
      <c r="H40" s="27">
        <f t="shared" si="1"/>
        <v>30</v>
      </c>
      <c r="I40" s="417"/>
    </row>
    <row r="41" spans="1:9" s="714" customFormat="1" ht="16.5" thickTop="1">
      <c r="A41" s="689"/>
      <c r="B41" s="370"/>
      <c r="C41" s="420"/>
      <c r="D41" s="420"/>
      <c r="E41" s="710"/>
      <c r="F41" s="713"/>
      <c r="G41" s="685"/>
      <c r="H41" s="689"/>
      <c r="I41" s="715"/>
    </row>
    <row r="42" spans="1:9" s="695" customFormat="1">
      <c r="A42" s="684"/>
      <c r="B42" s="370"/>
      <c r="C42" s="420"/>
      <c r="D42" s="420"/>
      <c r="E42" s="710"/>
      <c r="F42" s="694"/>
      <c r="G42" s="685"/>
      <c r="H42" s="684"/>
      <c r="I42" s="417"/>
    </row>
    <row r="43" spans="1:9" s="695" customFormat="1" ht="18.75">
      <c r="A43" s="385">
        <v>1</v>
      </c>
      <c r="B43" s="695" t="s">
        <v>199</v>
      </c>
      <c r="C43" s="420"/>
      <c r="D43" s="420"/>
      <c r="E43" s="710"/>
      <c r="F43" s="694"/>
      <c r="G43" s="685"/>
      <c r="H43" s="684"/>
      <c r="I43" s="417"/>
    </row>
    <row r="44" spans="1:9" s="695" customFormat="1" ht="18.75">
      <c r="A44" s="385"/>
      <c r="C44" s="420"/>
      <c r="D44" s="420"/>
      <c r="E44" s="710"/>
      <c r="F44" s="694"/>
      <c r="G44" s="685"/>
      <c r="H44" s="684"/>
      <c r="I44" s="417"/>
    </row>
    <row r="45" spans="1:9" s="695" customFormat="1">
      <c r="A45" s="684"/>
      <c r="B45" s="370"/>
      <c r="C45" s="420"/>
      <c r="D45" s="420"/>
      <c r="E45" s="710"/>
      <c r="F45" s="694"/>
      <c r="G45" s="685"/>
      <c r="H45" s="684"/>
      <c r="I45" s="417"/>
    </row>
    <row r="46" spans="1:9" s="695" customFormat="1">
      <c r="A46" s="684"/>
      <c r="B46" s="748" t="s">
        <v>16</v>
      </c>
      <c r="C46" s="749"/>
      <c r="D46" s="749"/>
      <c r="E46" s="749"/>
      <c r="F46" s="749"/>
      <c r="G46" s="749"/>
      <c r="H46" s="684"/>
      <c r="I46" s="417"/>
    </row>
    <row r="47" spans="1:9" s="695" customFormat="1">
      <c r="A47" s="684"/>
      <c r="B47" s="748" t="s">
        <v>185</v>
      </c>
      <c r="C47" s="749"/>
      <c r="D47" s="749"/>
      <c r="E47" s="749"/>
      <c r="F47" s="749"/>
      <c r="G47" s="749"/>
      <c r="H47" s="684"/>
      <c r="I47" s="417"/>
    </row>
    <row r="48" spans="1:9" s="695" customFormat="1" ht="17.25">
      <c r="A48" s="684"/>
      <c r="B48" s="748" t="s">
        <v>186</v>
      </c>
      <c r="C48" s="750"/>
      <c r="D48" s="750"/>
      <c r="E48" s="750"/>
      <c r="F48" s="750"/>
      <c r="G48" s="750"/>
      <c r="H48" s="684"/>
      <c r="I48" s="417"/>
    </row>
    <row r="49" spans="1:9" s="695" customFormat="1">
      <c r="A49" s="684"/>
      <c r="B49" s="753" t="str">
        <f>B5</f>
        <v>For the Base Period &amp; True-Up Period Ending xxxxxx</v>
      </c>
      <c r="C49" s="754"/>
      <c r="D49" s="754"/>
      <c r="E49" s="754"/>
      <c r="F49" s="754"/>
      <c r="G49" s="754"/>
      <c r="H49" s="684"/>
      <c r="I49" s="417"/>
    </row>
    <row r="50" spans="1:9" s="695" customFormat="1">
      <c r="A50" s="684"/>
      <c r="B50" s="752" t="s">
        <v>1</v>
      </c>
      <c r="C50" s="749"/>
      <c r="D50" s="749"/>
      <c r="E50" s="749"/>
      <c r="F50" s="749"/>
      <c r="G50" s="749"/>
      <c r="H50" s="684"/>
      <c r="I50" s="417"/>
    </row>
    <row r="51" spans="1:9" s="695" customFormat="1">
      <c r="A51" s="684"/>
      <c r="B51" s="370"/>
      <c r="C51" s="420"/>
      <c r="D51" s="420"/>
      <c r="E51" s="710"/>
      <c r="F51" s="694"/>
      <c r="G51" s="685"/>
      <c r="H51" s="684"/>
      <c r="I51" s="417"/>
    </row>
    <row r="52" spans="1:9" s="695" customFormat="1">
      <c r="A52" s="363" t="s">
        <v>2</v>
      </c>
      <c r="B52" s="366"/>
      <c r="C52" s="366"/>
      <c r="D52" s="366"/>
      <c r="E52" s="48"/>
      <c r="G52" s="387"/>
      <c r="H52" s="363" t="s">
        <v>2</v>
      </c>
      <c r="I52" s="417"/>
    </row>
    <row r="53" spans="1:9" s="695" customFormat="1">
      <c r="A53" s="363" t="s">
        <v>18</v>
      </c>
      <c r="B53" s="367" t="s">
        <v>8</v>
      </c>
      <c r="C53" s="370"/>
      <c r="D53" s="370"/>
      <c r="E53" s="414" t="s">
        <v>36</v>
      </c>
      <c r="G53" s="388" t="s">
        <v>7</v>
      </c>
      <c r="H53" s="363" t="s">
        <v>18</v>
      </c>
      <c r="I53" s="417"/>
    </row>
    <row r="54" spans="1:9" ht="18.75">
      <c r="A54" s="684"/>
      <c r="B54" s="368" t="s">
        <v>505</v>
      </c>
      <c r="C54" s="370"/>
      <c r="D54" s="370"/>
      <c r="E54" s="27"/>
      <c r="G54" s="387"/>
      <c r="H54" s="684"/>
      <c r="I54" s="417"/>
    </row>
    <row r="55" spans="1:9">
      <c r="A55" s="363">
        <v>1</v>
      </c>
      <c r="B55" s="369" t="s">
        <v>149</v>
      </c>
      <c r="C55" s="420"/>
      <c r="D55" s="420"/>
      <c r="E55" s="28">
        <f>'Stmt AJ'!E29</f>
        <v>0</v>
      </c>
      <c r="F55" s="384"/>
      <c r="G55" s="387" t="s">
        <v>620</v>
      </c>
      <c r="H55" s="363">
        <f>A55</f>
        <v>1</v>
      </c>
      <c r="I55" s="417"/>
    </row>
    <row r="56" spans="1:9">
      <c r="A56" s="363">
        <f t="shared" ref="A56:A93" si="2">A55+1</f>
        <v>2</v>
      </c>
      <c r="B56" s="364"/>
      <c r="C56" s="420"/>
      <c r="D56" s="420"/>
      <c r="E56" s="26"/>
      <c r="F56" s="384"/>
      <c r="G56" s="389"/>
      <c r="H56" s="363">
        <f t="shared" ref="H56:H93" si="3">H55+1</f>
        <v>2</v>
      </c>
    </row>
    <row r="57" spans="1:9" ht="18.75">
      <c r="A57" s="363">
        <f t="shared" si="2"/>
        <v>3</v>
      </c>
      <c r="B57" s="364" t="s">
        <v>902</v>
      </c>
      <c r="C57" s="416"/>
      <c r="D57" s="416"/>
      <c r="E57" s="18">
        <f>IFERROR('Stmt AV'!G222,0)</f>
        <v>0</v>
      </c>
      <c r="F57" s="421"/>
      <c r="G57" s="387" t="s">
        <v>903</v>
      </c>
      <c r="H57" s="363">
        <f t="shared" si="3"/>
        <v>3</v>
      </c>
    </row>
    <row r="58" spans="1:9">
      <c r="A58" s="363">
        <f t="shared" si="2"/>
        <v>4</v>
      </c>
      <c r="B58" s="372" t="s">
        <v>197</v>
      </c>
      <c r="C58" s="416"/>
      <c r="D58" s="416"/>
      <c r="E58" s="19">
        <f>'BK-1 Retail TRR'!E141</f>
        <v>0</v>
      </c>
      <c r="F58" s="720"/>
      <c r="G58" s="387" t="s">
        <v>817</v>
      </c>
      <c r="H58" s="363">
        <f t="shared" si="3"/>
        <v>4</v>
      </c>
    </row>
    <row r="59" spans="1:9">
      <c r="A59" s="363">
        <f t="shared" si="2"/>
        <v>5</v>
      </c>
      <c r="B59" s="370" t="s">
        <v>814</v>
      </c>
      <c r="C59" s="370"/>
      <c r="D59" s="370"/>
      <c r="E59" s="29">
        <f>E58*E57</f>
        <v>0</v>
      </c>
      <c r="F59" s="720"/>
      <c r="G59" s="387" t="s">
        <v>826</v>
      </c>
      <c r="H59" s="363">
        <f t="shared" si="3"/>
        <v>5</v>
      </c>
    </row>
    <row r="60" spans="1:9" s="695" customFormat="1">
      <c r="A60" s="363">
        <f t="shared" si="2"/>
        <v>6</v>
      </c>
      <c r="B60" s="370"/>
      <c r="C60" s="370"/>
      <c r="D60" s="370"/>
      <c r="E60" s="708"/>
      <c r="F60" s="720"/>
      <c r="G60" s="387"/>
      <c r="H60" s="363">
        <f t="shared" si="3"/>
        <v>6</v>
      </c>
    </row>
    <row r="61" spans="1:9" s="695" customFormat="1" ht="18.75">
      <c r="A61" s="363">
        <f t="shared" si="2"/>
        <v>7</v>
      </c>
      <c r="B61" s="364" t="s">
        <v>899</v>
      </c>
      <c r="C61" s="370"/>
      <c r="D61" s="370"/>
      <c r="E61" s="18">
        <f>IFERROR('Stmt AV'!G255,0)</f>
        <v>0</v>
      </c>
      <c r="F61" s="720"/>
      <c r="G61" s="387" t="s">
        <v>904</v>
      </c>
      <c r="H61" s="363">
        <f t="shared" si="3"/>
        <v>7</v>
      </c>
    </row>
    <row r="62" spans="1:9" s="695" customFormat="1">
      <c r="A62" s="363">
        <f t="shared" si="2"/>
        <v>8</v>
      </c>
      <c r="B62" s="372" t="s">
        <v>197</v>
      </c>
      <c r="C62" s="370"/>
      <c r="D62" s="370"/>
      <c r="E62" s="19">
        <f>'BK-1 Retail TRR'!E141</f>
        <v>0</v>
      </c>
      <c r="F62" s="720"/>
      <c r="G62" s="387" t="s">
        <v>817</v>
      </c>
      <c r="H62" s="363">
        <f t="shared" si="3"/>
        <v>8</v>
      </c>
    </row>
    <row r="63" spans="1:9" s="695" customFormat="1">
      <c r="A63" s="363">
        <f t="shared" si="2"/>
        <v>9</v>
      </c>
      <c r="B63" s="370" t="s">
        <v>811</v>
      </c>
      <c r="C63" s="370"/>
      <c r="D63" s="370"/>
      <c r="E63" s="29">
        <f>E62*E61</f>
        <v>0</v>
      </c>
      <c r="F63" s="720"/>
      <c r="G63" s="387" t="s">
        <v>827</v>
      </c>
      <c r="H63" s="363">
        <f t="shared" si="3"/>
        <v>9</v>
      </c>
    </row>
    <row r="64" spans="1:9" s="695" customFormat="1">
      <c r="A64" s="363">
        <f t="shared" si="2"/>
        <v>10</v>
      </c>
      <c r="B64" s="370"/>
      <c r="C64" s="370"/>
      <c r="D64" s="370"/>
      <c r="E64" s="708"/>
      <c r="F64" s="720"/>
      <c r="G64" s="387"/>
      <c r="H64" s="363">
        <f t="shared" si="3"/>
        <v>10</v>
      </c>
    </row>
    <row r="65" spans="1:8" ht="16.5" thickBot="1">
      <c r="A65" s="363">
        <f t="shared" si="2"/>
        <v>11</v>
      </c>
      <c r="B65" s="370" t="s">
        <v>454</v>
      </c>
      <c r="C65" s="370"/>
      <c r="D65" s="370"/>
      <c r="E65" s="30">
        <f>E55+E59+E63</f>
        <v>0</v>
      </c>
      <c r="F65" s="720"/>
      <c r="G65" s="387" t="s">
        <v>828</v>
      </c>
      <c r="H65" s="363">
        <f t="shared" si="3"/>
        <v>11</v>
      </c>
    </row>
    <row r="66" spans="1:8" ht="16.5" thickTop="1">
      <c r="A66" s="363">
        <f t="shared" si="2"/>
        <v>12</v>
      </c>
      <c r="B66" s="370"/>
      <c r="C66" s="370"/>
      <c r="D66" s="370"/>
      <c r="E66" s="16"/>
      <c r="F66" s="720"/>
      <c r="G66" s="387"/>
      <c r="H66" s="363">
        <f t="shared" si="3"/>
        <v>12</v>
      </c>
    </row>
    <row r="67" spans="1:8" ht="18.75">
      <c r="A67" s="363">
        <f t="shared" si="2"/>
        <v>13</v>
      </c>
      <c r="B67" s="373" t="s">
        <v>504</v>
      </c>
      <c r="C67" s="370"/>
      <c r="D67" s="370"/>
      <c r="E67" s="16"/>
      <c r="F67" s="720"/>
      <c r="G67" s="387"/>
      <c r="H67" s="363">
        <f t="shared" si="3"/>
        <v>13</v>
      </c>
    </row>
    <row r="68" spans="1:8">
      <c r="A68" s="363">
        <f t="shared" si="2"/>
        <v>14</v>
      </c>
      <c r="B68" s="369" t="s">
        <v>151</v>
      </c>
      <c r="C68" s="370"/>
      <c r="D68" s="370"/>
      <c r="E68" s="31">
        <f>'Stmt AJ'!E31</f>
        <v>0</v>
      </c>
      <c r="F68" s="720"/>
      <c r="G68" s="387" t="s">
        <v>621</v>
      </c>
      <c r="H68" s="363">
        <f t="shared" si="3"/>
        <v>14</v>
      </c>
    </row>
    <row r="69" spans="1:8">
      <c r="A69" s="363">
        <f t="shared" si="2"/>
        <v>15</v>
      </c>
      <c r="B69" s="369"/>
      <c r="C69" s="370"/>
      <c r="D69" s="370"/>
      <c r="E69" s="32"/>
      <c r="F69" s="720"/>
      <c r="G69" s="387"/>
      <c r="H69" s="363">
        <f t="shared" si="3"/>
        <v>15</v>
      </c>
    </row>
    <row r="70" spans="1:8">
      <c r="A70" s="363">
        <f t="shared" si="2"/>
        <v>16</v>
      </c>
      <c r="B70" s="369" t="s">
        <v>198</v>
      </c>
      <c r="C70" s="370"/>
      <c r="D70" s="370"/>
      <c r="E70" s="31">
        <f>E146</f>
        <v>0</v>
      </c>
      <c r="F70" s="720"/>
      <c r="G70" s="27" t="s">
        <v>818</v>
      </c>
      <c r="H70" s="363">
        <f t="shared" si="3"/>
        <v>16</v>
      </c>
    </row>
    <row r="71" spans="1:8" ht="18.75">
      <c r="A71" s="363">
        <f t="shared" si="2"/>
        <v>17</v>
      </c>
      <c r="B71" s="364" t="s">
        <v>898</v>
      </c>
      <c r="C71" s="416"/>
      <c r="D71" s="6"/>
      <c r="E71" s="33" t="e">
        <f>'Stmt AV'!G147</f>
        <v>#DIV/0!</v>
      </c>
      <c r="F71" s="719"/>
      <c r="G71" s="387" t="s">
        <v>900</v>
      </c>
      <c r="H71" s="363">
        <f t="shared" si="3"/>
        <v>17</v>
      </c>
    </row>
    <row r="72" spans="1:8">
      <c r="A72" s="363">
        <f t="shared" si="2"/>
        <v>18</v>
      </c>
      <c r="B72" s="370" t="s">
        <v>863</v>
      </c>
      <c r="C72" s="370"/>
      <c r="D72" s="370"/>
      <c r="E72" s="29" t="e">
        <f>E70*E71</f>
        <v>#DIV/0!</v>
      </c>
      <c r="F72" s="720"/>
      <c r="G72" s="387" t="s">
        <v>829</v>
      </c>
      <c r="H72" s="363">
        <f t="shared" si="3"/>
        <v>18</v>
      </c>
    </row>
    <row r="73" spans="1:8" s="695" customFormat="1">
      <c r="A73" s="363">
        <f t="shared" si="2"/>
        <v>19</v>
      </c>
      <c r="B73" s="370"/>
      <c r="C73" s="370"/>
      <c r="D73" s="370"/>
      <c r="E73" s="708"/>
      <c r="F73" s="720"/>
      <c r="G73" s="387"/>
      <c r="H73" s="363">
        <f t="shared" si="3"/>
        <v>19</v>
      </c>
    </row>
    <row r="74" spans="1:8" s="695" customFormat="1">
      <c r="A74" s="363">
        <f t="shared" si="2"/>
        <v>20</v>
      </c>
      <c r="B74" s="369" t="s">
        <v>198</v>
      </c>
      <c r="C74" s="370"/>
      <c r="D74" s="370"/>
      <c r="E74" s="31">
        <f>E146</f>
        <v>0</v>
      </c>
      <c r="F74" s="720"/>
      <c r="G74" s="27" t="s">
        <v>818</v>
      </c>
      <c r="H74" s="363">
        <f t="shared" si="3"/>
        <v>20</v>
      </c>
    </row>
    <row r="75" spans="1:8" s="695" customFormat="1" ht="18.75">
      <c r="A75" s="363">
        <f t="shared" si="2"/>
        <v>21</v>
      </c>
      <c r="B75" s="364" t="s">
        <v>899</v>
      </c>
      <c r="C75" s="416"/>
      <c r="D75" s="6"/>
      <c r="E75" s="747">
        <v>0</v>
      </c>
      <c r="F75" s="719"/>
      <c r="G75" s="387" t="s">
        <v>52</v>
      </c>
      <c r="H75" s="363">
        <f t="shared" si="3"/>
        <v>21</v>
      </c>
    </row>
    <row r="76" spans="1:8" s="695" customFormat="1">
      <c r="A76" s="363">
        <f t="shared" si="2"/>
        <v>22</v>
      </c>
      <c r="B76" s="370" t="s">
        <v>864</v>
      </c>
      <c r="C76" s="370"/>
      <c r="D76" s="370"/>
      <c r="E76" s="29">
        <f>E74*E75</f>
        <v>0</v>
      </c>
      <c r="F76" s="720"/>
      <c r="G76" s="387" t="s">
        <v>830</v>
      </c>
      <c r="H76" s="363">
        <f t="shared" si="3"/>
        <v>22</v>
      </c>
    </row>
    <row r="77" spans="1:8">
      <c r="A77" s="363">
        <f t="shared" si="2"/>
        <v>23</v>
      </c>
      <c r="B77" s="370"/>
      <c r="C77" s="370"/>
      <c r="D77" s="370"/>
      <c r="E77" s="16"/>
      <c r="F77" s="370"/>
      <c r="G77" s="27"/>
      <c r="H77" s="363">
        <f t="shared" si="3"/>
        <v>23</v>
      </c>
    </row>
    <row r="78" spans="1:8" ht="16.5" thickBot="1">
      <c r="A78" s="363">
        <f t="shared" si="2"/>
        <v>24</v>
      </c>
      <c r="B78" s="370" t="s">
        <v>455</v>
      </c>
      <c r="C78" s="370"/>
      <c r="D78" s="370"/>
      <c r="E78" s="30" t="e">
        <f>E68+E72+E76</f>
        <v>#DIV/0!</v>
      </c>
      <c r="F78" s="720"/>
      <c r="G78" s="387" t="s">
        <v>831</v>
      </c>
      <c r="H78" s="363">
        <f t="shared" si="3"/>
        <v>24</v>
      </c>
    </row>
    <row r="79" spans="1:8" ht="16.5" thickTop="1">
      <c r="A79" s="363">
        <f t="shared" si="2"/>
        <v>25</v>
      </c>
      <c r="B79" s="370"/>
      <c r="C79" s="370"/>
      <c r="D79" s="370"/>
      <c r="E79" s="16"/>
      <c r="F79" s="720"/>
      <c r="G79" s="387"/>
      <c r="H79" s="363">
        <f t="shared" si="3"/>
        <v>25</v>
      </c>
    </row>
    <row r="80" spans="1:8" ht="18.75">
      <c r="A80" s="363">
        <f t="shared" si="2"/>
        <v>26</v>
      </c>
      <c r="B80" s="374" t="s">
        <v>502</v>
      </c>
      <c r="C80" s="420"/>
      <c r="D80" s="420"/>
      <c r="E80" s="26"/>
      <c r="F80" s="384"/>
      <c r="G80" s="389"/>
      <c r="H80" s="363">
        <f t="shared" si="3"/>
        <v>26</v>
      </c>
    </row>
    <row r="81" spans="1:8">
      <c r="A81" s="363">
        <f t="shared" si="2"/>
        <v>27</v>
      </c>
      <c r="B81" s="366" t="s">
        <v>503</v>
      </c>
      <c r="C81" s="420"/>
      <c r="D81" s="420"/>
      <c r="E81" s="28">
        <f>E148</f>
        <v>0</v>
      </c>
      <c r="F81" s="384"/>
      <c r="G81" s="387" t="s">
        <v>819</v>
      </c>
      <c r="H81" s="363">
        <f t="shared" si="3"/>
        <v>27</v>
      </c>
    </row>
    <row r="82" spans="1:8" ht="18.75">
      <c r="A82" s="363">
        <f t="shared" si="2"/>
        <v>28</v>
      </c>
      <c r="B82" s="364" t="s">
        <v>898</v>
      </c>
      <c r="C82" s="420"/>
      <c r="D82" s="420"/>
      <c r="E82" s="34" t="e">
        <f>'Stmt AV'!G147</f>
        <v>#DIV/0!</v>
      </c>
      <c r="F82" s="719"/>
      <c r="G82" s="387" t="s">
        <v>900</v>
      </c>
      <c r="H82" s="363">
        <f t="shared" si="3"/>
        <v>28</v>
      </c>
    </row>
    <row r="83" spans="1:8">
      <c r="A83" s="363">
        <f t="shared" si="2"/>
        <v>29</v>
      </c>
      <c r="B83" s="370" t="s">
        <v>815</v>
      </c>
      <c r="C83" s="420"/>
      <c r="D83" s="420"/>
      <c r="E83" s="35" t="e">
        <f>E81*E82</f>
        <v>#DIV/0!</v>
      </c>
      <c r="F83" s="384"/>
      <c r="G83" s="387" t="s">
        <v>704</v>
      </c>
      <c r="H83" s="363">
        <f t="shared" si="3"/>
        <v>29</v>
      </c>
    </row>
    <row r="84" spans="1:8" s="695" customFormat="1">
      <c r="A84" s="363">
        <f t="shared" si="2"/>
        <v>30</v>
      </c>
      <c r="B84" s="370"/>
      <c r="C84" s="420"/>
      <c r="D84" s="420"/>
      <c r="E84" s="709"/>
      <c r="F84" s="384"/>
      <c r="G84" s="387"/>
      <c r="H84" s="363">
        <f t="shared" si="3"/>
        <v>30</v>
      </c>
    </row>
    <row r="85" spans="1:8" s="695" customFormat="1">
      <c r="A85" s="363">
        <f t="shared" si="2"/>
        <v>31</v>
      </c>
      <c r="B85" s="366" t="s">
        <v>503</v>
      </c>
      <c r="C85" s="420"/>
      <c r="D85" s="420"/>
      <c r="E85" s="28">
        <f>E148</f>
        <v>0</v>
      </c>
      <c r="F85" s="384"/>
      <c r="G85" s="387" t="s">
        <v>819</v>
      </c>
      <c r="H85" s="363">
        <f t="shared" si="3"/>
        <v>31</v>
      </c>
    </row>
    <row r="86" spans="1:8" s="695" customFormat="1" ht="18.75">
      <c r="A86" s="363">
        <f t="shared" si="2"/>
        <v>32</v>
      </c>
      <c r="B86" s="364" t="s">
        <v>899</v>
      </c>
      <c r="C86" s="420"/>
      <c r="D86" s="420"/>
      <c r="E86" s="34" t="e">
        <f>'Stmt AV'!G180</f>
        <v>#DIV/0!</v>
      </c>
      <c r="F86" s="719"/>
      <c r="G86" s="387" t="s">
        <v>901</v>
      </c>
      <c r="H86" s="363">
        <f t="shared" si="3"/>
        <v>32</v>
      </c>
    </row>
    <row r="87" spans="1:8" s="695" customFormat="1">
      <c r="A87" s="363">
        <f t="shared" si="2"/>
        <v>33</v>
      </c>
      <c r="B87" s="370" t="s">
        <v>813</v>
      </c>
      <c r="C87" s="420"/>
      <c r="D87" s="420"/>
      <c r="E87" s="35" t="e">
        <f>E85*E86</f>
        <v>#DIV/0!</v>
      </c>
      <c r="F87" s="384"/>
      <c r="G87" s="387" t="s">
        <v>832</v>
      </c>
      <c r="H87" s="363">
        <f t="shared" si="3"/>
        <v>33</v>
      </c>
    </row>
    <row r="88" spans="1:8" s="695" customFormat="1">
      <c r="A88" s="363">
        <f t="shared" si="2"/>
        <v>34</v>
      </c>
      <c r="B88" s="370"/>
      <c r="C88" s="420"/>
      <c r="D88" s="420"/>
      <c r="E88" s="709"/>
      <c r="F88" s="384"/>
      <c r="G88" s="387"/>
      <c r="H88" s="363">
        <f t="shared" si="3"/>
        <v>34</v>
      </c>
    </row>
    <row r="89" spans="1:8" s="695" customFormat="1" ht="16.5" thickBot="1">
      <c r="A89" s="363">
        <f t="shared" si="2"/>
        <v>35</v>
      </c>
      <c r="B89" s="370" t="s">
        <v>812</v>
      </c>
      <c r="C89" s="420"/>
      <c r="D89" s="420"/>
      <c r="E89" s="30" t="e">
        <f>E83+E87</f>
        <v>#DIV/0!</v>
      </c>
      <c r="F89" s="384"/>
      <c r="G89" s="387" t="s">
        <v>833</v>
      </c>
      <c r="H89" s="363">
        <f t="shared" si="3"/>
        <v>35</v>
      </c>
    </row>
    <row r="90" spans="1:8" ht="16.5" thickTop="1">
      <c r="A90" s="363">
        <f t="shared" si="2"/>
        <v>36</v>
      </c>
      <c r="B90" s="370"/>
      <c r="C90" s="420"/>
      <c r="D90" s="420"/>
      <c r="E90" s="26"/>
      <c r="F90" s="366"/>
      <c r="G90" s="27"/>
      <c r="H90" s="363">
        <f t="shared" si="3"/>
        <v>36</v>
      </c>
    </row>
    <row r="91" spans="1:8" ht="19.5" thickBot="1">
      <c r="A91" s="363">
        <f t="shared" si="2"/>
        <v>37</v>
      </c>
      <c r="B91" s="370" t="s">
        <v>456</v>
      </c>
      <c r="C91" s="370"/>
      <c r="D91" s="370"/>
      <c r="E91" s="25" t="e">
        <f>E65+E78+E89</f>
        <v>#DIV/0!</v>
      </c>
      <c r="F91" s="720"/>
      <c r="G91" s="387" t="s">
        <v>834</v>
      </c>
      <c r="H91" s="363">
        <f t="shared" si="3"/>
        <v>37</v>
      </c>
    </row>
    <row r="92" spans="1:8" ht="16.5" thickTop="1">
      <c r="A92" s="363">
        <f t="shared" si="2"/>
        <v>38</v>
      </c>
      <c r="B92" s="366"/>
      <c r="C92" s="420"/>
      <c r="D92" s="420"/>
      <c r="E92" s="26"/>
      <c r="F92" s="384"/>
      <c r="G92" s="389"/>
      <c r="H92" s="363">
        <f t="shared" si="3"/>
        <v>38</v>
      </c>
    </row>
    <row r="93" spans="1:8" ht="19.5" thickBot="1">
      <c r="A93" s="363">
        <f t="shared" si="2"/>
        <v>39</v>
      </c>
      <c r="B93" s="373" t="s">
        <v>379</v>
      </c>
      <c r="C93" s="420"/>
      <c r="D93" s="420"/>
      <c r="E93" s="25" t="e">
        <f>+E40+E91</f>
        <v>#DIV/0!</v>
      </c>
      <c r="F93" s="719"/>
      <c r="G93" s="389" t="s">
        <v>835</v>
      </c>
      <c r="H93" s="363">
        <f t="shared" si="3"/>
        <v>39</v>
      </c>
    </row>
    <row r="94" spans="1:8" ht="16.5" thickTop="1">
      <c r="A94" s="27"/>
      <c r="B94" s="373"/>
      <c r="C94" s="420"/>
      <c r="D94" s="420"/>
      <c r="E94" s="26"/>
      <c r="F94" s="375"/>
      <c r="G94" s="389"/>
      <c r="H94" s="27"/>
    </row>
    <row r="95" spans="1:8" s="665" customFormat="1">
      <c r="A95" s="27"/>
      <c r="B95" s="373"/>
      <c r="C95" s="420"/>
      <c r="D95" s="420"/>
      <c r="E95" s="26"/>
      <c r="F95" s="664"/>
      <c r="G95" s="389"/>
      <c r="H95" s="27"/>
    </row>
    <row r="96" spans="1:8" ht="18.75">
      <c r="A96" s="385">
        <v>1</v>
      </c>
      <c r="B96" s="72" t="s">
        <v>199</v>
      </c>
      <c r="C96" s="420"/>
      <c r="D96" s="420"/>
      <c r="E96" s="26"/>
      <c r="G96" s="387"/>
      <c r="H96" s="27"/>
    </row>
    <row r="97" spans="1:8" ht="18.75">
      <c r="A97" s="385">
        <v>2</v>
      </c>
      <c r="B97" s="370" t="s">
        <v>496</v>
      </c>
      <c r="C97" s="420"/>
      <c r="D97" s="420"/>
      <c r="E97" s="36"/>
      <c r="F97" s="386"/>
      <c r="G97" s="389"/>
      <c r="H97" s="27"/>
    </row>
    <row r="98" spans="1:8" ht="18.75">
      <c r="A98" s="385">
        <v>3</v>
      </c>
      <c r="B98" s="370" t="s">
        <v>342</v>
      </c>
      <c r="C98" s="420"/>
      <c r="D98" s="420"/>
      <c r="E98" s="26"/>
      <c r="F98" s="384"/>
      <c r="G98" s="389"/>
      <c r="H98" s="27"/>
    </row>
    <row r="99" spans="1:8">
      <c r="A99" s="27"/>
      <c r="B99" s="375"/>
      <c r="C99" s="420"/>
      <c r="D99" s="420"/>
      <c r="E99" s="26"/>
      <c r="G99" s="387"/>
      <c r="H99" s="27"/>
    </row>
    <row r="100" spans="1:8">
      <c r="A100" s="27"/>
      <c r="B100" s="370"/>
      <c r="C100" s="420"/>
      <c r="D100" s="420"/>
      <c r="E100" s="26"/>
      <c r="G100" s="387"/>
      <c r="H100" s="27"/>
    </row>
    <row r="101" spans="1:8">
      <c r="A101" s="27"/>
      <c r="B101" s="748" t="s">
        <v>16</v>
      </c>
      <c r="C101" s="749"/>
      <c r="D101" s="749"/>
      <c r="E101" s="749"/>
      <c r="F101" s="749"/>
      <c r="G101" s="749"/>
      <c r="H101" s="27"/>
    </row>
    <row r="102" spans="1:8">
      <c r="A102" s="27"/>
      <c r="B102" s="748" t="s">
        <v>185</v>
      </c>
      <c r="C102" s="749"/>
      <c r="D102" s="749"/>
      <c r="E102" s="749"/>
      <c r="F102" s="749"/>
      <c r="G102" s="749"/>
    </row>
    <row r="103" spans="1:8" ht="17.25">
      <c r="A103" s="27" t="s">
        <v>8</v>
      </c>
      <c r="B103" s="748" t="s">
        <v>186</v>
      </c>
      <c r="C103" s="750"/>
      <c r="D103" s="750"/>
      <c r="E103" s="750"/>
      <c r="F103" s="750"/>
      <c r="G103" s="750"/>
      <c r="H103" s="27" t="s">
        <v>8</v>
      </c>
    </row>
    <row r="104" spans="1:8">
      <c r="A104" s="27"/>
      <c r="B104" s="753" t="str">
        <f>B5</f>
        <v>For the Base Period &amp; True-Up Period Ending xxxxxx</v>
      </c>
      <c r="C104" s="754"/>
      <c r="D104" s="754"/>
      <c r="E104" s="754"/>
      <c r="F104" s="754"/>
      <c r="G104" s="754"/>
      <c r="H104" s="27"/>
    </row>
    <row r="105" spans="1:8">
      <c r="A105" s="27"/>
      <c r="B105" s="752" t="s">
        <v>1</v>
      </c>
      <c r="C105" s="749"/>
      <c r="D105" s="749"/>
      <c r="E105" s="749"/>
      <c r="F105" s="749"/>
      <c r="G105" s="749"/>
      <c r="H105" s="27"/>
    </row>
    <row r="106" spans="1:8">
      <c r="A106" s="27"/>
      <c r="B106" s="365"/>
      <c r="C106" s="375"/>
      <c r="D106" s="375"/>
      <c r="E106" s="375"/>
      <c r="F106" s="375"/>
      <c r="G106" s="375"/>
      <c r="H106" s="27"/>
    </row>
    <row r="107" spans="1:8">
      <c r="A107" s="363" t="s">
        <v>2</v>
      </c>
      <c r="B107" s="366"/>
      <c r="C107" s="366"/>
      <c r="D107" s="366"/>
      <c r="E107" s="48"/>
      <c r="G107" s="387"/>
      <c r="H107" s="363" t="s">
        <v>2</v>
      </c>
    </row>
    <row r="108" spans="1:8">
      <c r="A108" s="363" t="s">
        <v>18</v>
      </c>
      <c r="B108" s="367" t="s">
        <v>8</v>
      </c>
      <c r="C108" s="370"/>
      <c r="D108" s="370"/>
      <c r="E108" s="414" t="s">
        <v>36</v>
      </c>
      <c r="G108" s="388" t="s">
        <v>7</v>
      </c>
      <c r="H108" s="363" t="s">
        <v>18</v>
      </c>
    </row>
    <row r="109" spans="1:8">
      <c r="A109" s="689"/>
      <c r="B109" s="376" t="s">
        <v>200</v>
      </c>
      <c r="C109" s="422"/>
      <c r="D109" s="422"/>
      <c r="E109" s="422"/>
      <c r="G109" s="387"/>
      <c r="H109" s="684"/>
    </row>
    <row r="110" spans="1:8">
      <c r="A110" s="27">
        <v>1</v>
      </c>
      <c r="B110" s="377" t="s">
        <v>169</v>
      </c>
      <c r="C110" s="422"/>
      <c r="D110" s="422"/>
      <c r="E110" s="422"/>
      <c r="F110" s="720"/>
      <c r="G110" s="387"/>
      <c r="H110" s="363">
        <f>A110</f>
        <v>1</v>
      </c>
    </row>
    <row r="111" spans="1:8">
      <c r="A111" s="27">
        <f t="shared" ref="A111:A148" si="4">A110+1</f>
        <v>2</v>
      </c>
      <c r="B111" s="369" t="s">
        <v>34</v>
      </c>
      <c r="C111" s="422"/>
      <c r="D111" s="422"/>
      <c r="E111" s="37">
        <f>E178</f>
        <v>0</v>
      </c>
      <c r="F111" s="386"/>
      <c r="G111" s="387" t="s">
        <v>820</v>
      </c>
      <c r="H111" s="363">
        <f t="shared" ref="H111:H147" si="5">H110+1</f>
        <v>2</v>
      </c>
    </row>
    <row r="112" spans="1:8">
      <c r="A112" s="27">
        <f t="shared" si="4"/>
        <v>3</v>
      </c>
      <c r="B112" s="369" t="s">
        <v>11</v>
      </c>
      <c r="C112" s="422"/>
      <c r="D112" s="422"/>
      <c r="E112" s="38" t="e">
        <f>E179</f>
        <v>#DIV/0!</v>
      </c>
      <c r="F112" s="386"/>
      <c r="G112" s="387" t="s">
        <v>761</v>
      </c>
      <c r="H112" s="363">
        <f t="shared" si="5"/>
        <v>3</v>
      </c>
    </row>
    <row r="113" spans="1:8">
      <c r="A113" s="27">
        <f t="shared" si="4"/>
        <v>4</v>
      </c>
      <c r="B113" s="369" t="s">
        <v>12</v>
      </c>
      <c r="C113" s="422"/>
      <c r="D113" s="422"/>
      <c r="E113" s="38" t="e">
        <f>E180</f>
        <v>#DIV/0!</v>
      </c>
      <c r="F113" s="720"/>
      <c r="G113" s="387" t="s">
        <v>821</v>
      </c>
      <c r="H113" s="363">
        <f t="shared" si="5"/>
        <v>4</v>
      </c>
    </row>
    <row r="114" spans="1:8">
      <c r="A114" s="27">
        <f t="shared" si="4"/>
        <v>5</v>
      </c>
      <c r="B114" s="364" t="s">
        <v>170</v>
      </c>
      <c r="C114" s="422"/>
      <c r="D114" s="422"/>
      <c r="E114" s="39" t="e">
        <f>E181</f>
        <v>#DIV/0!</v>
      </c>
      <c r="F114" s="720"/>
      <c r="G114" s="387" t="s">
        <v>822</v>
      </c>
      <c r="H114" s="363">
        <f t="shared" si="5"/>
        <v>5</v>
      </c>
    </row>
    <row r="115" spans="1:8">
      <c r="A115" s="27">
        <f t="shared" si="4"/>
        <v>6</v>
      </c>
      <c r="B115" s="369" t="s">
        <v>171</v>
      </c>
      <c r="C115" s="27"/>
      <c r="D115" s="27"/>
      <c r="E115" s="20" t="e">
        <f>SUM(E111:E114)</f>
        <v>#DIV/0!</v>
      </c>
      <c r="F115" s="386"/>
      <c r="G115" s="387" t="s">
        <v>622</v>
      </c>
      <c r="H115" s="363">
        <f t="shared" si="5"/>
        <v>6</v>
      </c>
    </row>
    <row r="116" spans="1:8">
      <c r="A116" s="27">
        <f t="shared" si="4"/>
        <v>7</v>
      </c>
      <c r="B116" s="370"/>
      <c r="C116" s="27"/>
      <c r="D116" s="27"/>
      <c r="E116" s="12"/>
      <c r="F116" s="720"/>
      <c r="G116" s="387"/>
      <c r="H116" s="363">
        <f t="shared" si="5"/>
        <v>7</v>
      </c>
    </row>
    <row r="117" spans="1:8">
      <c r="A117" s="27">
        <f t="shared" si="4"/>
        <v>8</v>
      </c>
      <c r="B117" s="377" t="s">
        <v>172</v>
      </c>
      <c r="C117" s="27"/>
      <c r="D117" s="27"/>
      <c r="E117" s="12"/>
      <c r="F117" s="720"/>
      <c r="G117" s="387"/>
      <c r="H117" s="363">
        <f t="shared" si="5"/>
        <v>8</v>
      </c>
    </row>
    <row r="118" spans="1:8">
      <c r="A118" s="27">
        <f t="shared" si="4"/>
        <v>9</v>
      </c>
      <c r="B118" s="369" t="s">
        <v>173</v>
      </c>
      <c r="C118" s="27"/>
      <c r="D118" s="27"/>
      <c r="E118" s="40">
        <f>'Stmt AG'!E11</f>
        <v>0</v>
      </c>
      <c r="F118" s="386"/>
      <c r="G118" s="387" t="s">
        <v>748</v>
      </c>
      <c r="H118" s="363">
        <f t="shared" si="5"/>
        <v>9</v>
      </c>
    </row>
    <row r="119" spans="1:8">
      <c r="A119" s="27">
        <f t="shared" si="4"/>
        <v>10</v>
      </c>
      <c r="B119" s="369" t="s">
        <v>174</v>
      </c>
      <c r="C119" s="27"/>
      <c r="D119" s="27"/>
      <c r="E119" s="41">
        <f>'Stmt Misc.'!E12</f>
        <v>0</v>
      </c>
      <c r="F119" s="720"/>
      <c r="G119" s="387" t="s">
        <v>623</v>
      </c>
      <c r="H119" s="363">
        <f t="shared" si="5"/>
        <v>10</v>
      </c>
    </row>
    <row r="120" spans="1:8">
      <c r="A120" s="27">
        <f t="shared" si="4"/>
        <v>11</v>
      </c>
      <c r="B120" s="369" t="s">
        <v>175</v>
      </c>
      <c r="C120" s="27"/>
      <c r="D120" s="27"/>
      <c r="E120" s="42">
        <f>SUM(E118:E119)</f>
        <v>0</v>
      </c>
      <c r="F120" s="386"/>
      <c r="G120" s="387" t="s">
        <v>624</v>
      </c>
      <c r="H120" s="363">
        <f t="shared" si="5"/>
        <v>11</v>
      </c>
    </row>
    <row r="121" spans="1:8">
      <c r="A121" s="27">
        <f t="shared" si="4"/>
        <v>12</v>
      </c>
      <c r="B121" s="369"/>
      <c r="C121" s="27"/>
      <c r="D121" s="27"/>
      <c r="E121" s="26"/>
      <c r="F121" s="720"/>
      <c r="G121" s="387"/>
      <c r="H121" s="363">
        <f t="shared" si="5"/>
        <v>12</v>
      </c>
    </row>
    <row r="122" spans="1:8">
      <c r="A122" s="27">
        <f t="shared" si="4"/>
        <v>13</v>
      </c>
      <c r="B122" s="377" t="s">
        <v>176</v>
      </c>
      <c r="C122" s="370"/>
      <c r="D122" s="370"/>
      <c r="E122" s="12"/>
      <c r="F122" s="720"/>
      <c r="G122" s="387"/>
      <c r="H122" s="363">
        <f t="shared" si="5"/>
        <v>13</v>
      </c>
    </row>
    <row r="123" spans="1:8">
      <c r="A123" s="27">
        <f t="shared" si="4"/>
        <v>14</v>
      </c>
      <c r="B123" s="370" t="s">
        <v>177</v>
      </c>
      <c r="C123" s="363"/>
      <c r="D123" s="363"/>
      <c r="E123" s="43">
        <f>'Stmt AF'!I17</f>
        <v>0</v>
      </c>
      <c r="F123" s="720"/>
      <c r="G123" s="387" t="s">
        <v>749</v>
      </c>
      <c r="H123" s="363">
        <f t="shared" si="5"/>
        <v>14</v>
      </c>
    </row>
    <row r="124" spans="1:8">
      <c r="A124" s="27">
        <f t="shared" si="4"/>
        <v>15</v>
      </c>
      <c r="B124" s="370" t="s">
        <v>178</v>
      </c>
      <c r="C124" s="363"/>
      <c r="D124" s="363"/>
      <c r="E124" s="23">
        <f>'Stmt AF'!I21</f>
        <v>0</v>
      </c>
      <c r="F124" s="720"/>
      <c r="G124" s="387" t="s">
        <v>750</v>
      </c>
      <c r="H124" s="363">
        <f t="shared" si="5"/>
        <v>15</v>
      </c>
    </row>
    <row r="125" spans="1:8">
      <c r="A125" s="27">
        <f t="shared" si="4"/>
        <v>16</v>
      </c>
      <c r="B125" s="369" t="s">
        <v>179</v>
      </c>
      <c r="C125" s="363"/>
      <c r="D125" s="363"/>
      <c r="E125" s="20">
        <f>SUM(E123:E124)</f>
        <v>0</v>
      </c>
      <c r="F125" s="720"/>
      <c r="G125" s="387" t="s">
        <v>625</v>
      </c>
      <c r="H125" s="363">
        <f t="shared" si="5"/>
        <v>16</v>
      </c>
    </row>
    <row r="126" spans="1:8">
      <c r="A126" s="27">
        <f t="shared" si="4"/>
        <v>17</v>
      </c>
      <c r="B126" s="370"/>
      <c r="C126" s="363"/>
      <c r="D126" s="363"/>
      <c r="E126" s="44"/>
      <c r="F126" s="720"/>
      <c r="G126" s="387"/>
      <c r="H126" s="363">
        <f t="shared" si="5"/>
        <v>17</v>
      </c>
    </row>
    <row r="127" spans="1:8">
      <c r="A127" s="27">
        <f t="shared" si="4"/>
        <v>18</v>
      </c>
      <c r="B127" s="377" t="s">
        <v>180</v>
      </c>
      <c r="C127" s="27"/>
      <c r="D127" s="27"/>
      <c r="E127" s="44"/>
      <c r="F127" s="720"/>
      <c r="G127" s="387"/>
      <c r="H127" s="363">
        <f t="shared" si="5"/>
        <v>18</v>
      </c>
    </row>
    <row r="128" spans="1:8">
      <c r="A128" s="27">
        <f t="shared" si="4"/>
        <v>19</v>
      </c>
      <c r="B128" s="369" t="s">
        <v>181</v>
      </c>
      <c r="C128" s="27"/>
      <c r="D128" s="27"/>
      <c r="E128" s="37" t="e">
        <f>'Stmt AL'!G15</f>
        <v>#DIV/0!</v>
      </c>
      <c r="F128" s="386"/>
      <c r="G128" s="387" t="s">
        <v>626</v>
      </c>
      <c r="H128" s="363">
        <f t="shared" si="5"/>
        <v>19</v>
      </c>
    </row>
    <row r="129" spans="1:8">
      <c r="A129" s="27">
        <f t="shared" si="4"/>
        <v>20</v>
      </c>
      <c r="B129" s="369" t="s">
        <v>182</v>
      </c>
      <c r="C129" s="27"/>
      <c r="D129" s="27"/>
      <c r="E129" s="38" t="e">
        <f>'Stmt AL'!G19</f>
        <v>#DIV/0!</v>
      </c>
      <c r="F129" s="386"/>
      <c r="G129" s="387" t="s">
        <v>627</v>
      </c>
      <c r="H129" s="363">
        <f t="shared" si="5"/>
        <v>20</v>
      </c>
    </row>
    <row r="130" spans="1:8">
      <c r="A130" s="27">
        <f t="shared" si="4"/>
        <v>21</v>
      </c>
      <c r="B130" s="364" t="s">
        <v>183</v>
      </c>
      <c r="C130" s="363"/>
      <c r="D130" s="363"/>
      <c r="E130" s="39" t="e">
        <f>'Stmt AL'!E29</f>
        <v>#DIV/0!</v>
      </c>
      <c r="F130" s="719"/>
      <c r="G130" s="387" t="s">
        <v>628</v>
      </c>
      <c r="H130" s="363">
        <f t="shared" si="5"/>
        <v>21</v>
      </c>
    </row>
    <row r="131" spans="1:8">
      <c r="A131" s="27">
        <f t="shared" si="4"/>
        <v>22</v>
      </c>
      <c r="B131" s="369" t="s">
        <v>424</v>
      </c>
      <c r="C131" s="370"/>
      <c r="D131" s="370"/>
      <c r="E131" s="20" t="e">
        <f>SUM(E128:E130)</f>
        <v>#DIV/0!</v>
      </c>
      <c r="F131" s="719"/>
      <c r="G131" s="387" t="s">
        <v>629</v>
      </c>
      <c r="H131" s="363">
        <f t="shared" si="5"/>
        <v>22</v>
      </c>
    </row>
    <row r="132" spans="1:8">
      <c r="A132" s="27">
        <f t="shared" si="4"/>
        <v>23</v>
      </c>
      <c r="B132" s="369"/>
      <c r="C132" s="370"/>
      <c r="D132" s="370"/>
      <c r="E132" s="45"/>
      <c r="F132" s="720"/>
      <c r="G132" s="387"/>
      <c r="H132" s="363">
        <f t="shared" si="5"/>
        <v>23</v>
      </c>
    </row>
    <row r="133" spans="1:8">
      <c r="A133" s="27">
        <f t="shared" si="4"/>
        <v>24</v>
      </c>
      <c r="B133" s="369" t="s">
        <v>184</v>
      </c>
      <c r="C133" s="370"/>
      <c r="D133" s="370"/>
      <c r="E133" s="688">
        <f>'Stmt Misc.'!E14</f>
        <v>0</v>
      </c>
      <c r="F133" s="720"/>
      <c r="G133" s="387" t="s">
        <v>630</v>
      </c>
      <c r="H133" s="363">
        <f t="shared" si="5"/>
        <v>24</v>
      </c>
    </row>
    <row r="134" spans="1:8" s="686" customFormat="1">
      <c r="A134" s="27">
        <f t="shared" si="4"/>
        <v>25</v>
      </c>
      <c r="B134" s="369" t="s">
        <v>787</v>
      </c>
      <c r="C134" s="370"/>
      <c r="D134" s="370"/>
      <c r="E134" s="338">
        <f>'Stmt Misc.'!E16</f>
        <v>0</v>
      </c>
      <c r="F134" s="720"/>
      <c r="G134" s="387" t="s">
        <v>632</v>
      </c>
      <c r="H134" s="363">
        <f t="shared" si="5"/>
        <v>25</v>
      </c>
    </row>
    <row r="135" spans="1:8">
      <c r="A135" s="27">
        <f t="shared" si="4"/>
        <v>26</v>
      </c>
      <c r="B135" s="369"/>
      <c r="C135" s="370"/>
      <c r="D135" s="370"/>
      <c r="E135" s="45"/>
      <c r="F135" s="720"/>
      <c r="G135" s="387"/>
      <c r="H135" s="363">
        <f t="shared" si="5"/>
        <v>26</v>
      </c>
    </row>
    <row r="136" spans="1:8" ht="16.5" thickBot="1">
      <c r="A136" s="27">
        <f t="shared" si="4"/>
        <v>27</v>
      </c>
      <c r="B136" s="369" t="s">
        <v>457</v>
      </c>
      <c r="C136" s="370"/>
      <c r="D136" s="370"/>
      <c r="E136" s="46" t="e">
        <f>E133+E131+E125+E120+E115+E134</f>
        <v>#DIV/0!</v>
      </c>
      <c r="F136" s="719"/>
      <c r="G136" s="387" t="s">
        <v>788</v>
      </c>
      <c r="H136" s="363">
        <f t="shared" si="5"/>
        <v>27</v>
      </c>
    </row>
    <row r="137" spans="1:8" ht="16.5" thickTop="1">
      <c r="A137" s="27">
        <f t="shared" si="4"/>
        <v>28</v>
      </c>
      <c r="B137" s="364"/>
      <c r="C137" s="366"/>
      <c r="D137" s="366"/>
      <c r="E137" s="16"/>
      <c r="F137" s="384"/>
      <c r="G137" s="389"/>
      <c r="H137" s="363">
        <f t="shared" si="5"/>
        <v>28</v>
      </c>
    </row>
    <row r="138" spans="1:8" ht="18.75">
      <c r="A138" s="27">
        <f t="shared" si="4"/>
        <v>29</v>
      </c>
      <c r="B138" s="376" t="s">
        <v>476</v>
      </c>
      <c r="C138" s="370"/>
      <c r="D138" s="370"/>
      <c r="E138" s="16"/>
      <c r="F138" s="720"/>
      <c r="G138" s="387"/>
      <c r="H138" s="363">
        <f t="shared" si="5"/>
        <v>29</v>
      </c>
    </row>
    <row r="139" spans="1:8">
      <c r="A139" s="27">
        <f t="shared" si="4"/>
        <v>30</v>
      </c>
      <c r="B139" s="369" t="s">
        <v>477</v>
      </c>
      <c r="C139" s="370"/>
      <c r="D139" s="370"/>
      <c r="E139" s="31">
        <f>E187</f>
        <v>0</v>
      </c>
      <c r="F139" s="720"/>
      <c r="G139" s="387" t="s">
        <v>823</v>
      </c>
      <c r="H139" s="363">
        <f t="shared" si="5"/>
        <v>30</v>
      </c>
    </row>
    <row r="140" spans="1:8">
      <c r="A140" s="27">
        <f t="shared" si="4"/>
        <v>31</v>
      </c>
      <c r="B140" s="369" t="s">
        <v>201</v>
      </c>
      <c r="C140" s="370"/>
      <c r="D140" s="370"/>
      <c r="E140" s="23">
        <f>'Stmt AF'!I19</f>
        <v>0</v>
      </c>
      <c r="F140" s="720"/>
      <c r="G140" s="387" t="s">
        <v>751</v>
      </c>
      <c r="H140" s="363">
        <f t="shared" si="5"/>
        <v>31</v>
      </c>
    </row>
    <row r="141" spans="1:8">
      <c r="A141" s="27">
        <f t="shared" si="4"/>
        <v>32</v>
      </c>
      <c r="B141" s="370" t="s">
        <v>202</v>
      </c>
      <c r="C141" s="370"/>
      <c r="D141" s="370"/>
      <c r="E141" s="29">
        <f>SUM(E139:E140)</f>
        <v>0</v>
      </c>
      <c r="F141" s="720"/>
      <c r="G141" s="387" t="s">
        <v>791</v>
      </c>
      <c r="H141" s="363">
        <f t="shared" si="5"/>
        <v>32</v>
      </c>
    </row>
    <row r="142" spans="1:8">
      <c r="A142" s="27">
        <f t="shared" si="4"/>
        <v>33</v>
      </c>
      <c r="B142" s="369"/>
      <c r="C142" s="370"/>
      <c r="D142" s="370"/>
      <c r="E142" s="16"/>
      <c r="F142" s="720"/>
      <c r="G142" s="387"/>
      <c r="H142" s="363">
        <f t="shared" si="5"/>
        <v>33</v>
      </c>
    </row>
    <row r="143" spans="1:8" ht="18.75">
      <c r="A143" s="27">
        <f t="shared" si="4"/>
        <v>34</v>
      </c>
      <c r="B143" s="368" t="s">
        <v>525</v>
      </c>
      <c r="C143" s="370"/>
      <c r="D143" s="370"/>
      <c r="E143" s="16"/>
      <c r="F143" s="720"/>
      <c r="G143" s="387"/>
      <c r="H143" s="363">
        <f t="shared" si="5"/>
        <v>34</v>
      </c>
    </row>
    <row r="144" spans="1:8">
      <c r="A144" s="27">
        <f t="shared" si="4"/>
        <v>35</v>
      </c>
      <c r="B144" s="369" t="s">
        <v>203</v>
      </c>
      <c r="C144" s="370"/>
      <c r="D144" s="370"/>
      <c r="E144" s="31">
        <f>'Stmt Misc.'!E18</f>
        <v>0</v>
      </c>
      <c r="F144" s="720"/>
      <c r="G144" s="387" t="s">
        <v>790</v>
      </c>
      <c r="H144" s="363">
        <f t="shared" si="5"/>
        <v>35</v>
      </c>
    </row>
    <row r="145" spans="1:8">
      <c r="A145" s="27">
        <f t="shared" si="4"/>
        <v>36</v>
      </c>
      <c r="B145" s="370" t="s">
        <v>204</v>
      </c>
      <c r="C145" s="370"/>
      <c r="D145" s="370"/>
      <c r="E145" s="24">
        <f>'Stmt AF'!I23</f>
        <v>0</v>
      </c>
      <c r="F145" s="720"/>
      <c r="G145" s="387" t="s">
        <v>752</v>
      </c>
      <c r="H145" s="363">
        <f t="shared" si="5"/>
        <v>36</v>
      </c>
    </row>
    <row r="146" spans="1:8">
      <c r="A146" s="27">
        <f t="shared" si="4"/>
        <v>37</v>
      </c>
      <c r="B146" s="370" t="s">
        <v>425</v>
      </c>
      <c r="C146" s="370"/>
      <c r="D146" s="370"/>
      <c r="E146" s="29">
        <f>SUM(E144:E145)</f>
        <v>0</v>
      </c>
      <c r="F146" s="720"/>
      <c r="G146" s="387" t="s">
        <v>792</v>
      </c>
      <c r="H146" s="363">
        <f t="shared" si="5"/>
        <v>37</v>
      </c>
    </row>
    <row r="147" spans="1:8">
      <c r="A147" s="27">
        <f t="shared" si="4"/>
        <v>38</v>
      </c>
      <c r="B147" s="369"/>
      <c r="C147" s="370"/>
      <c r="D147" s="370"/>
      <c r="E147" s="16"/>
      <c r="F147" s="720"/>
      <c r="G147" s="387"/>
      <c r="H147" s="363">
        <f t="shared" si="5"/>
        <v>38</v>
      </c>
    </row>
    <row r="148" spans="1:8" ht="18.75">
      <c r="A148" s="27">
        <f t="shared" si="4"/>
        <v>39</v>
      </c>
      <c r="B148" s="368" t="s">
        <v>506</v>
      </c>
      <c r="C148" s="370"/>
      <c r="D148" s="370"/>
      <c r="E148" s="31">
        <f>'Stmt AM'!E11</f>
        <v>0</v>
      </c>
      <c r="F148" s="720"/>
      <c r="G148" s="387" t="s">
        <v>633</v>
      </c>
      <c r="H148" s="27">
        <f t="shared" ref="H148" si="6">H147+1</f>
        <v>39</v>
      </c>
    </row>
    <row r="149" spans="1:8">
      <c r="A149" s="27"/>
      <c r="B149" s="369"/>
      <c r="C149" s="370"/>
      <c r="D149" s="370"/>
      <c r="E149" s="16"/>
      <c r="G149" s="387"/>
      <c r="H149" s="27"/>
    </row>
    <row r="150" spans="1:8">
      <c r="A150" s="27"/>
      <c r="B150" s="369"/>
      <c r="C150" s="370"/>
      <c r="D150" s="370"/>
      <c r="E150" s="16"/>
      <c r="G150" s="387"/>
      <c r="H150" s="27"/>
    </row>
    <row r="151" spans="1:8" ht="18.75">
      <c r="A151" s="385">
        <v>1</v>
      </c>
      <c r="B151" s="370" t="s">
        <v>496</v>
      </c>
      <c r="C151" s="370"/>
      <c r="D151" s="370"/>
      <c r="E151" s="16"/>
      <c r="G151" s="387"/>
      <c r="H151" s="27"/>
    </row>
    <row r="152" spans="1:8">
      <c r="A152" s="27"/>
      <c r="B152" s="375"/>
      <c r="C152" s="370"/>
      <c r="D152" s="370"/>
      <c r="E152" s="16"/>
      <c r="G152" s="387"/>
      <c r="H152" s="27"/>
    </row>
    <row r="153" spans="1:8">
      <c r="A153" s="27"/>
      <c r="B153" s="375"/>
      <c r="C153" s="370"/>
      <c r="D153" s="370"/>
      <c r="E153" s="16"/>
      <c r="G153" s="387"/>
      <c r="H153" s="27"/>
    </row>
    <row r="154" spans="1:8">
      <c r="A154" s="27"/>
      <c r="B154" s="748" t="s">
        <v>16</v>
      </c>
      <c r="C154" s="749"/>
      <c r="D154" s="749"/>
      <c r="E154" s="749"/>
      <c r="F154" s="749"/>
      <c r="G154" s="749"/>
      <c r="H154" s="27"/>
    </row>
    <row r="155" spans="1:8">
      <c r="A155" s="27" t="s">
        <v>8</v>
      </c>
      <c r="B155" s="748" t="s">
        <v>185</v>
      </c>
      <c r="C155" s="749"/>
      <c r="D155" s="749"/>
      <c r="E155" s="749"/>
      <c r="F155" s="749"/>
      <c r="G155" s="749"/>
    </row>
    <row r="156" spans="1:8" ht="17.25">
      <c r="A156" s="27"/>
      <c r="B156" s="748" t="s">
        <v>186</v>
      </c>
      <c r="C156" s="750"/>
      <c r="D156" s="750"/>
      <c r="E156" s="750"/>
      <c r="F156" s="750"/>
      <c r="G156" s="750"/>
      <c r="H156" s="27"/>
    </row>
    <row r="157" spans="1:8">
      <c r="A157" s="27"/>
      <c r="B157" s="753" t="str">
        <f>B5</f>
        <v>For the Base Period &amp; True-Up Period Ending xxxxxx</v>
      </c>
      <c r="C157" s="754"/>
      <c r="D157" s="754"/>
      <c r="E157" s="754"/>
      <c r="F157" s="754"/>
      <c r="G157" s="754"/>
      <c r="H157" s="27"/>
    </row>
    <row r="158" spans="1:8">
      <c r="A158" s="27"/>
      <c r="B158" s="752" t="s">
        <v>1</v>
      </c>
      <c r="C158" s="749"/>
      <c r="D158" s="749"/>
      <c r="E158" s="749"/>
      <c r="F158" s="749"/>
      <c r="G158" s="749"/>
      <c r="H158" s="27"/>
    </row>
    <row r="159" spans="1:8">
      <c r="A159" s="27"/>
      <c r="B159" s="378"/>
      <c r="H159" s="27"/>
    </row>
    <row r="160" spans="1:8">
      <c r="A160" s="363" t="s">
        <v>2</v>
      </c>
      <c r="B160" s="366"/>
      <c r="C160" s="366"/>
      <c r="D160" s="366"/>
      <c r="E160" s="48"/>
      <c r="G160" s="387"/>
      <c r="H160" s="363" t="s">
        <v>2</v>
      </c>
    </row>
    <row r="161" spans="1:10">
      <c r="A161" s="363" t="s">
        <v>18</v>
      </c>
      <c r="B161" s="367" t="s">
        <v>8</v>
      </c>
      <c r="C161" s="370"/>
      <c r="D161" s="370"/>
      <c r="E161" s="414" t="s">
        <v>36</v>
      </c>
      <c r="G161" s="388" t="s">
        <v>7</v>
      </c>
      <c r="H161" s="363" t="s">
        <v>18</v>
      </c>
    </row>
    <row r="162" spans="1:10">
      <c r="A162" s="684"/>
      <c r="B162" s="376" t="s">
        <v>205</v>
      </c>
      <c r="C162" s="370"/>
      <c r="D162" s="370"/>
      <c r="E162" s="48"/>
      <c r="G162" s="387"/>
      <c r="H162" s="684"/>
    </row>
    <row r="163" spans="1:10">
      <c r="A163" s="27">
        <v>1</v>
      </c>
      <c r="B163" s="377" t="s">
        <v>206</v>
      </c>
      <c r="C163" s="370"/>
      <c r="D163" s="370"/>
      <c r="E163" s="48"/>
      <c r="F163" s="720"/>
      <c r="G163" s="387"/>
      <c r="H163" s="363">
        <f>A163</f>
        <v>1</v>
      </c>
    </row>
    <row r="164" spans="1:10">
      <c r="A164" s="27">
        <f t="shared" ref="A164:A187" si="7">A163+1</f>
        <v>2</v>
      </c>
      <c r="B164" s="369" t="s">
        <v>34</v>
      </c>
      <c r="C164" s="370"/>
      <c r="D164" s="370"/>
      <c r="E164" s="21">
        <f>'Stmt AD'!I21</f>
        <v>0</v>
      </c>
      <c r="F164" s="386"/>
      <c r="G164" s="387" t="s">
        <v>634</v>
      </c>
      <c r="H164" s="27">
        <f t="shared" ref="H164:H187" si="8">H163+1</f>
        <v>2</v>
      </c>
      <c r="I164" s="423"/>
    </row>
    <row r="165" spans="1:10">
      <c r="A165" s="27">
        <f t="shared" si="7"/>
        <v>3</v>
      </c>
      <c r="B165" s="369" t="s">
        <v>207</v>
      </c>
      <c r="C165" s="370"/>
      <c r="D165" s="370"/>
      <c r="E165" s="47" t="e">
        <f>'Stmt AD'!I37</f>
        <v>#DIV/0!</v>
      </c>
      <c r="F165" s="386"/>
      <c r="G165" s="387" t="s">
        <v>635</v>
      </c>
      <c r="H165" s="27">
        <f t="shared" si="8"/>
        <v>3</v>
      </c>
      <c r="I165" s="424"/>
    </row>
    <row r="166" spans="1:10">
      <c r="A166" s="27">
        <f t="shared" si="7"/>
        <v>4</v>
      </c>
      <c r="B166" s="369" t="s">
        <v>12</v>
      </c>
      <c r="C166" s="370"/>
      <c r="D166" s="370"/>
      <c r="E166" s="47" t="e">
        <f>'Stmt AD'!I39</f>
        <v>#DIV/0!</v>
      </c>
      <c r="F166" s="719"/>
      <c r="G166" s="387" t="s">
        <v>636</v>
      </c>
      <c r="H166" s="27">
        <f t="shared" si="8"/>
        <v>4</v>
      </c>
      <c r="J166" s="425"/>
    </row>
    <row r="167" spans="1:10">
      <c r="A167" s="27">
        <f t="shared" si="7"/>
        <v>5</v>
      </c>
      <c r="B167" s="364" t="s">
        <v>170</v>
      </c>
      <c r="C167" s="363"/>
      <c r="D167" s="363"/>
      <c r="E167" s="15" t="e">
        <f>'Stmt AD'!I41</f>
        <v>#DIV/0!</v>
      </c>
      <c r="F167" s="719"/>
      <c r="G167" s="387" t="s">
        <v>637</v>
      </c>
      <c r="H167" s="27">
        <f t="shared" si="8"/>
        <v>5</v>
      </c>
    </row>
    <row r="168" spans="1:10">
      <c r="A168" s="27">
        <f t="shared" si="7"/>
        <v>6</v>
      </c>
      <c r="B168" s="369" t="s">
        <v>208</v>
      </c>
      <c r="C168" s="366"/>
      <c r="D168" s="366"/>
      <c r="E168" s="20" t="e">
        <f>SUM(E164:E167)</f>
        <v>#DIV/0!</v>
      </c>
      <c r="F168" s="386"/>
      <c r="G168" s="387" t="s">
        <v>622</v>
      </c>
      <c r="H168" s="27">
        <f t="shared" si="8"/>
        <v>6</v>
      </c>
      <c r="I168" s="424"/>
    </row>
    <row r="169" spans="1:10">
      <c r="A169" s="27">
        <f t="shared" si="7"/>
        <v>7</v>
      </c>
      <c r="B169" s="370"/>
      <c r="C169" s="27"/>
      <c r="D169" s="27"/>
      <c r="E169" s="48"/>
      <c r="F169" s="720"/>
      <c r="G169" s="387"/>
      <c r="H169" s="27">
        <f t="shared" si="8"/>
        <v>7</v>
      </c>
    </row>
    <row r="170" spans="1:10">
      <c r="A170" s="27">
        <f t="shared" si="7"/>
        <v>8</v>
      </c>
      <c r="B170" s="379" t="s">
        <v>209</v>
      </c>
      <c r="C170" s="370"/>
      <c r="D170" s="370"/>
      <c r="E170" s="48"/>
      <c r="F170" s="720"/>
      <c r="G170" s="387"/>
      <c r="H170" s="27">
        <f t="shared" si="8"/>
        <v>8</v>
      </c>
    </row>
    <row r="171" spans="1:10">
      <c r="A171" s="27">
        <f t="shared" si="7"/>
        <v>9</v>
      </c>
      <c r="B171" s="370" t="s">
        <v>210</v>
      </c>
      <c r="C171" s="370"/>
      <c r="D171" s="370"/>
      <c r="E171" s="21">
        <f>'Stmt AE'!I11</f>
        <v>0</v>
      </c>
      <c r="F171" s="386"/>
      <c r="G171" s="387" t="s">
        <v>638</v>
      </c>
      <c r="H171" s="27">
        <f t="shared" si="8"/>
        <v>9</v>
      </c>
    </row>
    <row r="172" spans="1:10">
      <c r="A172" s="27">
        <f t="shared" si="7"/>
        <v>10</v>
      </c>
      <c r="B172" s="720" t="s">
        <v>25</v>
      </c>
      <c r="C172" s="370"/>
      <c r="D172" s="370"/>
      <c r="E172" s="47" t="e">
        <f>'Stmt AE'!I21</f>
        <v>#DIV/0!</v>
      </c>
      <c r="F172" s="386"/>
      <c r="G172" s="387" t="s">
        <v>639</v>
      </c>
      <c r="H172" s="27">
        <f t="shared" si="8"/>
        <v>10</v>
      </c>
    </row>
    <row r="173" spans="1:10">
      <c r="A173" s="27">
        <f t="shared" si="7"/>
        <v>11</v>
      </c>
      <c r="B173" s="366" t="s">
        <v>211</v>
      </c>
      <c r="C173" s="370"/>
      <c r="D173" s="370"/>
      <c r="E173" s="47" t="e">
        <f>'Stmt AE'!I23</f>
        <v>#DIV/0!</v>
      </c>
      <c r="F173" s="719"/>
      <c r="G173" s="387" t="s">
        <v>640</v>
      </c>
      <c r="H173" s="27">
        <f t="shared" si="8"/>
        <v>11</v>
      </c>
    </row>
    <row r="174" spans="1:10">
      <c r="A174" s="27">
        <f t="shared" si="7"/>
        <v>12</v>
      </c>
      <c r="B174" s="366" t="s">
        <v>212</v>
      </c>
      <c r="C174" s="370"/>
      <c r="D174" s="370"/>
      <c r="E174" s="15" t="e">
        <f>'Stmt AE'!I25</f>
        <v>#DIV/0!</v>
      </c>
      <c r="F174" s="719"/>
      <c r="G174" s="387" t="s">
        <v>641</v>
      </c>
      <c r="H174" s="27">
        <f t="shared" si="8"/>
        <v>12</v>
      </c>
    </row>
    <row r="175" spans="1:10">
      <c r="A175" s="27">
        <f t="shared" si="7"/>
        <v>13</v>
      </c>
      <c r="B175" s="380" t="s">
        <v>22</v>
      </c>
      <c r="C175" s="380"/>
      <c r="D175" s="380"/>
      <c r="E175" s="49" t="e">
        <f>SUM(E171:E174)</f>
        <v>#DIV/0!</v>
      </c>
      <c r="F175" s="386"/>
      <c r="G175" s="387" t="s">
        <v>642</v>
      </c>
      <c r="H175" s="27">
        <f t="shared" si="8"/>
        <v>13</v>
      </c>
    </row>
    <row r="176" spans="1:10">
      <c r="A176" s="27">
        <f t="shared" si="7"/>
        <v>14</v>
      </c>
      <c r="B176" s="380"/>
      <c r="C176" s="380"/>
      <c r="D176" s="380"/>
      <c r="E176" s="44"/>
      <c r="F176" s="720"/>
      <c r="G176" s="387"/>
      <c r="H176" s="27">
        <f t="shared" si="8"/>
        <v>14</v>
      </c>
    </row>
    <row r="177" spans="1:8">
      <c r="A177" s="27">
        <f t="shared" si="7"/>
        <v>15</v>
      </c>
      <c r="B177" s="377" t="s">
        <v>169</v>
      </c>
      <c r="C177" s="380"/>
      <c r="D177" s="380"/>
      <c r="E177" s="44"/>
      <c r="F177" s="720"/>
      <c r="G177" s="387"/>
      <c r="H177" s="27">
        <f t="shared" si="8"/>
        <v>15</v>
      </c>
    </row>
    <row r="178" spans="1:8">
      <c r="A178" s="27">
        <f t="shared" si="7"/>
        <v>16</v>
      </c>
      <c r="B178" s="369" t="s">
        <v>34</v>
      </c>
      <c r="C178" s="370"/>
      <c r="D178" s="370"/>
      <c r="E178" s="16">
        <f>+E164-E171</f>
        <v>0</v>
      </c>
      <c r="F178" s="386"/>
      <c r="G178" s="387" t="s">
        <v>643</v>
      </c>
      <c r="H178" s="27">
        <f t="shared" si="8"/>
        <v>16</v>
      </c>
    </row>
    <row r="179" spans="1:8">
      <c r="A179" s="27">
        <f t="shared" si="7"/>
        <v>17</v>
      </c>
      <c r="B179" s="369" t="s">
        <v>11</v>
      </c>
      <c r="C179" s="370"/>
      <c r="D179" s="370"/>
      <c r="E179" s="14" t="e">
        <f>+E165-E172</f>
        <v>#DIV/0!</v>
      </c>
      <c r="F179" s="386"/>
      <c r="G179" s="387" t="s">
        <v>644</v>
      </c>
      <c r="H179" s="27">
        <f t="shared" si="8"/>
        <v>17</v>
      </c>
    </row>
    <row r="180" spans="1:8">
      <c r="A180" s="27">
        <f t="shared" si="7"/>
        <v>18</v>
      </c>
      <c r="B180" s="369" t="s">
        <v>12</v>
      </c>
      <c r="C180" s="370"/>
      <c r="D180" s="370"/>
      <c r="E180" s="14" t="e">
        <f>+E166-E173</f>
        <v>#DIV/0!</v>
      </c>
      <c r="F180" s="720"/>
      <c r="G180" s="387" t="s">
        <v>645</v>
      </c>
      <c r="H180" s="27">
        <f t="shared" si="8"/>
        <v>18</v>
      </c>
    </row>
    <row r="181" spans="1:8">
      <c r="A181" s="27">
        <f t="shared" si="7"/>
        <v>19</v>
      </c>
      <c r="B181" s="364" t="s">
        <v>170</v>
      </c>
      <c r="C181" s="366"/>
      <c r="D181" s="366"/>
      <c r="E181" s="50" t="e">
        <f>+E167-E174</f>
        <v>#DIV/0!</v>
      </c>
      <c r="F181" s="720"/>
      <c r="G181" s="387" t="s">
        <v>646</v>
      </c>
      <c r="H181" s="27">
        <f t="shared" si="8"/>
        <v>19</v>
      </c>
    </row>
    <row r="182" spans="1:8" ht="16.5" thickBot="1">
      <c r="A182" s="27">
        <f t="shared" si="7"/>
        <v>20</v>
      </c>
      <c r="B182" s="370" t="s">
        <v>171</v>
      </c>
      <c r="C182" s="370"/>
      <c r="D182" s="370"/>
      <c r="E182" s="51" t="e">
        <f>SUM(E178:E181)</f>
        <v>#DIV/0!</v>
      </c>
      <c r="F182" s="386"/>
      <c r="G182" s="387" t="s">
        <v>647</v>
      </c>
      <c r="H182" s="27">
        <f t="shared" si="8"/>
        <v>20</v>
      </c>
    </row>
    <row r="183" spans="1:8" ht="16.5" thickTop="1">
      <c r="A183" s="27">
        <f t="shared" si="7"/>
        <v>21</v>
      </c>
      <c r="B183" s="366"/>
      <c r="C183" s="366"/>
      <c r="D183" s="366"/>
      <c r="E183" s="16"/>
      <c r="F183" s="384"/>
      <c r="G183" s="389"/>
      <c r="H183" s="27">
        <f t="shared" si="8"/>
        <v>21</v>
      </c>
    </row>
    <row r="184" spans="1:8" ht="18.75">
      <c r="A184" s="27">
        <f t="shared" si="7"/>
        <v>22</v>
      </c>
      <c r="B184" s="381" t="s">
        <v>480</v>
      </c>
      <c r="C184" s="370"/>
      <c r="D184" s="370"/>
      <c r="E184" s="16"/>
      <c r="F184" s="720"/>
      <c r="G184" s="387"/>
      <c r="H184" s="27">
        <f t="shared" si="8"/>
        <v>22</v>
      </c>
    </row>
    <row r="185" spans="1:8">
      <c r="A185" s="27">
        <f t="shared" si="7"/>
        <v>23</v>
      </c>
      <c r="B185" s="369" t="s">
        <v>478</v>
      </c>
      <c r="C185" s="370"/>
      <c r="D185" s="370"/>
      <c r="E185" s="31">
        <f>'Stmt AD'!I23</f>
        <v>0</v>
      </c>
      <c r="F185" s="720"/>
      <c r="G185" s="387" t="s">
        <v>648</v>
      </c>
      <c r="H185" s="27">
        <f t="shared" si="8"/>
        <v>23</v>
      </c>
    </row>
    <row r="186" spans="1:8">
      <c r="A186" s="27">
        <f t="shared" si="7"/>
        <v>24</v>
      </c>
      <c r="B186" s="370" t="s">
        <v>479</v>
      </c>
      <c r="C186" s="370"/>
      <c r="D186" s="370"/>
      <c r="E186" s="24">
        <f>'Stmt AE'!I29</f>
        <v>0</v>
      </c>
      <c r="F186" s="720"/>
      <c r="G186" s="387" t="s">
        <v>649</v>
      </c>
      <c r="H186" s="27">
        <f t="shared" si="8"/>
        <v>24</v>
      </c>
    </row>
    <row r="187" spans="1:8" ht="16.5" thickBot="1">
      <c r="A187" s="27">
        <f t="shared" si="7"/>
        <v>25</v>
      </c>
      <c r="B187" s="369" t="s">
        <v>213</v>
      </c>
      <c r="C187" s="370"/>
      <c r="D187" s="370"/>
      <c r="E187" s="52">
        <f>E185-E186</f>
        <v>0</v>
      </c>
      <c r="F187" s="720"/>
      <c r="G187" s="387" t="s">
        <v>650</v>
      </c>
      <c r="H187" s="27">
        <f t="shared" si="8"/>
        <v>25</v>
      </c>
    </row>
    <row r="188" spans="1:8" ht="16.5" thickTop="1">
      <c r="A188" s="27"/>
      <c r="B188" s="369"/>
      <c r="C188" s="370"/>
      <c r="D188" s="370"/>
      <c r="E188" s="16"/>
      <c r="G188" s="387"/>
      <c r="H188" s="27"/>
    </row>
    <row r="189" spans="1:8">
      <c r="A189" s="27"/>
      <c r="B189" s="369"/>
      <c r="C189" s="370"/>
      <c r="D189" s="370"/>
      <c r="E189" s="16"/>
      <c r="G189" s="387"/>
      <c r="H189" s="27"/>
    </row>
    <row r="190" spans="1:8" ht="18.75">
      <c r="A190" s="385">
        <v>1</v>
      </c>
      <c r="B190" s="370" t="s">
        <v>762</v>
      </c>
      <c r="C190" s="370"/>
      <c r="D190" s="370"/>
      <c r="E190" s="16"/>
      <c r="G190" s="387"/>
      <c r="H190" s="27"/>
    </row>
    <row r="191" spans="1:8">
      <c r="A191" s="27"/>
      <c r="B191" s="370"/>
      <c r="C191" s="370"/>
      <c r="D191" s="370"/>
      <c r="E191" s="16"/>
      <c r="G191" s="387"/>
      <c r="H191" s="27"/>
    </row>
    <row r="192" spans="1:8">
      <c r="A192" s="386"/>
      <c r="B192" s="370"/>
      <c r="C192" s="370"/>
      <c r="D192" s="370"/>
      <c r="E192" s="16"/>
      <c r="G192" s="387"/>
      <c r="H192" s="27"/>
    </row>
    <row r="193" spans="1:9">
      <c r="A193" s="27"/>
      <c r="B193" s="748" t="s">
        <v>16</v>
      </c>
      <c r="C193" s="749"/>
      <c r="D193" s="749"/>
      <c r="E193" s="749"/>
      <c r="F193" s="749"/>
      <c r="G193" s="749"/>
      <c r="H193" s="27"/>
    </row>
    <row r="194" spans="1:9">
      <c r="A194" s="27"/>
      <c r="B194" s="748" t="s">
        <v>185</v>
      </c>
      <c r="C194" s="749"/>
      <c r="D194" s="749"/>
      <c r="E194" s="749"/>
      <c r="F194" s="749"/>
      <c r="G194" s="749"/>
    </row>
    <row r="195" spans="1:9" ht="17.25">
      <c r="A195" s="27"/>
      <c r="B195" s="748" t="s">
        <v>214</v>
      </c>
      <c r="C195" s="750"/>
      <c r="D195" s="750"/>
      <c r="E195" s="750"/>
      <c r="F195" s="750"/>
      <c r="G195" s="750"/>
      <c r="H195" s="27"/>
    </row>
    <row r="196" spans="1:9">
      <c r="A196" s="27"/>
      <c r="B196" s="751" t="s">
        <v>937</v>
      </c>
      <c r="C196" s="755"/>
      <c r="D196" s="755"/>
      <c r="E196" s="755"/>
      <c r="F196" s="755"/>
      <c r="G196" s="755"/>
      <c r="H196" s="27"/>
    </row>
    <row r="197" spans="1:9">
      <c r="A197" s="27"/>
      <c r="B197" s="752" t="s">
        <v>1</v>
      </c>
      <c r="C197" s="749"/>
      <c r="D197" s="749"/>
      <c r="E197" s="749"/>
      <c r="F197" s="749"/>
      <c r="G197" s="749"/>
      <c r="H197" s="27"/>
    </row>
    <row r="198" spans="1:9">
      <c r="A198" s="27"/>
      <c r="B198" s="365"/>
      <c r="C198" s="375"/>
      <c r="D198" s="375"/>
      <c r="E198" s="375"/>
      <c r="F198" s="375"/>
      <c r="G198" s="375"/>
      <c r="H198" s="27"/>
    </row>
    <row r="199" spans="1:9">
      <c r="A199" s="363" t="s">
        <v>2</v>
      </c>
      <c r="B199" s="366"/>
      <c r="C199" s="366"/>
      <c r="D199" s="366"/>
      <c r="E199" s="48"/>
      <c r="G199" s="387"/>
      <c r="H199" s="363" t="s">
        <v>2</v>
      </c>
    </row>
    <row r="200" spans="1:9">
      <c r="A200" s="363" t="s">
        <v>18</v>
      </c>
      <c r="B200" s="367" t="s">
        <v>8</v>
      </c>
      <c r="C200" s="370"/>
      <c r="D200" s="370"/>
      <c r="E200" s="414" t="s">
        <v>36</v>
      </c>
      <c r="G200" s="388" t="s">
        <v>7</v>
      </c>
      <c r="H200" s="363" t="s">
        <v>18</v>
      </c>
    </row>
    <row r="201" spans="1:9">
      <c r="A201" s="684"/>
      <c r="B201" s="373" t="s">
        <v>215</v>
      </c>
      <c r="C201" s="370"/>
      <c r="D201" s="370"/>
      <c r="E201" s="426"/>
      <c r="G201" s="387"/>
      <c r="H201" s="684"/>
    </row>
    <row r="202" spans="1:9" ht="17.25">
      <c r="A202" s="689"/>
      <c r="B202" s="373" t="s">
        <v>216</v>
      </c>
      <c r="C202" s="370"/>
      <c r="D202" s="370"/>
      <c r="E202" s="55"/>
      <c r="G202" s="387"/>
      <c r="H202" s="684"/>
    </row>
    <row r="203" spans="1:9">
      <c r="A203" s="689"/>
      <c r="B203" s="373" t="s">
        <v>217</v>
      </c>
      <c r="C203" s="370"/>
      <c r="D203" s="370"/>
      <c r="E203" s="55"/>
      <c r="G203" s="387"/>
      <c r="H203" s="689"/>
    </row>
    <row r="204" spans="1:9" ht="18.75">
      <c r="A204" s="27">
        <v>1</v>
      </c>
      <c r="B204" s="370" t="s">
        <v>218</v>
      </c>
      <c r="C204" s="370"/>
      <c r="D204" s="370"/>
      <c r="E204" s="21" t="e">
        <f>E40</f>
        <v>#DIV/0!</v>
      </c>
      <c r="F204" s="403"/>
      <c r="G204" s="387" t="s">
        <v>784</v>
      </c>
      <c r="H204" s="27">
        <f>A204</f>
        <v>1</v>
      </c>
    </row>
    <row r="205" spans="1:9">
      <c r="A205" s="27">
        <f t="shared" ref="A205:A223" si="9">A204+1</f>
        <v>2</v>
      </c>
      <c r="B205" s="370" t="s">
        <v>219</v>
      </c>
      <c r="C205" s="370"/>
      <c r="D205" s="370"/>
      <c r="E205" s="47">
        <f>(-E11)*0.5</f>
        <v>0</v>
      </c>
      <c r="F205" s="386"/>
      <c r="G205" s="387" t="s">
        <v>753</v>
      </c>
      <c r="H205" s="27">
        <f t="shared" ref="H205:H223" si="10">H204+1</f>
        <v>2</v>
      </c>
    </row>
    <row r="206" spans="1:9">
      <c r="A206" s="27">
        <f t="shared" si="9"/>
        <v>3</v>
      </c>
      <c r="B206" s="370" t="s">
        <v>220</v>
      </c>
      <c r="C206" s="370"/>
      <c r="D206" s="370"/>
      <c r="E206" s="47" t="e">
        <f>(-E13)*0.5</f>
        <v>#DIV/0!</v>
      </c>
      <c r="F206" s="403"/>
      <c r="G206" s="387" t="s">
        <v>754</v>
      </c>
      <c r="H206" s="27">
        <f t="shared" si="10"/>
        <v>3</v>
      </c>
    </row>
    <row r="207" spans="1:9">
      <c r="A207" s="27">
        <f t="shared" si="9"/>
        <v>4</v>
      </c>
      <c r="B207" s="369" t="s">
        <v>63</v>
      </c>
      <c r="C207" s="370"/>
      <c r="D207" s="370"/>
      <c r="E207" s="53">
        <f>-E15</f>
        <v>0</v>
      </c>
      <c r="F207" s="720"/>
      <c r="G207" s="387" t="s">
        <v>755</v>
      </c>
      <c r="H207" s="27">
        <f t="shared" si="10"/>
        <v>4</v>
      </c>
    </row>
    <row r="208" spans="1:9">
      <c r="A208" s="27">
        <f t="shared" si="9"/>
        <v>5</v>
      </c>
      <c r="B208" s="370" t="s">
        <v>339</v>
      </c>
      <c r="C208" s="370"/>
      <c r="D208" s="370"/>
      <c r="E208" s="22">
        <f>-E35</f>
        <v>0</v>
      </c>
      <c r="F208" s="720"/>
      <c r="G208" s="387" t="s">
        <v>785</v>
      </c>
      <c r="H208" s="27">
        <f t="shared" si="10"/>
        <v>5</v>
      </c>
      <c r="I208" s="417"/>
    </row>
    <row r="209" spans="1:10">
      <c r="A209" s="27">
        <f t="shared" si="9"/>
        <v>6</v>
      </c>
      <c r="B209" s="371" t="s">
        <v>195</v>
      </c>
      <c r="C209" s="370"/>
      <c r="D209" s="370"/>
      <c r="E209" s="41">
        <f>-E38</f>
        <v>0</v>
      </c>
      <c r="F209" s="720"/>
      <c r="G209" s="387" t="s">
        <v>786</v>
      </c>
      <c r="H209" s="27">
        <f t="shared" si="10"/>
        <v>6</v>
      </c>
    </row>
    <row r="210" spans="1:10" ht="18.75">
      <c r="A210" s="27">
        <f t="shared" si="9"/>
        <v>7</v>
      </c>
      <c r="B210" s="370" t="s">
        <v>426</v>
      </c>
      <c r="C210" s="370"/>
      <c r="D210" s="370"/>
      <c r="E210" s="20" t="e">
        <f>SUM(E204:E209)</f>
        <v>#DIV/0!</v>
      </c>
      <c r="F210" s="403"/>
      <c r="G210" s="387" t="s">
        <v>722</v>
      </c>
      <c r="H210" s="27">
        <f t="shared" si="10"/>
        <v>7</v>
      </c>
    </row>
    <row r="211" spans="1:10">
      <c r="A211" s="27">
        <f t="shared" si="9"/>
        <v>8</v>
      </c>
      <c r="B211" s="370"/>
      <c r="C211" s="370"/>
      <c r="D211" s="370"/>
      <c r="E211" s="44"/>
      <c r="F211" s="720"/>
      <c r="G211" s="387"/>
      <c r="H211" s="27">
        <f t="shared" si="10"/>
        <v>8</v>
      </c>
    </row>
    <row r="212" spans="1:10">
      <c r="A212" s="27">
        <f t="shared" si="9"/>
        <v>9</v>
      </c>
      <c r="B212" s="364" t="s">
        <v>534</v>
      </c>
      <c r="C212" s="370"/>
      <c r="D212" s="370"/>
      <c r="E212" s="54" t="e">
        <f>E182</f>
        <v>#DIV/0!</v>
      </c>
      <c r="F212" s="386"/>
      <c r="G212" s="387" t="s">
        <v>824</v>
      </c>
      <c r="H212" s="27">
        <f t="shared" si="10"/>
        <v>9</v>
      </c>
    </row>
    <row r="213" spans="1:10">
      <c r="A213" s="27">
        <f t="shared" si="9"/>
        <v>10</v>
      </c>
      <c r="B213" s="370"/>
      <c r="C213" s="370"/>
      <c r="D213" s="370"/>
      <c r="E213" s="55"/>
      <c r="F213" s="720"/>
      <c r="G213" s="387"/>
      <c r="H213" s="27">
        <f t="shared" si="10"/>
        <v>10</v>
      </c>
    </row>
    <row r="214" spans="1:10" ht="18.75">
      <c r="A214" s="27">
        <f t="shared" si="9"/>
        <v>11</v>
      </c>
      <c r="B214" s="370" t="s">
        <v>221</v>
      </c>
      <c r="C214" s="370"/>
      <c r="D214" s="370"/>
      <c r="E214" s="56" t="e">
        <f>E210/E212</f>
        <v>#DIV/0!</v>
      </c>
      <c r="F214" s="403"/>
      <c r="G214" s="387" t="s">
        <v>842</v>
      </c>
      <c r="H214" s="27">
        <f t="shared" si="10"/>
        <v>11</v>
      </c>
    </row>
    <row r="215" spans="1:10">
      <c r="A215" s="27">
        <f t="shared" si="9"/>
        <v>12</v>
      </c>
      <c r="B215" s="370"/>
      <c r="C215" s="370"/>
      <c r="D215" s="370"/>
      <c r="E215" s="57"/>
      <c r="F215" s="720"/>
      <c r="G215" s="387"/>
      <c r="H215" s="27">
        <f t="shared" si="10"/>
        <v>12</v>
      </c>
    </row>
    <row r="216" spans="1:10" ht="31.5">
      <c r="A216" s="27">
        <f t="shared" si="9"/>
        <v>13</v>
      </c>
      <c r="B216" s="720" t="s">
        <v>222</v>
      </c>
      <c r="C216" s="370"/>
      <c r="D216" s="370"/>
      <c r="E216" s="731">
        <f>'Summary of HV-LV Splits'!I15</f>
        <v>0</v>
      </c>
      <c r="F216" s="403"/>
      <c r="G216" s="390" t="s">
        <v>756</v>
      </c>
      <c r="H216" s="27">
        <f t="shared" si="10"/>
        <v>13</v>
      </c>
      <c r="J216" s="427"/>
    </row>
    <row r="217" spans="1:10" s="673" customFormat="1">
      <c r="A217" s="27">
        <f t="shared" si="9"/>
        <v>14</v>
      </c>
      <c r="B217" s="720"/>
      <c r="C217" s="370"/>
      <c r="D217" s="370"/>
      <c r="E217" s="690"/>
      <c r="F217" s="403"/>
      <c r="G217" s="390"/>
      <c r="H217" s="27">
        <f t="shared" si="10"/>
        <v>14</v>
      </c>
      <c r="J217" s="427"/>
    </row>
    <row r="218" spans="1:10" s="673" customFormat="1">
      <c r="A218" s="27">
        <f t="shared" si="9"/>
        <v>15</v>
      </c>
      <c r="B218" s="720" t="s">
        <v>72</v>
      </c>
      <c r="C218" s="370"/>
      <c r="D218" s="370"/>
      <c r="E218" s="732" t="e">
        <f>#REF!</f>
        <v>#REF!</v>
      </c>
      <c r="F218" s="403"/>
      <c r="G218" s="390" t="s">
        <v>766</v>
      </c>
      <c r="H218" s="27">
        <f t="shared" si="10"/>
        <v>15</v>
      </c>
      <c r="J218" s="427"/>
    </row>
    <row r="219" spans="1:10" s="673" customFormat="1">
      <c r="A219" s="27">
        <f t="shared" si="9"/>
        <v>16</v>
      </c>
      <c r="B219" s="720" t="s">
        <v>764</v>
      </c>
      <c r="C219" s="370"/>
      <c r="D219" s="370"/>
      <c r="E219" s="690" t="e">
        <f>E216*E218</f>
        <v>#REF!</v>
      </c>
      <c r="F219" s="403"/>
      <c r="G219" s="390" t="s">
        <v>843</v>
      </c>
      <c r="H219" s="27">
        <f t="shared" si="10"/>
        <v>16</v>
      </c>
      <c r="J219" s="427"/>
    </row>
    <row r="220" spans="1:10" s="673" customFormat="1">
      <c r="A220" s="27">
        <f t="shared" si="9"/>
        <v>17</v>
      </c>
      <c r="B220" s="720"/>
      <c r="C220" s="370"/>
      <c r="D220" s="370"/>
      <c r="E220" s="690"/>
      <c r="F220" s="403"/>
      <c r="G220" s="711" t="s">
        <v>847</v>
      </c>
      <c r="H220" s="27">
        <f t="shared" si="10"/>
        <v>17</v>
      </c>
      <c r="J220" s="427"/>
    </row>
    <row r="221" spans="1:10" s="673" customFormat="1">
      <c r="A221" s="27">
        <f t="shared" si="9"/>
        <v>18</v>
      </c>
      <c r="B221" s="720" t="s">
        <v>765</v>
      </c>
      <c r="C221" s="370"/>
      <c r="D221" s="370"/>
      <c r="E221" s="733" t="e">
        <f>E216-E219</f>
        <v>#REF!</v>
      </c>
      <c r="F221" s="403"/>
      <c r="G221" s="390" t="s">
        <v>844</v>
      </c>
      <c r="H221" s="27">
        <f t="shared" si="10"/>
        <v>18</v>
      </c>
      <c r="J221" s="427"/>
    </row>
    <row r="222" spans="1:10">
      <c r="A222" s="27">
        <f t="shared" si="9"/>
        <v>19</v>
      </c>
      <c r="B222" s="382"/>
      <c r="C222" s="370"/>
      <c r="D222" s="370"/>
      <c r="E222" s="57"/>
      <c r="F222" s="720"/>
      <c r="G222" s="387"/>
      <c r="H222" s="27">
        <f t="shared" si="10"/>
        <v>19</v>
      </c>
    </row>
    <row r="223" spans="1:10" ht="16.5" thickBot="1">
      <c r="A223" s="27">
        <f t="shared" si="9"/>
        <v>20</v>
      </c>
      <c r="B223" s="720" t="s">
        <v>458</v>
      </c>
      <c r="C223" s="720"/>
      <c r="D223" s="720"/>
      <c r="E223" s="46" t="e">
        <f>E214*E221</f>
        <v>#DIV/0!</v>
      </c>
      <c r="F223" s="403"/>
      <c r="G223" s="387" t="s">
        <v>845</v>
      </c>
      <c r="H223" s="27">
        <f t="shared" si="10"/>
        <v>20</v>
      </c>
    </row>
    <row r="224" spans="1:10" ht="16.5" thickTop="1">
      <c r="A224" s="27"/>
      <c r="E224" s="16"/>
      <c r="G224" s="387"/>
      <c r="H224" s="27"/>
    </row>
    <row r="225" spans="1:8">
      <c r="A225" s="27"/>
      <c r="B225" s="375"/>
      <c r="C225" s="370"/>
      <c r="D225" s="370"/>
      <c r="E225" s="57"/>
      <c r="G225" s="387"/>
      <c r="H225" s="27"/>
    </row>
    <row r="226" spans="1:8">
      <c r="A226" s="27"/>
      <c r="B226" s="748" t="s">
        <v>16</v>
      </c>
      <c r="C226" s="749"/>
      <c r="D226" s="749"/>
      <c r="E226" s="749"/>
      <c r="F226" s="749"/>
      <c r="G226" s="749"/>
    </row>
    <row r="227" spans="1:8">
      <c r="A227" s="27" t="s">
        <v>8</v>
      </c>
      <c r="B227" s="748" t="s">
        <v>185</v>
      </c>
      <c r="C227" s="749"/>
      <c r="D227" s="749"/>
      <c r="E227" s="749"/>
      <c r="F227" s="749"/>
      <c r="G227" s="749"/>
    </row>
    <row r="228" spans="1:8" ht="17.25">
      <c r="A228" s="27"/>
      <c r="B228" s="748" t="s">
        <v>214</v>
      </c>
      <c r="C228" s="750"/>
      <c r="D228" s="750"/>
      <c r="E228" s="750"/>
      <c r="F228" s="750"/>
      <c r="G228" s="750"/>
    </row>
    <row r="229" spans="1:8">
      <c r="A229" s="27"/>
      <c r="B229" s="753" t="str">
        <f>B196</f>
        <v>For the Forecast Period xxxxxx</v>
      </c>
      <c r="C229" s="754"/>
      <c r="D229" s="754"/>
      <c r="E229" s="754"/>
      <c r="F229" s="754"/>
      <c r="G229" s="754"/>
    </row>
    <row r="230" spans="1:8">
      <c r="A230" s="27"/>
      <c r="B230" s="752" t="s">
        <v>1</v>
      </c>
      <c r="C230" s="749"/>
      <c r="D230" s="749"/>
      <c r="E230" s="749"/>
      <c r="F230" s="749"/>
      <c r="G230" s="749"/>
    </row>
    <row r="231" spans="1:8">
      <c r="A231" s="27"/>
      <c r="B231" s="365"/>
      <c r="C231" s="375"/>
      <c r="D231" s="375"/>
      <c r="E231" s="375"/>
      <c r="F231" s="375"/>
      <c r="G231" s="375"/>
    </row>
    <row r="232" spans="1:8">
      <c r="A232" s="363" t="s">
        <v>2</v>
      </c>
      <c r="B232" s="366"/>
      <c r="C232" s="366"/>
      <c r="D232" s="366"/>
      <c r="E232" s="48"/>
      <c r="G232" s="387"/>
      <c r="H232" s="363" t="s">
        <v>2</v>
      </c>
    </row>
    <row r="233" spans="1:8">
      <c r="A233" s="363" t="s">
        <v>18</v>
      </c>
      <c r="B233" s="367" t="s">
        <v>8</v>
      </c>
      <c r="C233" s="370"/>
      <c r="D233" s="370"/>
      <c r="E233" s="414" t="s">
        <v>36</v>
      </c>
      <c r="G233" s="388" t="s">
        <v>7</v>
      </c>
      <c r="H233" s="363" t="s">
        <v>18</v>
      </c>
    </row>
    <row r="234" spans="1:8">
      <c r="A234" s="363"/>
      <c r="B234" s="373" t="s">
        <v>224</v>
      </c>
      <c r="C234" s="370"/>
      <c r="D234" s="370"/>
      <c r="E234" s="415"/>
      <c r="G234" s="389"/>
      <c r="H234" s="363"/>
    </row>
    <row r="235" spans="1:8">
      <c r="A235" s="363"/>
      <c r="B235" s="374" t="s">
        <v>225</v>
      </c>
      <c r="C235" s="370"/>
      <c r="D235" s="370"/>
      <c r="E235" s="415"/>
      <c r="G235" s="389"/>
      <c r="H235" s="363"/>
    </row>
    <row r="236" spans="1:8" ht="17.25">
      <c r="A236" s="689"/>
      <c r="B236" s="373" t="s">
        <v>226</v>
      </c>
      <c r="C236" s="370"/>
      <c r="D236" s="370"/>
      <c r="E236" s="57"/>
      <c r="G236" s="387"/>
      <c r="H236" s="689"/>
    </row>
    <row r="237" spans="1:8">
      <c r="A237" s="689"/>
      <c r="B237" s="373" t="s">
        <v>227</v>
      </c>
      <c r="C237" s="366"/>
      <c r="D237" s="366"/>
      <c r="E237" s="57"/>
      <c r="F237" s="384"/>
      <c r="G237" s="389"/>
      <c r="H237" s="689"/>
    </row>
    <row r="238" spans="1:8" ht="18.75">
      <c r="A238" s="27">
        <v>1</v>
      </c>
      <c r="B238" s="370" t="s">
        <v>228</v>
      </c>
      <c r="C238" s="370"/>
      <c r="D238" s="370"/>
      <c r="E238" s="21" t="e">
        <f>E40+E65</f>
        <v>#DIV/0!</v>
      </c>
      <c r="F238" s="403"/>
      <c r="G238" s="387" t="s">
        <v>871</v>
      </c>
      <c r="H238" s="27">
        <f>A238</f>
        <v>1</v>
      </c>
    </row>
    <row r="239" spans="1:8">
      <c r="A239" s="27">
        <f t="shared" ref="A239:A272" si="11">A238+1</f>
        <v>2</v>
      </c>
      <c r="B239" s="370" t="s">
        <v>219</v>
      </c>
      <c r="C239" s="370"/>
      <c r="D239" s="370"/>
      <c r="E239" s="47">
        <f>(-E11)*0.5</f>
        <v>0</v>
      </c>
      <c r="F239" s="386"/>
      <c r="G239" s="387" t="s">
        <v>753</v>
      </c>
      <c r="H239" s="27">
        <f t="shared" ref="H239:H272" si="12">H238+1</f>
        <v>2</v>
      </c>
    </row>
    <row r="240" spans="1:8">
      <c r="A240" s="27">
        <f t="shared" si="11"/>
        <v>3</v>
      </c>
      <c r="B240" s="370" t="s">
        <v>220</v>
      </c>
      <c r="C240" s="370"/>
      <c r="D240" s="370"/>
      <c r="E240" s="47" t="e">
        <f>(-E13*0.5)</f>
        <v>#DIV/0!</v>
      </c>
      <c r="F240" s="403"/>
      <c r="G240" s="387" t="s">
        <v>754</v>
      </c>
      <c r="H240" s="27">
        <f t="shared" si="12"/>
        <v>3</v>
      </c>
    </row>
    <row r="241" spans="1:9">
      <c r="A241" s="27">
        <f t="shared" si="11"/>
        <v>4</v>
      </c>
      <c r="B241" s="369" t="s">
        <v>63</v>
      </c>
      <c r="C241" s="370"/>
      <c r="D241" s="370"/>
      <c r="E241" s="53">
        <f>-E15</f>
        <v>0</v>
      </c>
      <c r="F241" s="720"/>
      <c r="G241" s="387" t="s">
        <v>755</v>
      </c>
      <c r="H241" s="27">
        <f t="shared" si="12"/>
        <v>4</v>
      </c>
    </row>
    <row r="242" spans="1:9">
      <c r="A242" s="27">
        <f t="shared" si="11"/>
        <v>5</v>
      </c>
      <c r="B242" s="370" t="s">
        <v>339</v>
      </c>
      <c r="C242" s="370"/>
      <c r="D242" s="370"/>
      <c r="E242" s="22">
        <f>-E35</f>
        <v>0</v>
      </c>
      <c r="F242" s="384"/>
      <c r="G242" s="387" t="s">
        <v>785</v>
      </c>
      <c r="H242" s="27">
        <f t="shared" si="12"/>
        <v>5</v>
      </c>
      <c r="I242" s="417"/>
    </row>
    <row r="243" spans="1:9">
      <c r="A243" s="27">
        <f t="shared" si="11"/>
        <v>6</v>
      </c>
      <c r="B243" s="371" t="s">
        <v>195</v>
      </c>
      <c r="C243" s="370"/>
      <c r="D243" s="370"/>
      <c r="E243" s="41">
        <f>-E38</f>
        <v>0</v>
      </c>
      <c r="F243" s="720"/>
      <c r="G243" s="387" t="s">
        <v>786</v>
      </c>
      <c r="H243" s="27">
        <f t="shared" si="12"/>
        <v>6</v>
      </c>
    </row>
    <row r="244" spans="1:9" ht="18.75">
      <c r="A244" s="27">
        <f t="shared" si="11"/>
        <v>7</v>
      </c>
      <c r="B244" s="370" t="s">
        <v>427</v>
      </c>
      <c r="C244" s="370"/>
      <c r="D244" s="370"/>
      <c r="E244" s="20" t="e">
        <f>SUM(E238:E243)</f>
        <v>#DIV/0!</v>
      </c>
      <c r="F244" s="403"/>
      <c r="G244" s="387" t="s">
        <v>722</v>
      </c>
      <c r="H244" s="27">
        <f t="shared" si="12"/>
        <v>7</v>
      </c>
    </row>
    <row r="245" spans="1:9">
      <c r="A245" s="27">
        <f t="shared" si="11"/>
        <v>8</v>
      </c>
      <c r="B245" s="370"/>
      <c r="C245" s="370"/>
      <c r="D245" s="370"/>
      <c r="E245" s="57"/>
      <c r="F245" s="720"/>
      <c r="G245" s="387"/>
      <c r="H245" s="27">
        <f t="shared" si="12"/>
        <v>8</v>
      </c>
    </row>
    <row r="246" spans="1:9">
      <c r="A246" s="27">
        <f t="shared" si="11"/>
        <v>9</v>
      </c>
      <c r="B246" s="364" t="s">
        <v>535</v>
      </c>
      <c r="C246" s="370"/>
      <c r="D246" s="370"/>
      <c r="E246" s="54" t="e">
        <f>+E182+E187</f>
        <v>#DIV/0!</v>
      </c>
      <c r="F246" s="386"/>
      <c r="G246" s="387" t="s">
        <v>825</v>
      </c>
      <c r="H246" s="27">
        <f t="shared" si="12"/>
        <v>9</v>
      </c>
    </row>
    <row r="247" spans="1:9">
      <c r="A247" s="27">
        <f t="shared" si="11"/>
        <v>10</v>
      </c>
      <c r="B247" s="370"/>
      <c r="C247" s="370"/>
      <c r="D247" s="370"/>
      <c r="E247" s="55"/>
      <c r="F247" s="720"/>
      <c r="G247" s="387"/>
      <c r="H247" s="27">
        <f t="shared" si="12"/>
        <v>10</v>
      </c>
    </row>
    <row r="248" spans="1:9" ht="18.75">
      <c r="A248" s="27">
        <f t="shared" si="11"/>
        <v>11</v>
      </c>
      <c r="B248" s="370" t="s">
        <v>229</v>
      </c>
      <c r="C248" s="370"/>
      <c r="D248" s="370"/>
      <c r="E248" s="56" t="e">
        <f>E244/E246</f>
        <v>#DIV/0!</v>
      </c>
      <c r="F248" s="403"/>
      <c r="G248" s="387" t="s">
        <v>842</v>
      </c>
      <c r="H248" s="27">
        <f t="shared" si="12"/>
        <v>11</v>
      </c>
    </row>
    <row r="249" spans="1:9">
      <c r="A249" s="27">
        <f t="shared" si="11"/>
        <v>12</v>
      </c>
      <c r="B249" s="370"/>
      <c r="C249" s="370"/>
      <c r="D249" s="370"/>
      <c r="E249" s="57"/>
      <c r="F249" s="384"/>
      <c r="G249" s="387"/>
      <c r="H249" s="27">
        <f t="shared" si="12"/>
        <v>12</v>
      </c>
    </row>
    <row r="250" spans="1:9" ht="31.5">
      <c r="A250" s="27">
        <f t="shared" si="11"/>
        <v>13</v>
      </c>
      <c r="B250" s="720" t="s">
        <v>230</v>
      </c>
      <c r="C250" s="370"/>
      <c r="D250" s="370"/>
      <c r="E250" s="58">
        <f>'Summary of HV-LV Splits'!I18</f>
        <v>0</v>
      </c>
      <c r="F250" s="720"/>
      <c r="G250" s="390" t="s">
        <v>757</v>
      </c>
      <c r="H250" s="27">
        <f t="shared" si="12"/>
        <v>13</v>
      </c>
    </row>
    <row r="251" spans="1:9" s="673" customFormat="1">
      <c r="A251" s="27">
        <f t="shared" si="11"/>
        <v>14</v>
      </c>
      <c r="B251" s="720"/>
      <c r="C251" s="370"/>
      <c r="D251" s="370"/>
      <c r="E251" s="209"/>
      <c r="F251" s="720"/>
      <c r="G251" s="390"/>
      <c r="H251" s="27">
        <f t="shared" si="12"/>
        <v>14</v>
      </c>
    </row>
    <row r="252" spans="1:9" s="673" customFormat="1">
      <c r="A252" s="27">
        <f t="shared" si="11"/>
        <v>15</v>
      </c>
      <c r="B252" s="720" t="s">
        <v>72</v>
      </c>
      <c r="C252" s="370"/>
      <c r="D252" s="370"/>
      <c r="E252" s="674" t="e">
        <f>E218</f>
        <v>#REF!</v>
      </c>
      <c r="F252" s="720"/>
      <c r="G252" s="390" t="s">
        <v>848</v>
      </c>
      <c r="H252" s="27">
        <f t="shared" si="12"/>
        <v>15</v>
      </c>
    </row>
    <row r="253" spans="1:9" s="673" customFormat="1">
      <c r="A253" s="27">
        <f t="shared" si="11"/>
        <v>16</v>
      </c>
      <c r="B253" s="720" t="s">
        <v>764</v>
      </c>
      <c r="C253" s="370"/>
      <c r="D253" s="370"/>
      <c r="E253" s="209" t="e">
        <f>E250*E252</f>
        <v>#REF!</v>
      </c>
      <c r="F253" s="720"/>
      <c r="G253" s="390" t="s">
        <v>843</v>
      </c>
      <c r="H253" s="27">
        <f t="shared" si="12"/>
        <v>16</v>
      </c>
    </row>
    <row r="254" spans="1:9" s="673" customFormat="1">
      <c r="A254" s="27">
        <f t="shared" si="11"/>
        <v>17</v>
      </c>
      <c r="B254" s="720"/>
      <c r="C254" s="370"/>
      <c r="D254" s="370"/>
      <c r="E254" s="209"/>
      <c r="F254" s="720"/>
      <c r="G254" s="390"/>
      <c r="H254" s="27">
        <f t="shared" si="12"/>
        <v>17</v>
      </c>
    </row>
    <row r="255" spans="1:9" s="673" customFormat="1">
      <c r="A255" s="27">
        <f t="shared" si="11"/>
        <v>18</v>
      </c>
      <c r="B255" s="720" t="s">
        <v>765</v>
      </c>
      <c r="C255" s="370"/>
      <c r="D255" s="370"/>
      <c r="E255" s="675" t="e">
        <f>E250-E253</f>
        <v>#REF!</v>
      </c>
      <c r="F255" s="720"/>
      <c r="G255" s="390" t="s">
        <v>844</v>
      </c>
      <c r="H255" s="27">
        <f t="shared" si="12"/>
        <v>18</v>
      </c>
    </row>
    <row r="256" spans="1:9">
      <c r="A256" s="27">
        <f t="shared" si="11"/>
        <v>19</v>
      </c>
      <c r="B256" s="382"/>
      <c r="C256" s="370"/>
      <c r="D256" s="370"/>
      <c r="E256" s="57"/>
      <c r="F256" s="720"/>
      <c r="G256" s="387"/>
      <c r="H256" s="27">
        <f t="shared" si="12"/>
        <v>19</v>
      </c>
    </row>
    <row r="257" spans="1:9" ht="19.5" thickBot="1">
      <c r="A257" s="27">
        <f t="shared" si="11"/>
        <v>20</v>
      </c>
      <c r="B257" s="720" t="s">
        <v>469</v>
      </c>
      <c r="C257" s="720"/>
      <c r="D257" s="720"/>
      <c r="E257" s="52" t="e">
        <f>E248*E255</f>
        <v>#DIV/0!</v>
      </c>
      <c r="F257" s="720"/>
      <c r="G257" s="387" t="s">
        <v>845</v>
      </c>
      <c r="H257" s="27">
        <f t="shared" si="12"/>
        <v>20</v>
      </c>
    </row>
    <row r="258" spans="1:9" ht="16.5" thickTop="1">
      <c r="A258" s="27">
        <f t="shared" si="11"/>
        <v>21</v>
      </c>
      <c r="B258" s="720"/>
      <c r="C258" s="720"/>
      <c r="D258" s="720"/>
      <c r="E258" s="16"/>
      <c r="F258" s="720"/>
      <c r="G258" s="387"/>
      <c r="H258" s="27">
        <f t="shared" si="12"/>
        <v>21</v>
      </c>
      <c r="I258" s="427"/>
    </row>
    <row r="259" spans="1:9">
      <c r="A259" s="27">
        <f t="shared" si="11"/>
        <v>22</v>
      </c>
      <c r="B259" s="383" t="s">
        <v>231</v>
      </c>
      <c r="C259" s="720"/>
      <c r="D259" s="720"/>
      <c r="E259" s="16"/>
      <c r="F259" s="720"/>
      <c r="G259" s="387"/>
      <c r="H259" s="27">
        <f t="shared" si="12"/>
        <v>22</v>
      </c>
      <c r="I259" s="427"/>
    </row>
    <row r="260" spans="1:9" ht="31.5">
      <c r="A260" s="27">
        <f t="shared" si="11"/>
        <v>23</v>
      </c>
      <c r="B260" s="720" t="s">
        <v>232</v>
      </c>
      <c r="C260" s="720"/>
      <c r="D260" s="720"/>
      <c r="E260" s="59">
        <f>'Summary of HV-LV Splits'!I20+'Summary of HV-LV Splits'!I22</f>
        <v>0</v>
      </c>
      <c r="F260" s="720"/>
      <c r="G260" s="390" t="s">
        <v>758</v>
      </c>
      <c r="H260" s="27">
        <f t="shared" si="12"/>
        <v>23</v>
      </c>
    </row>
    <row r="261" spans="1:9">
      <c r="A261" s="27">
        <f t="shared" si="11"/>
        <v>24</v>
      </c>
      <c r="B261" s="720"/>
      <c r="C261" s="720"/>
      <c r="D261" s="720"/>
      <c r="E261" s="16"/>
      <c r="F261" s="720"/>
      <c r="G261" s="387"/>
      <c r="H261" s="27">
        <f t="shared" si="12"/>
        <v>24</v>
      </c>
      <c r="I261" s="427"/>
    </row>
    <row r="262" spans="1:9" ht="18.75">
      <c r="A262" s="27">
        <f t="shared" si="11"/>
        <v>25</v>
      </c>
      <c r="B262" s="720" t="s">
        <v>898</v>
      </c>
      <c r="C262" s="720"/>
      <c r="D262" s="720"/>
      <c r="E262" s="60" t="e">
        <f>'Stmt AV'!G147</f>
        <v>#DIV/0!</v>
      </c>
      <c r="F262" s="403"/>
      <c r="G262" s="387" t="s">
        <v>900</v>
      </c>
      <c r="H262" s="27">
        <f t="shared" si="12"/>
        <v>25</v>
      </c>
      <c r="I262" s="427"/>
    </row>
    <row r="263" spans="1:9">
      <c r="A263" s="27">
        <f t="shared" si="11"/>
        <v>26</v>
      </c>
      <c r="B263" s="720"/>
      <c r="C263" s="720"/>
      <c r="D263" s="720"/>
      <c r="E263" s="16"/>
      <c r="F263" s="720"/>
      <c r="G263" s="387"/>
      <c r="H263" s="27">
        <f t="shared" si="12"/>
        <v>26</v>
      </c>
      <c r="I263" s="427"/>
    </row>
    <row r="264" spans="1:9" ht="16.5" thickBot="1">
      <c r="A264" s="27">
        <f t="shared" si="11"/>
        <v>27</v>
      </c>
      <c r="B264" s="720" t="s">
        <v>865</v>
      </c>
      <c r="C264" s="720"/>
      <c r="D264" s="720"/>
      <c r="E264" s="52" t="e">
        <f>E260*E262</f>
        <v>#DIV/0!</v>
      </c>
      <c r="F264" s="720"/>
      <c r="G264" s="387" t="s">
        <v>846</v>
      </c>
      <c r="H264" s="27">
        <f t="shared" si="12"/>
        <v>27</v>
      </c>
      <c r="I264" s="427"/>
    </row>
    <row r="265" spans="1:9" s="714" customFormat="1" ht="16.5" thickTop="1">
      <c r="A265" s="27">
        <f t="shared" si="11"/>
        <v>28</v>
      </c>
      <c r="B265" s="720"/>
      <c r="C265" s="720"/>
      <c r="D265" s="720"/>
      <c r="E265" s="708"/>
      <c r="F265" s="720"/>
      <c r="G265" s="387"/>
      <c r="H265" s="27">
        <f t="shared" si="12"/>
        <v>28</v>
      </c>
      <c r="I265" s="427"/>
    </row>
    <row r="266" spans="1:9" s="714" customFormat="1" ht="31.5">
      <c r="A266" s="27">
        <f t="shared" si="11"/>
        <v>29</v>
      </c>
      <c r="B266" s="720" t="s">
        <v>232</v>
      </c>
      <c r="C266" s="720"/>
      <c r="D266" s="720"/>
      <c r="E266" s="59">
        <f>'Summary of HV-LV Splits'!I20+'Summary of HV-LV Splits'!I22</f>
        <v>0</v>
      </c>
      <c r="F266" s="720"/>
      <c r="G266" s="390" t="s">
        <v>758</v>
      </c>
      <c r="H266" s="27">
        <f t="shared" si="12"/>
        <v>29</v>
      </c>
      <c r="I266" s="427"/>
    </row>
    <row r="267" spans="1:9" s="714" customFormat="1">
      <c r="A267" s="27">
        <f t="shared" si="11"/>
        <v>30</v>
      </c>
      <c r="B267" s="720"/>
      <c r="C267" s="720"/>
      <c r="D267" s="720"/>
      <c r="E267" s="708"/>
      <c r="F267" s="720"/>
      <c r="G267" s="387"/>
      <c r="H267" s="27">
        <f t="shared" si="12"/>
        <v>30</v>
      </c>
      <c r="I267" s="427"/>
    </row>
    <row r="268" spans="1:9" s="714" customFormat="1" ht="18.75">
      <c r="A268" s="27">
        <f t="shared" si="11"/>
        <v>31</v>
      </c>
      <c r="B268" s="720" t="s">
        <v>899</v>
      </c>
      <c r="C268" s="720"/>
      <c r="D268" s="720"/>
      <c r="E268" s="60" t="e">
        <f>'Stmt AV'!G180</f>
        <v>#DIV/0!</v>
      </c>
      <c r="F268" s="720"/>
      <c r="G268" s="387" t="s">
        <v>901</v>
      </c>
      <c r="H268" s="27">
        <f t="shared" si="12"/>
        <v>31</v>
      </c>
      <c r="I268" s="427"/>
    </row>
    <row r="269" spans="1:9">
      <c r="A269" s="27">
        <f t="shared" si="11"/>
        <v>32</v>
      </c>
      <c r="B269" s="720"/>
      <c r="C269" s="720"/>
      <c r="D269" s="720"/>
      <c r="E269" s="16"/>
      <c r="F269" s="720"/>
      <c r="G269" s="387"/>
      <c r="H269" s="27">
        <f t="shared" si="12"/>
        <v>32</v>
      </c>
      <c r="I269" s="427"/>
    </row>
    <row r="270" spans="1:9" ht="16.5" thickBot="1">
      <c r="A270" s="27">
        <f t="shared" si="11"/>
        <v>33</v>
      </c>
      <c r="B270" s="720" t="s">
        <v>867</v>
      </c>
      <c r="C270" s="720"/>
      <c r="D270" s="720"/>
      <c r="E270" s="52" t="e">
        <f>E266*E268</f>
        <v>#DIV/0!</v>
      </c>
      <c r="F270" s="720"/>
      <c r="G270" s="387" t="s">
        <v>866</v>
      </c>
      <c r="H270" s="27">
        <f t="shared" si="12"/>
        <v>33</v>
      </c>
      <c r="I270" s="427"/>
    </row>
    <row r="271" spans="1:9" s="714" customFormat="1" ht="16.5" thickTop="1">
      <c r="A271" s="27">
        <f t="shared" si="11"/>
        <v>34</v>
      </c>
      <c r="B271" s="720"/>
      <c r="C271" s="720"/>
      <c r="D271" s="720"/>
      <c r="E271" s="16"/>
      <c r="F271" s="720"/>
      <c r="G271" s="387"/>
      <c r="H271" s="27">
        <f t="shared" si="12"/>
        <v>34</v>
      </c>
      <c r="I271" s="427"/>
    </row>
    <row r="272" spans="1:9" s="714" customFormat="1" ht="16.5" thickBot="1">
      <c r="A272" s="27">
        <f t="shared" si="11"/>
        <v>35</v>
      </c>
      <c r="B272" s="720" t="s">
        <v>869</v>
      </c>
      <c r="C272" s="720"/>
      <c r="D272" s="720"/>
      <c r="E272" s="52" t="e">
        <f>E264+E270</f>
        <v>#DIV/0!</v>
      </c>
      <c r="F272" s="720"/>
      <c r="G272" s="387" t="s">
        <v>868</v>
      </c>
      <c r="H272" s="27">
        <f t="shared" si="12"/>
        <v>35</v>
      </c>
      <c r="I272" s="427"/>
    </row>
    <row r="273" spans="1:9" s="714" customFormat="1" ht="16.5" thickTop="1">
      <c r="A273" s="689"/>
      <c r="B273" s="429"/>
      <c r="E273" s="708"/>
      <c r="G273" s="685"/>
      <c r="H273" s="689"/>
      <c r="I273" s="427"/>
    </row>
    <row r="274" spans="1:9" s="714" customFormat="1">
      <c r="A274" s="363"/>
      <c r="E274" s="16"/>
      <c r="G274" s="387"/>
      <c r="H274" s="363"/>
      <c r="I274" s="427"/>
    </row>
    <row r="275" spans="1:9" ht="18.75">
      <c r="A275" s="385">
        <v>1</v>
      </c>
      <c r="B275" s="370" t="s">
        <v>234</v>
      </c>
      <c r="E275" s="16"/>
      <c r="G275" s="387"/>
      <c r="H275" s="363"/>
      <c r="I275" s="427"/>
    </row>
    <row r="276" spans="1:9">
      <c r="A276" s="363"/>
      <c r="E276" s="16"/>
      <c r="G276" s="387"/>
      <c r="H276" s="363"/>
      <c r="I276" s="427"/>
    </row>
    <row r="277" spans="1:9">
      <c r="A277" s="363"/>
      <c r="E277" s="16"/>
      <c r="G277" s="387"/>
      <c r="H277" s="27"/>
      <c r="I277" s="427"/>
    </row>
    <row r="278" spans="1:9">
      <c r="A278" s="27"/>
      <c r="B278" s="748" t="s">
        <v>16</v>
      </c>
      <c r="C278" s="749"/>
      <c r="D278" s="749"/>
      <c r="E278" s="749"/>
      <c r="F278" s="749"/>
      <c r="G278" s="749"/>
      <c r="H278" s="27"/>
      <c r="I278" s="427"/>
    </row>
    <row r="279" spans="1:9">
      <c r="A279" s="27"/>
      <c r="B279" s="748" t="s">
        <v>185</v>
      </c>
      <c r="C279" s="749"/>
      <c r="D279" s="749"/>
      <c r="E279" s="749"/>
      <c r="F279" s="749"/>
      <c r="G279" s="749"/>
      <c r="I279" s="427"/>
    </row>
    <row r="280" spans="1:9" ht="17.25">
      <c r="A280" s="27"/>
      <c r="B280" s="748" t="s">
        <v>235</v>
      </c>
      <c r="C280" s="750"/>
      <c r="D280" s="750"/>
      <c r="E280" s="750"/>
      <c r="F280" s="750"/>
      <c r="G280" s="750"/>
      <c r="H280" s="27"/>
      <c r="I280" s="427"/>
    </row>
    <row r="281" spans="1:9">
      <c r="A281" s="27"/>
      <c r="B281" s="751" t="s">
        <v>938</v>
      </c>
      <c r="C281" s="756"/>
      <c r="D281" s="756"/>
      <c r="E281" s="756"/>
      <c r="F281" s="756"/>
      <c r="G281" s="756"/>
      <c r="H281" s="27"/>
    </row>
    <row r="282" spans="1:9">
      <c r="A282" s="363"/>
      <c r="B282" s="752" t="s">
        <v>1</v>
      </c>
      <c r="C282" s="749"/>
      <c r="D282" s="749"/>
      <c r="E282" s="749"/>
      <c r="F282" s="749"/>
      <c r="G282" s="749"/>
      <c r="H282" s="363"/>
    </row>
    <row r="283" spans="1:9">
      <c r="A283" s="363"/>
      <c r="B283" s="378"/>
      <c r="H283" s="363"/>
      <c r="I283" s="427"/>
    </row>
    <row r="284" spans="1:9">
      <c r="A284" s="363" t="s">
        <v>2</v>
      </c>
      <c r="B284" s="366"/>
      <c r="C284" s="366"/>
      <c r="D284" s="366"/>
      <c r="E284" s="48"/>
      <c r="G284" s="387"/>
      <c r="H284" s="363" t="s">
        <v>2</v>
      </c>
      <c r="I284" s="427"/>
    </row>
    <row r="285" spans="1:9">
      <c r="A285" s="363" t="s">
        <v>18</v>
      </c>
      <c r="B285" s="367" t="s">
        <v>8</v>
      </c>
      <c r="C285" s="370"/>
      <c r="D285" s="370"/>
      <c r="E285" s="414" t="s">
        <v>36</v>
      </c>
      <c r="G285" s="388" t="s">
        <v>7</v>
      </c>
      <c r="H285" s="363" t="s">
        <v>18</v>
      </c>
      <c r="I285" s="427"/>
    </row>
    <row r="286" spans="1:9">
      <c r="A286" s="363"/>
      <c r="E286" s="426"/>
      <c r="G286" s="391"/>
      <c r="H286" s="363"/>
      <c r="I286" s="427"/>
    </row>
    <row r="287" spans="1:9" ht="17.25">
      <c r="A287" s="689"/>
      <c r="B287" s="373" t="s">
        <v>236</v>
      </c>
      <c r="E287" s="370"/>
      <c r="G287" s="387"/>
      <c r="H287" s="689"/>
      <c r="I287" s="427"/>
    </row>
    <row r="288" spans="1:9" s="695" customFormat="1">
      <c r="A288" s="27">
        <v>1</v>
      </c>
      <c r="B288" s="373"/>
      <c r="C288" s="720"/>
      <c r="D288" s="720"/>
      <c r="E288" s="370"/>
      <c r="F288" s="720"/>
      <c r="G288" s="387"/>
      <c r="H288" s="27">
        <f>A288</f>
        <v>1</v>
      </c>
      <c r="I288" s="427"/>
    </row>
    <row r="289" spans="1:9" ht="18.75">
      <c r="A289" s="27">
        <f t="shared" ref="A289:A312" si="13">A288+1</f>
        <v>2</v>
      </c>
      <c r="B289" s="370" t="s">
        <v>196</v>
      </c>
      <c r="C289" s="720" t="s">
        <v>8</v>
      </c>
      <c r="D289" s="720"/>
      <c r="E289" s="5" t="e">
        <f>E40</f>
        <v>#DIV/0!</v>
      </c>
      <c r="F289" s="403"/>
      <c r="G289" s="387" t="s">
        <v>784</v>
      </c>
      <c r="H289" s="27">
        <f t="shared" ref="H289:H312" si="14">H288+1</f>
        <v>2</v>
      </c>
      <c r="I289" s="427"/>
    </row>
    <row r="290" spans="1:9">
      <c r="A290" s="27">
        <f t="shared" si="13"/>
        <v>3</v>
      </c>
      <c r="B290" s="720"/>
      <c r="C290" s="720"/>
      <c r="D290" s="720"/>
      <c r="E290" s="61"/>
      <c r="F290" s="720"/>
      <c r="G290" s="387"/>
      <c r="H290" s="27">
        <f t="shared" si="14"/>
        <v>3</v>
      </c>
    </row>
    <row r="291" spans="1:9" ht="18.75">
      <c r="A291" s="27">
        <f t="shared" si="13"/>
        <v>4</v>
      </c>
      <c r="B291" s="370" t="s">
        <v>237</v>
      </c>
      <c r="C291" s="720"/>
      <c r="D291" s="720"/>
      <c r="E291" s="62" t="e">
        <f>E91</f>
        <v>#DIV/0!</v>
      </c>
      <c r="F291" s="720"/>
      <c r="G291" s="387" t="s">
        <v>789</v>
      </c>
      <c r="H291" s="27">
        <f t="shared" si="14"/>
        <v>4</v>
      </c>
    </row>
    <row r="292" spans="1:9">
      <c r="A292" s="27">
        <f t="shared" si="13"/>
        <v>5</v>
      </c>
      <c r="B292" s="370"/>
      <c r="C292" s="720"/>
      <c r="D292" s="720"/>
      <c r="E292" s="6"/>
      <c r="F292" s="720"/>
      <c r="G292" s="387"/>
      <c r="H292" s="27">
        <f t="shared" si="14"/>
        <v>5</v>
      </c>
    </row>
    <row r="293" spans="1:9">
      <c r="A293" s="27">
        <f t="shared" si="13"/>
        <v>6</v>
      </c>
      <c r="B293" s="384" t="s">
        <v>238</v>
      </c>
      <c r="C293" s="428"/>
      <c r="D293" s="384"/>
      <c r="E293" s="63">
        <f>'True-Up'!M34</f>
        <v>0</v>
      </c>
      <c r="F293" s="403"/>
      <c r="G293" s="389" t="s">
        <v>759</v>
      </c>
      <c r="H293" s="27">
        <f t="shared" si="14"/>
        <v>6</v>
      </c>
      <c r="I293" s="429"/>
    </row>
    <row r="294" spans="1:9">
      <c r="A294" s="27">
        <f t="shared" si="13"/>
        <v>7</v>
      </c>
      <c r="B294" s="384"/>
      <c r="C294" s="384"/>
      <c r="D294" s="384"/>
      <c r="E294" s="65"/>
      <c r="F294" s="384"/>
      <c r="G294" s="389"/>
      <c r="H294" s="27">
        <f t="shared" si="14"/>
        <v>7</v>
      </c>
    </row>
    <row r="295" spans="1:9">
      <c r="A295" s="27">
        <f t="shared" si="13"/>
        <v>8</v>
      </c>
      <c r="B295" s="384" t="s">
        <v>239</v>
      </c>
      <c r="C295" s="384"/>
      <c r="D295" s="384"/>
      <c r="E295" s="64" t="e">
        <f>'Interest TU CY'!D31</f>
        <v>#DIV/0!</v>
      </c>
      <c r="F295" s="384"/>
      <c r="G295" s="389" t="s">
        <v>760</v>
      </c>
      <c r="H295" s="27">
        <f t="shared" si="14"/>
        <v>8</v>
      </c>
      <c r="I295" s="429"/>
    </row>
    <row r="296" spans="1:9">
      <c r="A296" s="27">
        <f t="shared" si="13"/>
        <v>9</v>
      </c>
      <c r="B296" s="384"/>
      <c r="C296" s="384"/>
      <c r="D296" s="384"/>
      <c r="E296" s="65"/>
      <c r="F296" s="384"/>
      <c r="G296" s="389"/>
      <c r="H296" s="27">
        <f t="shared" si="14"/>
        <v>9</v>
      </c>
    </row>
    <row r="297" spans="1:9">
      <c r="A297" s="27">
        <f t="shared" si="13"/>
        <v>10</v>
      </c>
      <c r="B297" s="720" t="s">
        <v>223</v>
      </c>
      <c r="C297" s="720"/>
      <c r="D297" s="720"/>
      <c r="E297" s="63" t="e">
        <f>E223</f>
        <v>#DIV/0!</v>
      </c>
      <c r="F297" s="403"/>
      <c r="G297" s="387" t="s">
        <v>836</v>
      </c>
      <c r="H297" s="27">
        <f t="shared" si="14"/>
        <v>10</v>
      </c>
    </row>
    <row r="298" spans="1:9">
      <c r="A298" s="27">
        <f t="shared" si="13"/>
        <v>11</v>
      </c>
      <c r="B298" s="720"/>
      <c r="C298" s="720"/>
      <c r="D298" s="720"/>
      <c r="E298" s="66"/>
      <c r="F298" s="720"/>
      <c r="G298" s="387"/>
      <c r="H298" s="27">
        <f t="shared" si="14"/>
        <v>11</v>
      </c>
    </row>
    <row r="299" spans="1:9" ht="18.75">
      <c r="A299" s="27">
        <f t="shared" si="13"/>
        <v>12</v>
      </c>
      <c r="B299" s="720" t="s">
        <v>240</v>
      </c>
      <c r="C299" s="720"/>
      <c r="D299" s="720"/>
      <c r="E299" s="62" t="e">
        <f>E257</f>
        <v>#DIV/0!</v>
      </c>
      <c r="F299" s="720"/>
      <c r="G299" s="387" t="s">
        <v>837</v>
      </c>
      <c r="H299" s="27">
        <f t="shared" si="14"/>
        <v>12</v>
      </c>
    </row>
    <row r="300" spans="1:9">
      <c r="A300" s="27">
        <f t="shared" si="13"/>
        <v>13</v>
      </c>
      <c r="B300" s="720"/>
      <c r="C300" s="720"/>
      <c r="D300" s="720"/>
      <c r="E300" s="66"/>
      <c r="F300" s="720"/>
      <c r="G300" s="387"/>
      <c r="H300" s="27">
        <f t="shared" si="14"/>
        <v>13</v>
      </c>
    </row>
    <row r="301" spans="1:9">
      <c r="A301" s="27">
        <f t="shared" si="13"/>
        <v>14</v>
      </c>
      <c r="B301" s="720" t="s">
        <v>233</v>
      </c>
      <c r="C301" s="720"/>
      <c r="D301" s="720"/>
      <c r="E301" s="67" t="e">
        <f>E272</f>
        <v>#DIV/0!</v>
      </c>
      <c r="F301" s="720"/>
      <c r="G301" s="387" t="s">
        <v>870</v>
      </c>
      <c r="H301" s="27">
        <f t="shared" si="14"/>
        <v>14</v>
      </c>
    </row>
    <row r="302" spans="1:9">
      <c r="A302" s="27">
        <f t="shared" si="13"/>
        <v>15</v>
      </c>
      <c r="B302" s="720"/>
      <c r="C302" s="720"/>
      <c r="D302" s="720"/>
      <c r="E302" s="65"/>
      <c r="F302" s="720"/>
      <c r="G302" s="387"/>
      <c r="H302" s="27">
        <f t="shared" si="14"/>
        <v>15</v>
      </c>
    </row>
    <row r="303" spans="1:9" ht="17.25">
      <c r="A303" s="27">
        <f t="shared" si="13"/>
        <v>16</v>
      </c>
      <c r="B303" s="383" t="s">
        <v>300</v>
      </c>
      <c r="C303" s="427"/>
      <c r="D303" s="720"/>
      <c r="E303" s="68" t="e">
        <f>E289+E291+E293+E295+E297+E299+E301</f>
        <v>#DIV/0!</v>
      </c>
      <c r="F303" s="403"/>
      <c r="G303" s="387" t="s">
        <v>838</v>
      </c>
      <c r="H303" s="27">
        <f t="shared" si="14"/>
        <v>16</v>
      </c>
    </row>
    <row r="304" spans="1:9">
      <c r="A304" s="27">
        <f t="shared" si="13"/>
        <v>17</v>
      </c>
      <c r="B304" s="720"/>
      <c r="C304" s="720"/>
      <c r="D304" s="720"/>
      <c r="E304" s="10"/>
      <c r="F304" s="720"/>
      <c r="G304" s="387"/>
      <c r="H304" s="27">
        <f t="shared" si="14"/>
        <v>17</v>
      </c>
    </row>
    <row r="305" spans="1:10">
      <c r="A305" s="27">
        <f t="shared" si="13"/>
        <v>18</v>
      </c>
      <c r="B305" s="364" t="s">
        <v>241</v>
      </c>
      <c r="C305" s="74">
        <v>0</v>
      </c>
      <c r="D305" s="370"/>
      <c r="E305" s="69" t="e">
        <f>$E$303*C305</f>
        <v>#DIV/0!</v>
      </c>
      <c r="F305" s="403"/>
      <c r="G305" s="27" t="s">
        <v>839</v>
      </c>
      <c r="H305" s="27">
        <f t="shared" si="14"/>
        <v>18</v>
      </c>
      <c r="J305" s="430"/>
    </row>
    <row r="306" spans="1:10">
      <c r="A306" s="27">
        <f t="shared" si="13"/>
        <v>19</v>
      </c>
      <c r="B306" s="364" t="s">
        <v>242</v>
      </c>
      <c r="C306" s="74">
        <v>0</v>
      </c>
      <c r="D306" s="370"/>
      <c r="E306" s="70" t="e">
        <f>$E$303*C306</f>
        <v>#DIV/0!</v>
      </c>
      <c r="F306" s="403"/>
      <c r="G306" s="27" t="s">
        <v>840</v>
      </c>
      <c r="H306" s="27">
        <f t="shared" si="14"/>
        <v>19</v>
      </c>
      <c r="J306" s="430"/>
    </row>
    <row r="307" spans="1:10">
      <c r="A307" s="27">
        <f t="shared" si="13"/>
        <v>20</v>
      </c>
      <c r="B307" s="370"/>
      <c r="C307" s="370"/>
      <c r="D307" s="370"/>
      <c r="E307" s="14"/>
      <c r="F307" s="720"/>
      <c r="G307" s="387"/>
      <c r="H307" s="27">
        <f t="shared" si="14"/>
        <v>20</v>
      </c>
    </row>
    <row r="308" spans="1:10" ht="17.25">
      <c r="A308" s="27">
        <f t="shared" si="13"/>
        <v>21</v>
      </c>
      <c r="B308" s="373" t="s">
        <v>344</v>
      </c>
      <c r="C308" s="431"/>
      <c r="D308" s="370"/>
      <c r="E308" s="16" t="e">
        <f>SUM(E303:E306)</f>
        <v>#DIV/0!</v>
      </c>
      <c r="F308" s="403"/>
      <c r="G308" s="387" t="s">
        <v>647</v>
      </c>
      <c r="H308" s="27">
        <f t="shared" si="14"/>
        <v>21</v>
      </c>
    </row>
    <row r="309" spans="1:10">
      <c r="A309" s="27">
        <f t="shared" si="13"/>
        <v>22</v>
      </c>
      <c r="B309" s="719"/>
      <c r="C309" s="720"/>
      <c r="D309" s="720"/>
      <c r="E309" s="71"/>
      <c r="F309" s="720"/>
      <c r="G309" s="387"/>
      <c r="H309" s="27">
        <f t="shared" si="14"/>
        <v>22</v>
      </c>
    </row>
    <row r="310" spans="1:10" ht="17.25">
      <c r="A310" s="27">
        <f t="shared" si="13"/>
        <v>23</v>
      </c>
      <c r="B310" s="373" t="s">
        <v>346</v>
      </c>
      <c r="C310" s="720"/>
      <c r="D310" s="720"/>
      <c r="E310" s="734">
        <v>0</v>
      </c>
      <c r="F310" s="720"/>
      <c r="G310" s="392" t="s">
        <v>348</v>
      </c>
      <c r="H310" s="27">
        <f t="shared" si="14"/>
        <v>23</v>
      </c>
    </row>
    <row r="311" spans="1:10">
      <c r="A311" s="27">
        <f t="shared" si="13"/>
        <v>24</v>
      </c>
      <c r="B311" s="370" t="s">
        <v>8</v>
      </c>
      <c r="C311" s="720"/>
      <c r="D311" s="720"/>
      <c r="E311" s="720"/>
      <c r="F311" s="720"/>
      <c r="G311" s="720"/>
      <c r="H311" s="27">
        <f t="shared" si="14"/>
        <v>24</v>
      </c>
    </row>
    <row r="312" spans="1:10" ht="18" thickBot="1">
      <c r="A312" s="27">
        <f t="shared" si="13"/>
        <v>25</v>
      </c>
      <c r="B312" s="373" t="s">
        <v>345</v>
      </c>
      <c r="C312" s="720"/>
      <c r="D312" s="720"/>
      <c r="E312" s="73" t="e">
        <f>E308+E310</f>
        <v>#DIV/0!</v>
      </c>
      <c r="F312" s="720"/>
      <c r="G312" s="387" t="s">
        <v>841</v>
      </c>
      <c r="H312" s="27">
        <f t="shared" si="14"/>
        <v>25</v>
      </c>
    </row>
    <row r="313" spans="1:10" ht="16.5" thickTop="1"/>
    <row r="318" spans="1:10">
      <c r="E318" s="427"/>
    </row>
  </sheetData>
  <mergeCells count="35">
    <mergeCell ref="B282:G282"/>
    <mergeCell ref="B196:G196"/>
    <mergeCell ref="B197:G197"/>
    <mergeCell ref="B226:G226"/>
    <mergeCell ref="B227:G227"/>
    <mergeCell ref="B228:G228"/>
    <mergeCell ref="B229:G229"/>
    <mergeCell ref="B230:G230"/>
    <mergeCell ref="B278:G278"/>
    <mergeCell ref="B279:G279"/>
    <mergeCell ref="B280:G280"/>
    <mergeCell ref="B281:G281"/>
    <mergeCell ref="B195:G195"/>
    <mergeCell ref="B102:G102"/>
    <mergeCell ref="B103:G103"/>
    <mergeCell ref="B104:G104"/>
    <mergeCell ref="B105:G105"/>
    <mergeCell ref="B154:G154"/>
    <mergeCell ref="B155:G155"/>
    <mergeCell ref="B156:G156"/>
    <mergeCell ref="B157:G157"/>
    <mergeCell ref="B158:G158"/>
    <mergeCell ref="B193:G193"/>
    <mergeCell ref="B194:G194"/>
    <mergeCell ref="B101:G101"/>
    <mergeCell ref="B2:G2"/>
    <mergeCell ref="B3:G3"/>
    <mergeCell ref="B4:G4"/>
    <mergeCell ref="B5:G5"/>
    <mergeCell ref="B6:G6"/>
    <mergeCell ref="B46:G46"/>
    <mergeCell ref="B47:G47"/>
    <mergeCell ref="B48:G48"/>
    <mergeCell ref="B49:G49"/>
    <mergeCell ref="B50:G50"/>
  </mergeCells>
  <printOptions horizontalCentered="1"/>
  <pageMargins left="0.5" right="0.5" top="0.5" bottom="0.5" header="0.25" footer="0.25"/>
  <pageSetup scale="53" fitToHeight="0" orientation="portrait" r:id="rId1"/>
  <headerFooter scaleWithDoc="0">
    <oddFooter>&amp;C&amp;"Times New Roman,Regular"&amp;10Page &amp;P of 7</oddFooter>
  </headerFooter>
  <rowBreaks count="6" manualBreakCount="6">
    <brk id="44" max="7" man="1"/>
    <brk id="99" max="8" man="1"/>
    <brk id="152" max="8" man="1"/>
    <brk id="191" max="8" man="1"/>
    <brk id="224" max="8" man="1"/>
    <brk id="27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K38"/>
  <sheetViews>
    <sheetView zoomScale="80" zoomScaleNormal="80" zoomScaleSheetLayoutView="70" workbookViewId="0"/>
  </sheetViews>
  <sheetFormatPr defaultColWidth="8.85546875" defaultRowHeight="15.75"/>
  <cols>
    <col min="1" max="1" width="5.140625" style="146" bestFit="1" customWidth="1"/>
    <col min="2" max="2" width="55.140625" style="75" customWidth="1"/>
    <col min="3" max="3" width="24" style="75" customWidth="1"/>
    <col min="4" max="4" width="1.5703125" style="75" customWidth="1"/>
    <col min="5" max="5" width="16.85546875" style="75" customWidth="1"/>
    <col min="6" max="6" width="1.5703125" style="75" customWidth="1"/>
    <col min="7" max="7" width="34.5703125" style="75" customWidth="1"/>
    <col min="8" max="8" width="5.140625" style="75" bestFit="1" customWidth="1"/>
    <col min="9" max="9" width="8.85546875" style="75"/>
    <col min="10" max="10" width="19.140625" style="75" customWidth="1"/>
    <col min="11" max="11" width="17.85546875" style="75" customWidth="1"/>
    <col min="12" max="12" width="17.5703125" style="75" customWidth="1"/>
    <col min="13" max="16384" width="8.85546875" style="75"/>
  </cols>
  <sheetData>
    <row r="1" spans="1:11">
      <c r="A1" s="242" t="s">
        <v>8</v>
      </c>
      <c r="G1" s="146"/>
      <c r="H1" s="242"/>
    </row>
    <row r="2" spans="1:11">
      <c r="B2" s="765" t="s">
        <v>16</v>
      </c>
      <c r="C2" s="765"/>
      <c r="D2" s="765"/>
      <c r="E2" s="765"/>
      <c r="F2" s="765"/>
      <c r="G2" s="766"/>
      <c r="H2" s="146"/>
    </row>
    <row r="3" spans="1:11">
      <c r="B3" s="765" t="s">
        <v>883</v>
      </c>
      <c r="C3" s="765"/>
      <c r="D3" s="765"/>
      <c r="E3" s="765"/>
      <c r="F3" s="765"/>
      <c r="G3" s="766"/>
      <c r="H3" s="146"/>
    </row>
    <row r="4" spans="1:11">
      <c r="B4" s="765" t="s">
        <v>75</v>
      </c>
      <c r="C4" s="765"/>
      <c r="D4" s="765"/>
      <c r="E4" s="765"/>
      <c r="F4" s="765"/>
      <c r="G4" s="766"/>
      <c r="H4" s="146"/>
    </row>
    <row r="5" spans="1:11">
      <c r="B5" s="770" t="str">
        <f>'Stmt AD'!B5</f>
        <v>Base Period &amp; True-Up Period 12 - Months Ending xxxxxx</v>
      </c>
      <c r="C5" s="770"/>
      <c r="D5" s="770"/>
      <c r="E5" s="770"/>
      <c r="F5" s="770"/>
      <c r="G5" s="770"/>
      <c r="H5" s="146"/>
    </row>
    <row r="6" spans="1:11">
      <c r="B6" s="769" t="s">
        <v>1</v>
      </c>
      <c r="C6" s="760"/>
      <c r="D6" s="760"/>
      <c r="E6" s="760"/>
      <c r="F6" s="760"/>
      <c r="G6" s="760"/>
      <c r="H6" s="146"/>
    </row>
    <row r="7" spans="1:11">
      <c r="B7" s="242"/>
      <c r="C7" s="242"/>
      <c r="D7" s="242"/>
      <c r="E7" s="242"/>
      <c r="F7" s="242"/>
      <c r="G7" s="146"/>
      <c r="H7" s="146"/>
    </row>
    <row r="8" spans="1:11">
      <c r="A8" s="146" t="s">
        <v>2</v>
      </c>
      <c r="B8" s="436"/>
      <c r="C8" s="175" t="s">
        <v>255</v>
      </c>
      <c r="D8" s="436"/>
      <c r="E8" s="436"/>
      <c r="F8" s="436"/>
      <c r="G8" s="146"/>
      <c r="H8" s="146" t="s">
        <v>2</v>
      </c>
    </row>
    <row r="9" spans="1:11">
      <c r="A9" s="232" t="s">
        <v>18</v>
      </c>
      <c r="B9" s="436"/>
      <c r="C9" s="439" t="s">
        <v>254</v>
      </c>
      <c r="D9" s="436"/>
      <c r="E9" s="442" t="s">
        <v>36</v>
      </c>
      <c r="F9" s="436"/>
      <c r="G9" s="85" t="s">
        <v>7</v>
      </c>
      <c r="H9" s="232" t="s">
        <v>18</v>
      </c>
    </row>
    <row r="10" spans="1:11">
      <c r="B10" s="242"/>
      <c r="C10" s="242"/>
      <c r="D10" s="242"/>
      <c r="E10" s="242"/>
      <c r="F10" s="436"/>
      <c r="G10" s="146"/>
      <c r="H10" s="146"/>
    </row>
    <row r="11" spans="1:11" ht="18.75">
      <c r="A11" s="242">
        <v>1</v>
      </c>
      <c r="B11" s="75" t="s">
        <v>378</v>
      </c>
      <c r="C11" s="173" t="s">
        <v>270</v>
      </c>
      <c r="E11" s="236">
        <v>0</v>
      </c>
      <c r="F11" s="436"/>
      <c r="G11" s="119"/>
      <c r="H11" s="242">
        <f>A11</f>
        <v>1</v>
      </c>
      <c r="K11" s="408"/>
    </row>
    <row r="12" spans="1:11" ht="15.95" customHeight="1">
      <c r="A12" s="242">
        <f>+A11+1</f>
        <v>2</v>
      </c>
      <c r="E12" s="237"/>
      <c r="F12" s="436"/>
      <c r="G12" s="533"/>
      <c r="H12" s="242">
        <f>+H11+1</f>
        <v>2</v>
      </c>
      <c r="K12" s="464"/>
    </row>
    <row r="13" spans="1:11" ht="18.75">
      <c r="A13" s="242">
        <f t="shared" ref="A13:A30" si="0">+A12+1</f>
        <v>3</v>
      </c>
      <c r="B13" s="75" t="s">
        <v>440</v>
      </c>
      <c r="C13" s="173"/>
      <c r="E13" s="195">
        <v>0</v>
      </c>
      <c r="F13" s="436"/>
      <c r="G13" s="119" t="s">
        <v>941</v>
      </c>
      <c r="H13" s="242">
        <f t="shared" ref="H13:H30" si="1">+H12+1</f>
        <v>3</v>
      </c>
      <c r="K13" s="464"/>
    </row>
    <row r="14" spans="1:11">
      <c r="A14" s="242">
        <f t="shared" si="0"/>
        <v>4</v>
      </c>
      <c r="E14" s="238"/>
      <c r="F14" s="436"/>
      <c r="H14" s="242">
        <f t="shared" si="1"/>
        <v>4</v>
      </c>
    </row>
    <row r="15" spans="1:11">
      <c r="A15" s="242">
        <f t="shared" si="0"/>
        <v>5</v>
      </c>
      <c r="B15" s="75" t="s">
        <v>76</v>
      </c>
      <c r="E15" s="237">
        <f>E11+E13</f>
        <v>0</v>
      </c>
      <c r="F15" s="436"/>
      <c r="G15" s="119" t="s">
        <v>585</v>
      </c>
      <c r="H15" s="242">
        <f t="shared" si="1"/>
        <v>5</v>
      </c>
      <c r="K15" s="464"/>
    </row>
    <row r="16" spans="1:11">
      <c r="A16" s="242">
        <f t="shared" si="0"/>
        <v>6</v>
      </c>
      <c r="E16" s="237"/>
      <c r="F16" s="436"/>
      <c r="H16" s="242">
        <f t="shared" si="1"/>
        <v>6</v>
      </c>
      <c r="K16" s="464"/>
    </row>
    <row r="17" spans="1:10">
      <c r="A17" s="242">
        <f t="shared" si="0"/>
        <v>7</v>
      </c>
      <c r="B17" s="75" t="s">
        <v>152</v>
      </c>
      <c r="C17" s="173" t="s">
        <v>269</v>
      </c>
      <c r="E17" s="195">
        <v>0</v>
      </c>
      <c r="F17" s="436"/>
      <c r="G17" s="534"/>
      <c r="H17" s="242">
        <f t="shared" si="1"/>
        <v>7</v>
      </c>
      <c r="J17" s="180"/>
    </row>
    <row r="18" spans="1:10">
      <c r="A18" s="242">
        <f t="shared" si="0"/>
        <v>8</v>
      </c>
      <c r="E18" s="239"/>
      <c r="F18" s="436"/>
      <c r="G18" s="119"/>
      <c r="H18" s="242">
        <f t="shared" si="1"/>
        <v>8</v>
      </c>
    </row>
    <row r="19" spans="1:10">
      <c r="A19" s="242">
        <f>+A18+1</f>
        <v>9</v>
      </c>
      <c r="B19" s="75" t="s">
        <v>77</v>
      </c>
      <c r="C19" s="173"/>
      <c r="D19" s="465"/>
      <c r="E19" s="124">
        <f>E15+E17</f>
        <v>0</v>
      </c>
      <c r="F19" s="436"/>
      <c r="G19" s="119" t="s">
        <v>669</v>
      </c>
      <c r="H19" s="242">
        <f>+H18+1</f>
        <v>9</v>
      </c>
      <c r="J19" s="650"/>
    </row>
    <row r="20" spans="1:10">
      <c r="A20" s="242">
        <f t="shared" si="0"/>
        <v>10</v>
      </c>
      <c r="C20" s="465"/>
      <c r="D20" s="465"/>
      <c r="F20" s="436"/>
      <c r="G20" s="146"/>
      <c r="H20" s="242">
        <f t="shared" si="1"/>
        <v>10</v>
      </c>
    </row>
    <row r="21" spans="1:10">
      <c r="A21" s="242">
        <f t="shared" si="0"/>
        <v>11</v>
      </c>
      <c r="B21" s="75" t="s">
        <v>399</v>
      </c>
      <c r="C21" s="465"/>
      <c r="D21" s="465"/>
      <c r="E21" s="121" t="e">
        <f>'Stmt AH'!E60</f>
        <v>#DIV/0!</v>
      </c>
      <c r="F21" s="520"/>
      <c r="G21" s="146" t="s">
        <v>560</v>
      </c>
      <c r="H21" s="242">
        <f t="shared" si="1"/>
        <v>11</v>
      </c>
      <c r="I21" s="535"/>
    </row>
    <row r="22" spans="1:10">
      <c r="A22" s="242">
        <f t="shared" si="0"/>
        <v>12</v>
      </c>
      <c r="C22" s="465"/>
      <c r="D22" s="465"/>
      <c r="F22" s="436"/>
      <c r="G22" s="146"/>
      <c r="H22" s="242">
        <f t="shared" si="1"/>
        <v>12</v>
      </c>
      <c r="I22" s="404"/>
    </row>
    <row r="23" spans="1:10" ht="16.5" thickBot="1">
      <c r="A23" s="242">
        <f t="shared" si="0"/>
        <v>13</v>
      </c>
      <c r="B23" s="75" t="s">
        <v>461</v>
      </c>
      <c r="C23" s="465"/>
      <c r="D23" s="465"/>
      <c r="E23" s="240" t="e">
        <f>E19*E21</f>
        <v>#DIV/0!</v>
      </c>
      <c r="F23" s="436"/>
      <c r="G23" s="397" t="s">
        <v>670</v>
      </c>
      <c r="H23" s="242">
        <f t="shared" si="1"/>
        <v>13</v>
      </c>
    </row>
    <row r="24" spans="1:10" ht="17.25" thickTop="1" thickBot="1">
      <c r="A24" s="242">
        <f t="shared" si="0"/>
        <v>14</v>
      </c>
      <c r="B24" s="241"/>
      <c r="C24" s="536"/>
      <c r="D24" s="536"/>
      <c r="E24" s="241"/>
      <c r="F24" s="241"/>
      <c r="G24" s="241"/>
      <c r="H24" s="242">
        <f t="shared" si="1"/>
        <v>14</v>
      </c>
    </row>
    <row r="25" spans="1:10">
      <c r="A25" s="242">
        <f>+A24+1</f>
        <v>15</v>
      </c>
      <c r="B25" s="77"/>
      <c r="C25" s="537"/>
      <c r="D25" s="537"/>
      <c r="E25" s="77"/>
      <c r="F25" s="77"/>
      <c r="G25" s="77"/>
      <c r="H25" s="242">
        <f>+H24+1</f>
        <v>15</v>
      </c>
    </row>
    <row r="26" spans="1:10" ht="18.75">
      <c r="A26" s="242">
        <f t="shared" ref="A26:A27" si="2">+A25+1</f>
        <v>16</v>
      </c>
      <c r="B26" s="75" t="s">
        <v>439</v>
      </c>
      <c r="C26" s="173" t="s">
        <v>327</v>
      </c>
      <c r="E26" s="236">
        <v>0</v>
      </c>
      <c r="F26" s="436"/>
      <c r="G26" s="392"/>
      <c r="H26" s="242">
        <f t="shared" si="1"/>
        <v>16</v>
      </c>
    </row>
    <row r="27" spans="1:10">
      <c r="A27" s="242">
        <f t="shared" si="2"/>
        <v>17</v>
      </c>
      <c r="E27" s="149"/>
      <c r="F27" s="436"/>
      <c r="G27" s="119"/>
      <c r="H27" s="242">
        <f t="shared" si="1"/>
        <v>17</v>
      </c>
    </row>
    <row r="28" spans="1:10">
      <c r="A28" s="242">
        <f t="shared" ref="A28" si="3">+A27+1</f>
        <v>18</v>
      </c>
      <c r="B28" s="75" t="s">
        <v>10</v>
      </c>
      <c r="E28" s="121" t="e">
        <f>'Stmt AI'!E25</f>
        <v>#DIV/0!</v>
      </c>
      <c r="F28" s="436"/>
      <c r="G28" s="146" t="s">
        <v>671</v>
      </c>
      <c r="H28" s="242">
        <f t="shared" si="1"/>
        <v>18</v>
      </c>
    </row>
    <row r="29" spans="1:10">
      <c r="A29" s="242">
        <f t="shared" ref="A29" si="4">+A28+1</f>
        <v>19</v>
      </c>
      <c r="E29" s="156"/>
      <c r="F29" s="436"/>
      <c r="G29" s="146"/>
      <c r="H29" s="242">
        <f t="shared" si="1"/>
        <v>19</v>
      </c>
    </row>
    <row r="30" spans="1:10" ht="16.5" thickBot="1">
      <c r="A30" s="242">
        <f t="shared" si="0"/>
        <v>20</v>
      </c>
      <c r="B30" s="75" t="s">
        <v>462</v>
      </c>
      <c r="E30" s="240" t="e">
        <f>E26*E28</f>
        <v>#DIV/0!</v>
      </c>
      <c r="F30" s="436"/>
      <c r="G30" s="392" t="s">
        <v>672</v>
      </c>
      <c r="H30" s="242">
        <f t="shared" si="1"/>
        <v>20</v>
      </c>
    </row>
    <row r="31" spans="1:10" ht="16.5" thickTop="1">
      <c r="A31" s="242"/>
      <c r="E31" s="538"/>
      <c r="F31" s="436"/>
      <c r="G31" s="539"/>
      <c r="H31" s="242"/>
      <c r="J31" s="495"/>
    </row>
    <row r="32" spans="1:10">
      <c r="B32" s="75" t="s">
        <v>8</v>
      </c>
      <c r="E32" s="149"/>
      <c r="F32" s="149"/>
      <c r="J32" s="540"/>
    </row>
    <row r="33" spans="1:10" ht="18.75">
      <c r="A33" s="541">
        <v>1</v>
      </c>
      <c r="B33" s="75" t="s">
        <v>432</v>
      </c>
      <c r="C33" s="81"/>
      <c r="D33" s="81"/>
      <c r="E33" s="81"/>
      <c r="F33" s="81"/>
      <c r="G33" s="81"/>
      <c r="J33" s="495"/>
    </row>
    <row r="34" spans="1:10" s="648" customFormat="1" ht="18.75">
      <c r="A34" s="541">
        <v>2</v>
      </c>
      <c r="B34" s="648" t="s">
        <v>775</v>
      </c>
      <c r="C34" s="81"/>
      <c r="D34" s="81"/>
      <c r="E34" s="81"/>
      <c r="F34" s="81"/>
      <c r="G34" s="81"/>
      <c r="J34" s="495"/>
    </row>
    <row r="35" spans="1:10" ht="18.75">
      <c r="A35" s="541">
        <v>3</v>
      </c>
      <c r="B35" s="75" t="s">
        <v>557</v>
      </c>
      <c r="C35" s="81"/>
      <c r="D35" s="81"/>
      <c r="E35" s="81"/>
      <c r="J35" s="495"/>
    </row>
    <row r="37" spans="1:10">
      <c r="J37" s="542"/>
    </row>
    <row r="38" spans="1:10">
      <c r="J38" s="54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Roman,Regular"&amp;10AK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K48"/>
  <sheetViews>
    <sheetView zoomScale="80" zoomScaleNormal="80" zoomScaleSheetLayoutView="70" workbookViewId="0"/>
  </sheetViews>
  <sheetFormatPr defaultColWidth="8.85546875" defaultRowHeight="15.75"/>
  <cols>
    <col min="1" max="1" width="5.140625" style="146" bestFit="1" customWidth="1"/>
    <col min="2" max="2" width="79.42578125" style="75" customWidth="1"/>
    <col min="3" max="3" width="24" style="521" customWidth="1"/>
    <col min="4" max="4" width="1.5703125" style="75" customWidth="1"/>
    <col min="5" max="5" width="16.85546875" style="75" customWidth="1"/>
    <col min="6" max="6" width="1.5703125" style="75" customWidth="1"/>
    <col min="7" max="7" width="16.85546875" style="75" customWidth="1"/>
    <col min="8" max="8" width="1.5703125" style="75" customWidth="1"/>
    <col min="9" max="9" width="39.28515625" style="75" bestFit="1" customWidth="1"/>
    <col min="10" max="10" width="5.140625" style="75" customWidth="1"/>
    <col min="11" max="16384" width="8.85546875" style="75"/>
  </cols>
  <sheetData>
    <row r="1" spans="1:10">
      <c r="A1" s="242"/>
      <c r="H1" s="146"/>
      <c r="I1" s="146"/>
      <c r="J1" s="146"/>
    </row>
    <row r="2" spans="1:10">
      <c r="B2" s="765" t="s">
        <v>16</v>
      </c>
      <c r="C2" s="778"/>
      <c r="D2" s="778"/>
      <c r="E2" s="778"/>
      <c r="F2" s="778"/>
      <c r="G2" s="778"/>
      <c r="H2" s="778"/>
      <c r="I2" s="778"/>
      <c r="J2" s="435"/>
    </row>
    <row r="3" spans="1:10">
      <c r="B3" s="765" t="s">
        <v>884</v>
      </c>
      <c r="C3" s="778"/>
      <c r="D3" s="778"/>
      <c r="E3" s="778"/>
      <c r="F3" s="778"/>
      <c r="G3" s="778"/>
      <c r="H3" s="778"/>
      <c r="I3" s="778"/>
      <c r="J3" s="435"/>
    </row>
    <row r="4" spans="1:10">
      <c r="B4" s="765" t="s">
        <v>80</v>
      </c>
      <c r="C4" s="778"/>
      <c r="D4" s="778"/>
      <c r="E4" s="778"/>
      <c r="F4" s="778"/>
      <c r="G4" s="778"/>
      <c r="H4" s="778"/>
      <c r="I4" s="778"/>
      <c r="J4" s="435"/>
    </row>
    <row r="5" spans="1:10">
      <c r="B5" s="770" t="str">
        <f>'Stmt AD'!B5</f>
        <v>Base Period &amp; True-Up Period 12 - Months Ending xxxxxx</v>
      </c>
      <c r="C5" s="770"/>
      <c r="D5" s="770"/>
      <c r="E5" s="770"/>
      <c r="F5" s="770"/>
      <c r="G5" s="770"/>
      <c r="H5" s="770"/>
      <c r="I5" s="770"/>
      <c r="J5" s="435"/>
    </row>
    <row r="6" spans="1:10">
      <c r="B6" s="769" t="s">
        <v>1</v>
      </c>
      <c r="C6" s="769"/>
      <c r="D6" s="769"/>
      <c r="E6" s="769"/>
      <c r="F6" s="769"/>
      <c r="G6" s="769"/>
      <c r="H6" s="769"/>
      <c r="I6" s="769"/>
      <c r="J6" s="84"/>
    </row>
    <row r="7" spans="1:10">
      <c r="B7" s="242"/>
      <c r="C7" s="519"/>
      <c r="D7" s="242"/>
      <c r="E7" s="242"/>
      <c r="F7" s="242"/>
      <c r="G7" s="242"/>
      <c r="H7" s="436"/>
      <c r="I7" s="436"/>
      <c r="J7" s="436"/>
    </row>
    <row r="8" spans="1:10">
      <c r="A8" s="146" t="s">
        <v>2</v>
      </c>
      <c r="B8" s="436"/>
      <c r="C8" s="175" t="s">
        <v>255</v>
      </c>
      <c r="D8" s="242"/>
      <c r="E8" s="242" t="s">
        <v>81</v>
      </c>
      <c r="F8" s="242"/>
      <c r="G8" s="242" t="s">
        <v>337</v>
      </c>
      <c r="H8" s="436"/>
      <c r="I8" s="351"/>
      <c r="J8" s="146" t="s">
        <v>2</v>
      </c>
    </row>
    <row r="9" spans="1:10">
      <c r="A9" s="232" t="s">
        <v>18</v>
      </c>
      <c r="B9" s="436"/>
      <c r="C9" s="439" t="s">
        <v>254</v>
      </c>
      <c r="D9" s="436"/>
      <c r="E9" s="442" t="s">
        <v>82</v>
      </c>
      <c r="F9" s="436"/>
      <c r="G9" s="442" t="s">
        <v>6</v>
      </c>
      <c r="H9" s="436"/>
      <c r="I9" s="85" t="s">
        <v>7</v>
      </c>
      <c r="J9" s="232" t="s">
        <v>18</v>
      </c>
    </row>
    <row r="10" spans="1:10">
      <c r="B10" s="242"/>
      <c r="C10" s="519"/>
      <c r="D10" s="242"/>
      <c r="E10" s="242"/>
      <c r="F10" s="242"/>
      <c r="G10" s="242"/>
      <c r="H10" s="242"/>
      <c r="I10" s="146"/>
      <c r="J10" s="146"/>
    </row>
    <row r="11" spans="1:10" ht="18.75">
      <c r="A11" s="242">
        <v>1</v>
      </c>
      <c r="B11" s="75" t="s">
        <v>387</v>
      </c>
      <c r="C11" s="146" t="s">
        <v>298</v>
      </c>
      <c r="D11" s="77"/>
      <c r="E11" s="165"/>
      <c r="F11" s="151"/>
      <c r="G11" s="236">
        <v>0</v>
      </c>
      <c r="H11" s="151"/>
      <c r="I11" s="119" t="s">
        <v>659</v>
      </c>
      <c r="J11" s="242">
        <f>A11</f>
        <v>1</v>
      </c>
    </row>
    <row r="12" spans="1:10">
      <c r="A12" s="242">
        <f>+A11+1</f>
        <v>2</v>
      </c>
      <c r="C12" s="146"/>
      <c r="D12" s="77"/>
      <c r="E12" s="152"/>
      <c r="F12" s="102"/>
      <c r="G12" s="102"/>
      <c r="H12" s="102"/>
      <c r="I12" s="119"/>
      <c r="J12" s="242">
        <f>+J11+1</f>
        <v>2</v>
      </c>
    </row>
    <row r="13" spans="1:10">
      <c r="A13" s="242">
        <f t="shared" ref="A13:A44" si="0">+A12+1</f>
        <v>3</v>
      </c>
      <c r="B13" s="75" t="s">
        <v>83</v>
      </c>
      <c r="C13" s="146"/>
      <c r="D13" s="77"/>
      <c r="E13" s="153"/>
      <c r="F13" s="543"/>
      <c r="G13" s="155" t="e">
        <f>'Stmt AD'!I45</f>
        <v>#DIV/0!</v>
      </c>
      <c r="H13" s="151"/>
      <c r="I13" s="507" t="s">
        <v>660</v>
      </c>
      <c r="J13" s="242">
        <f t="shared" ref="J13:J44" si="1">+J12+1</f>
        <v>3</v>
      </c>
    </row>
    <row r="14" spans="1:10">
      <c r="A14" s="242">
        <f t="shared" si="0"/>
        <v>4</v>
      </c>
      <c r="C14" s="146"/>
      <c r="D14" s="77"/>
      <c r="E14" s="152"/>
      <c r="F14" s="102"/>
      <c r="G14" s="149"/>
      <c r="H14" s="102"/>
      <c r="I14" s="119"/>
      <c r="J14" s="242">
        <f t="shared" si="1"/>
        <v>4</v>
      </c>
    </row>
    <row r="15" spans="1:10" ht="16.5" thickBot="1">
      <c r="A15" s="242">
        <f t="shared" si="0"/>
        <v>5</v>
      </c>
      <c r="B15" s="75" t="s">
        <v>428</v>
      </c>
      <c r="C15" s="146"/>
      <c r="D15" s="77"/>
      <c r="E15" s="163"/>
      <c r="F15" s="102"/>
      <c r="G15" s="164" t="e">
        <f>G11*G13</f>
        <v>#DIV/0!</v>
      </c>
      <c r="H15" s="151"/>
      <c r="I15" s="119" t="s">
        <v>651</v>
      </c>
      <c r="J15" s="242">
        <f t="shared" si="1"/>
        <v>5</v>
      </c>
    </row>
    <row r="16" spans="1:10" ht="16.5" thickTop="1">
      <c r="A16" s="242">
        <f t="shared" si="0"/>
        <v>6</v>
      </c>
      <c r="C16" s="146"/>
      <c r="D16" s="77"/>
      <c r="E16" s="122"/>
      <c r="F16" s="146"/>
      <c r="G16" s="146"/>
      <c r="H16" s="146"/>
      <c r="I16" s="119"/>
      <c r="J16" s="242">
        <f t="shared" si="1"/>
        <v>6</v>
      </c>
    </row>
    <row r="17" spans="1:11" ht="18.75">
      <c r="A17" s="242">
        <f t="shared" si="0"/>
        <v>7</v>
      </c>
      <c r="B17" s="75" t="s">
        <v>386</v>
      </c>
      <c r="C17" s="146" t="s">
        <v>299</v>
      </c>
      <c r="D17" s="114"/>
      <c r="E17" s="165"/>
      <c r="F17" s="102"/>
      <c r="G17" s="243">
        <v>0</v>
      </c>
      <c r="H17" s="151"/>
      <c r="I17" s="119" t="s">
        <v>661</v>
      </c>
      <c r="J17" s="242">
        <f t="shared" si="1"/>
        <v>7</v>
      </c>
    </row>
    <row r="18" spans="1:11">
      <c r="A18" s="242">
        <f t="shared" si="0"/>
        <v>8</v>
      </c>
      <c r="C18" s="146"/>
      <c r="D18" s="77"/>
      <c r="E18" s="104"/>
      <c r="F18" s="102"/>
      <c r="G18" s="102"/>
      <c r="H18" s="102"/>
      <c r="I18" s="119"/>
      <c r="J18" s="242">
        <f t="shared" si="1"/>
        <v>8</v>
      </c>
    </row>
    <row r="19" spans="1:11" ht="16.5" thickBot="1">
      <c r="A19" s="242">
        <f t="shared" si="0"/>
        <v>9</v>
      </c>
      <c r="B19" s="75" t="s">
        <v>429</v>
      </c>
      <c r="D19" s="77"/>
      <c r="E19" s="165"/>
      <c r="F19" s="102"/>
      <c r="G19" s="164" t="e">
        <f>G13*G17</f>
        <v>#DIV/0!</v>
      </c>
      <c r="H19" s="151"/>
      <c r="I19" s="119" t="s">
        <v>662</v>
      </c>
      <c r="J19" s="242">
        <f t="shared" si="1"/>
        <v>9</v>
      </c>
    </row>
    <row r="20" spans="1:11" ht="16.5" thickTop="1">
      <c r="A20" s="242">
        <f t="shared" si="0"/>
        <v>10</v>
      </c>
      <c r="E20" s="99"/>
      <c r="F20" s="102"/>
      <c r="G20" s="102"/>
      <c r="H20" s="102"/>
      <c r="I20" s="119"/>
      <c r="J20" s="242">
        <f t="shared" si="1"/>
        <v>10</v>
      </c>
    </row>
    <row r="21" spans="1:11">
      <c r="A21" s="242">
        <f t="shared" si="0"/>
        <v>11</v>
      </c>
      <c r="B21" s="544" t="s">
        <v>84</v>
      </c>
      <c r="E21" s="99"/>
      <c r="F21" s="102"/>
      <c r="G21" s="102"/>
      <c r="H21" s="102"/>
      <c r="I21" s="119"/>
      <c r="J21" s="242">
        <f t="shared" si="1"/>
        <v>11</v>
      </c>
    </row>
    <row r="22" spans="1:11" s="81" customFormat="1">
      <c r="A22" s="545">
        <f t="shared" si="0"/>
        <v>12</v>
      </c>
      <c r="B22" s="81" t="s">
        <v>441</v>
      </c>
      <c r="C22" s="546"/>
      <c r="E22" s="244">
        <f>'Stmt AH'!E19</f>
        <v>0</v>
      </c>
      <c r="F22" s="547"/>
      <c r="G22" s="124"/>
      <c r="H22" s="547"/>
      <c r="I22" s="507" t="s">
        <v>610</v>
      </c>
      <c r="J22" s="545">
        <f t="shared" si="1"/>
        <v>12</v>
      </c>
    </row>
    <row r="23" spans="1:11" s="81" customFormat="1">
      <c r="A23" s="545">
        <f t="shared" si="0"/>
        <v>13</v>
      </c>
      <c r="B23" s="81" t="s">
        <v>442</v>
      </c>
      <c r="C23" s="546"/>
      <c r="E23" s="245" t="e">
        <f>'Stmt AH'!E41</f>
        <v>#DIV/0!</v>
      </c>
      <c r="F23" s="84"/>
      <c r="G23" s="225"/>
      <c r="H23" s="547"/>
      <c r="I23" s="507" t="s">
        <v>611</v>
      </c>
      <c r="J23" s="545">
        <f t="shared" si="1"/>
        <v>13</v>
      </c>
    </row>
    <row r="24" spans="1:11" s="81" customFormat="1">
      <c r="A24" s="545">
        <f t="shared" si="0"/>
        <v>14</v>
      </c>
      <c r="B24" s="75" t="s">
        <v>443</v>
      </c>
      <c r="C24" s="546"/>
      <c r="E24" s="246">
        <f>-'Stmt AH'!E26</f>
        <v>0</v>
      </c>
      <c r="F24" s="548"/>
      <c r="G24" s="225"/>
      <c r="H24" s="548"/>
      <c r="I24" s="507" t="s">
        <v>612</v>
      </c>
      <c r="J24" s="545">
        <f t="shared" si="1"/>
        <v>14</v>
      </c>
    </row>
    <row r="25" spans="1:11">
      <c r="A25" s="242">
        <f t="shared" si="0"/>
        <v>15</v>
      </c>
      <c r="B25" s="75" t="s">
        <v>444</v>
      </c>
      <c r="E25" s="247" t="e">
        <f>SUM(E22:E24)</f>
        <v>#DIV/0!</v>
      </c>
      <c r="F25" s="84"/>
      <c r="G25" s="114"/>
      <c r="H25" s="119"/>
      <c r="I25" s="119" t="s">
        <v>663</v>
      </c>
      <c r="J25" s="242">
        <f t="shared" si="1"/>
        <v>15</v>
      </c>
    </row>
    <row r="26" spans="1:11">
      <c r="A26" s="242">
        <f t="shared" si="0"/>
        <v>16</v>
      </c>
      <c r="F26" s="146"/>
      <c r="G26" s="77"/>
      <c r="H26" s="146"/>
      <c r="I26" s="119"/>
      <c r="J26" s="242">
        <f t="shared" si="1"/>
        <v>16</v>
      </c>
    </row>
    <row r="27" spans="1:11">
      <c r="A27" s="242">
        <f t="shared" si="0"/>
        <v>17</v>
      </c>
      <c r="B27" s="75" t="s">
        <v>445</v>
      </c>
      <c r="E27" s="248">
        <f>1/8</f>
        <v>0.125</v>
      </c>
      <c r="F27" s="146"/>
      <c r="G27" s="251"/>
      <c r="H27" s="146"/>
      <c r="I27" s="119" t="s">
        <v>85</v>
      </c>
      <c r="J27" s="242">
        <f t="shared" si="1"/>
        <v>17</v>
      </c>
      <c r="K27" s="81"/>
    </row>
    <row r="28" spans="1:11">
      <c r="A28" s="242">
        <f t="shared" si="0"/>
        <v>18</v>
      </c>
      <c r="E28" s="149" t="s">
        <v>8</v>
      </c>
      <c r="F28" s="102"/>
      <c r="G28" s="152"/>
      <c r="H28" s="102"/>
      <c r="I28" s="119"/>
      <c r="J28" s="242">
        <f t="shared" si="1"/>
        <v>18</v>
      </c>
    </row>
    <row r="29" spans="1:11" ht="16.5" thickBot="1">
      <c r="A29" s="242">
        <f t="shared" si="0"/>
        <v>19</v>
      </c>
      <c r="B29" s="75" t="s">
        <v>446</v>
      </c>
      <c r="E29" s="164" t="e">
        <f>E25*E27</f>
        <v>#DIV/0!</v>
      </c>
      <c r="F29" s="84"/>
      <c r="G29" s="163"/>
      <c r="H29" s="102"/>
      <c r="I29" s="146" t="s">
        <v>664</v>
      </c>
      <c r="J29" s="242">
        <f t="shared" si="1"/>
        <v>19</v>
      </c>
    </row>
    <row r="30" spans="1:11" ht="16.5" thickTop="1">
      <c r="A30" s="242">
        <f t="shared" si="0"/>
        <v>20</v>
      </c>
      <c r="E30" s="163"/>
      <c r="F30" s="151"/>
      <c r="G30" s="163"/>
      <c r="H30" s="102"/>
      <c r="I30" s="146"/>
      <c r="J30" s="242">
        <f t="shared" si="1"/>
        <v>20</v>
      </c>
    </row>
    <row r="31" spans="1:11">
      <c r="A31" s="242">
        <f t="shared" si="0"/>
        <v>21</v>
      </c>
      <c r="B31" s="544" t="s">
        <v>86</v>
      </c>
      <c r="E31" s="99"/>
      <c r="F31" s="102"/>
      <c r="G31" s="102"/>
      <c r="H31" s="102"/>
      <c r="I31" s="119"/>
      <c r="J31" s="242">
        <f t="shared" si="1"/>
        <v>21</v>
      </c>
    </row>
    <row r="32" spans="1:11" s="81" customFormat="1">
      <c r="A32" s="242">
        <f t="shared" si="0"/>
        <v>22</v>
      </c>
      <c r="B32" s="75" t="s">
        <v>443</v>
      </c>
      <c r="C32" s="546"/>
      <c r="E32" s="192">
        <f>E24</f>
        <v>0</v>
      </c>
      <c r="F32" s="547"/>
      <c r="G32" s="124"/>
      <c r="H32" s="547"/>
      <c r="I32" s="507" t="s">
        <v>665</v>
      </c>
      <c r="J32" s="242">
        <f t="shared" si="1"/>
        <v>22</v>
      </c>
    </row>
    <row r="33" spans="1:11" s="81" customFormat="1">
      <c r="A33" s="242">
        <f t="shared" si="0"/>
        <v>23</v>
      </c>
      <c r="C33" s="546"/>
      <c r="E33" s="249"/>
      <c r="F33" s="547"/>
      <c r="G33" s="124"/>
      <c r="H33" s="547"/>
      <c r="I33" s="507"/>
      <c r="J33" s="242">
        <f t="shared" si="1"/>
        <v>23</v>
      </c>
    </row>
    <row r="34" spans="1:11">
      <c r="A34" s="242">
        <f t="shared" si="0"/>
        <v>24</v>
      </c>
      <c r="B34" s="75" t="s">
        <v>445</v>
      </c>
      <c r="E34" s="250">
        <f>E27</f>
        <v>0.125</v>
      </c>
      <c r="F34" s="146"/>
      <c r="G34" s="251"/>
      <c r="H34" s="146"/>
      <c r="I34" s="507" t="s">
        <v>666</v>
      </c>
      <c r="J34" s="242">
        <f t="shared" si="1"/>
        <v>24</v>
      </c>
      <c r="K34" s="81"/>
    </row>
    <row r="35" spans="1:11">
      <c r="A35" s="242">
        <f t="shared" si="0"/>
        <v>25</v>
      </c>
      <c r="E35" s="251"/>
      <c r="F35" s="146"/>
      <c r="G35" s="251"/>
      <c r="H35" s="146"/>
      <c r="I35" s="119"/>
      <c r="J35" s="242">
        <f t="shared" si="1"/>
        <v>25</v>
      </c>
      <c r="K35" s="81"/>
    </row>
    <row r="36" spans="1:11">
      <c r="A36" s="242">
        <f t="shared" si="0"/>
        <v>26</v>
      </c>
      <c r="B36" s="75" t="s">
        <v>87</v>
      </c>
      <c r="E36" s="174">
        <f>E32*E34</f>
        <v>0</v>
      </c>
      <c r="F36" s="146"/>
      <c r="G36" s="251"/>
      <c r="H36" s="146"/>
      <c r="I36" s="146" t="s">
        <v>667</v>
      </c>
      <c r="J36" s="242">
        <f t="shared" si="1"/>
        <v>26</v>
      </c>
    </row>
    <row r="37" spans="1:11">
      <c r="A37" s="242">
        <f t="shared" si="0"/>
        <v>27</v>
      </c>
      <c r="G37" s="77"/>
      <c r="J37" s="242">
        <f t="shared" si="1"/>
        <v>27</v>
      </c>
    </row>
    <row r="38" spans="1:11" ht="18.75">
      <c r="A38" s="242">
        <f t="shared" si="0"/>
        <v>28</v>
      </c>
      <c r="B38" s="76" t="s">
        <v>905</v>
      </c>
      <c r="C38" s="724"/>
      <c r="D38" s="723"/>
      <c r="E38" s="738" t="e">
        <f>'Stmt AV'!G147</f>
        <v>#DIV/0!</v>
      </c>
      <c r="F38" s="721"/>
      <c r="G38" s="77"/>
      <c r="H38" s="723"/>
      <c r="I38" s="242" t="s">
        <v>900</v>
      </c>
      <c r="J38" s="242">
        <f t="shared" si="1"/>
        <v>28</v>
      </c>
    </row>
    <row r="39" spans="1:11">
      <c r="A39" s="242">
        <f t="shared" si="0"/>
        <v>29</v>
      </c>
      <c r="B39" s="723"/>
      <c r="C39" s="724"/>
      <c r="D39" s="723"/>
      <c r="E39" s="723"/>
      <c r="F39" s="723"/>
      <c r="G39" s="77"/>
      <c r="H39" s="723"/>
      <c r="I39" s="723"/>
      <c r="J39" s="242">
        <f t="shared" si="1"/>
        <v>29</v>
      </c>
    </row>
    <row r="40" spans="1:11" ht="19.5" thickBot="1">
      <c r="A40" s="242">
        <f t="shared" si="0"/>
        <v>30</v>
      </c>
      <c r="B40" s="81" t="s">
        <v>906</v>
      </c>
      <c r="C40" s="724"/>
      <c r="D40" s="723"/>
      <c r="E40" s="252" t="e">
        <f>E36*E38</f>
        <v>#DIV/0!</v>
      </c>
      <c r="F40" s="723"/>
      <c r="G40" s="77"/>
      <c r="H40" s="723"/>
      <c r="I40" s="724" t="s">
        <v>668</v>
      </c>
      <c r="J40" s="242">
        <f t="shared" si="1"/>
        <v>30</v>
      </c>
    </row>
    <row r="41" spans="1:11" s="703" customFormat="1" ht="16.5" thickTop="1">
      <c r="A41" s="242">
        <f t="shared" si="0"/>
        <v>31</v>
      </c>
      <c r="B41" s="81"/>
      <c r="C41" s="724"/>
      <c r="D41" s="723"/>
      <c r="E41" s="157"/>
      <c r="F41" s="723"/>
      <c r="G41" s="77"/>
      <c r="H41" s="723"/>
      <c r="I41" s="724"/>
      <c r="J41" s="242">
        <f t="shared" si="1"/>
        <v>31</v>
      </c>
    </row>
    <row r="42" spans="1:11" s="703" customFormat="1" ht="18.75">
      <c r="A42" s="242">
        <f t="shared" si="0"/>
        <v>32</v>
      </c>
      <c r="B42" s="76" t="s">
        <v>907</v>
      </c>
      <c r="C42" s="724"/>
      <c r="D42" s="723"/>
      <c r="E42" s="738" t="e">
        <f>'Stmt AV'!G180</f>
        <v>#DIV/0!</v>
      </c>
      <c r="F42" s="723"/>
      <c r="G42" s="77"/>
      <c r="H42" s="723"/>
      <c r="I42" s="242" t="s">
        <v>901</v>
      </c>
      <c r="J42" s="242">
        <f t="shared" si="1"/>
        <v>32</v>
      </c>
    </row>
    <row r="43" spans="1:11" s="703" customFormat="1">
      <c r="A43" s="242">
        <f t="shared" si="0"/>
        <v>33</v>
      </c>
      <c r="B43" s="723"/>
      <c r="C43" s="724"/>
      <c r="D43" s="723"/>
      <c r="E43" s="157"/>
      <c r="F43" s="723"/>
      <c r="G43" s="77"/>
      <c r="H43" s="723"/>
      <c r="I43" s="724"/>
      <c r="J43" s="242">
        <f t="shared" si="1"/>
        <v>33</v>
      </c>
    </row>
    <row r="44" spans="1:11" s="703" customFormat="1" ht="19.5" thickBot="1">
      <c r="A44" s="242">
        <f t="shared" si="0"/>
        <v>34</v>
      </c>
      <c r="B44" s="81" t="s">
        <v>908</v>
      </c>
      <c r="C44" s="724"/>
      <c r="D44" s="723"/>
      <c r="E44" s="252" t="e">
        <f>E36*E42</f>
        <v>#DIV/0!</v>
      </c>
      <c r="F44" s="723"/>
      <c r="G44" s="77"/>
      <c r="H44" s="723"/>
      <c r="I44" s="724" t="s">
        <v>849</v>
      </c>
      <c r="J44" s="242">
        <f t="shared" si="1"/>
        <v>34</v>
      </c>
    </row>
    <row r="45" spans="1:11" ht="16.5" thickTop="1">
      <c r="B45" s="723"/>
      <c r="C45" s="724"/>
      <c r="D45" s="723"/>
      <c r="E45" s="723"/>
      <c r="F45" s="723"/>
      <c r="G45" s="77"/>
      <c r="H45" s="723"/>
      <c r="I45" s="723"/>
    </row>
    <row r="46" spans="1:11" ht="18.75">
      <c r="A46" s="456">
        <v>1</v>
      </c>
      <c r="B46" s="723" t="s">
        <v>88</v>
      </c>
      <c r="C46" s="724"/>
      <c r="D46" s="723"/>
      <c r="E46" s="723"/>
      <c r="F46" s="723"/>
      <c r="G46" s="723"/>
      <c r="H46" s="723"/>
      <c r="I46" s="723"/>
    </row>
    <row r="47" spans="1:11" ht="18.75">
      <c r="A47" s="456">
        <v>2</v>
      </c>
      <c r="B47" s="723" t="s">
        <v>872</v>
      </c>
      <c r="C47" s="724"/>
      <c r="D47" s="723"/>
      <c r="E47" s="723"/>
      <c r="F47" s="723"/>
      <c r="G47" s="723"/>
      <c r="H47" s="723"/>
      <c r="I47" s="723"/>
    </row>
    <row r="48" spans="1:11">
      <c r="A48" s="435"/>
      <c r="B48" s="84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49" orientation="portrait" r:id="rId1"/>
  <headerFooter scaleWithDoc="0">
    <oddFooter>&amp;C&amp;"Times New Roman,Regular"&amp;10AL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H18"/>
  <sheetViews>
    <sheetView zoomScale="80" zoomScaleNormal="80" zoomScaleSheetLayoutView="70" workbookViewId="0"/>
  </sheetViews>
  <sheetFormatPr defaultColWidth="8.85546875" defaultRowHeight="15.75"/>
  <cols>
    <col min="1" max="1" width="5.140625" style="173" customWidth="1"/>
    <col min="2" max="2" width="52.5703125" style="167" customWidth="1"/>
    <col min="3" max="3" width="21.140625" style="167" customWidth="1"/>
    <col min="4" max="4" width="1.5703125" style="167" customWidth="1"/>
    <col min="5" max="5" width="16.85546875" style="167" customWidth="1"/>
    <col min="6" max="6" width="1.5703125" style="167" customWidth="1"/>
    <col min="7" max="7" width="34.5703125" style="167" customWidth="1"/>
    <col min="8" max="8" width="5.140625" style="659" customWidth="1"/>
    <col min="9" max="16384" width="8.85546875" style="167"/>
  </cols>
  <sheetData>
    <row r="1" spans="1:8">
      <c r="A1" s="175"/>
      <c r="C1" s="173"/>
      <c r="D1" s="175"/>
    </row>
    <row r="2" spans="1:8">
      <c r="B2" s="771" t="s">
        <v>16</v>
      </c>
      <c r="C2" s="779"/>
      <c r="D2" s="779"/>
      <c r="E2" s="779"/>
      <c r="F2" s="779"/>
      <c r="G2" s="779"/>
    </row>
    <row r="3" spans="1:8">
      <c r="B3" s="771" t="s">
        <v>885</v>
      </c>
      <c r="C3" s="780"/>
      <c r="D3" s="780"/>
      <c r="E3" s="780"/>
      <c r="F3" s="780"/>
      <c r="G3" s="780"/>
    </row>
    <row r="4" spans="1:8">
      <c r="B4" s="771" t="s">
        <v>89</v>
      </c>
      <c r="C4" s="780"/>
      <c r="D4" s="780"/>
      <c r="E4" s="780"/>
      <c r="F4" s="780"/>
      <c r="G4" s="780"/>
    </row>
    <row r="5" spans="1:8">
      <c r="B5" s="773" t="str">
        <f>'Stmt AD'!B5</f>
        <v>Base Period &amp; True-Up Period 12 - Months Ending xxxxxx</v>
      </c>
      <c r="C5" s="773"/>
      <c r="D5" s="781"/>
      <c r="E5" s="781"/>
      <c r="F5" s="781"/>
      <c r="G5" s="781"/>
    </row>
    <row r="6" spans="1:8">
      <c r="B6" s="774" t="s">
        <v>1</v>
      </c>
      <c r="C6" s="780"/>
      <c r="D6" s="780"/>
      <c r="E6" s="780"/>
      <c r="F6" s="780"/>
      <c r="G6" s="780"/>
    </row>
    <row r="7" spans="1:8">
      <c r="B7" s="175"/>
      <c r="C7" s="173"/>
      <c r="D7" s="173"/>
    </row>
    <row r="8" spans="1:8">
      <c r="A8" s="175" t="s">
        <v>2</v>
      </c>
      <c r="B8" s="470"/>
      <c r="C8" s="175" t="s">
        <v>255</v>
      </c>
      <c r="D8" s="175"/>
      <c r="E8" s="175" t="s">
        <v>337</v>
      </c>
      <c r="F8" s="470"/>
      <c r="H8" s="175" t="s">
        <v>2</v>
      </c>
    </row>
    <row r="9" spans="1:8">
      <c r="A9" s="472" t="s">
        <v>18</v>
      </c>
      <c r="B9" s="470"/>
      <c r="C9" s="439" t="s">
        <v>254</v>
      </c>
      <c r="D9" s="470"/>
      <c r="E9" s="473" t="s">
        <v>6</v>
      </c>
      <c r="F9" s="470"/>
      <c r="G9" s="264" t="s">
        <v>7</v>
      </c>
      <c r="H9" s="472" t="s">
        <v>18</v>
      </c>
    </row>
    <row r="10" spans="1:8">
      <c r="A10" s="175"/>
      <c r="B10" s="493"/>
      <c r="C10" s="551"/>
      <c r="D10" s="552"/>
      <c r="E10" s="552"/>
      <c r="F10" s="552"/>
      <c r="G10" s="552"/>
      <c r="H10" s="175"/>
    </row>
    <row r="11" spans="1:8" ht="19.5" thickBot="1">
      <c r="A11" s="175">
        <v>1</v>
      </c>
      <c r="B11" s="167" t="s">
        <v>388</v>
      </c>
      <c r="C11" s="196"/>
      <c r="D11" s="513"/>
      <c r="E11" s="166">
        <v>0</v>
      </c>
      <c r="F11" s="513"/>
      <c r="G11" s="475" t="s">
        <v>658</v>
      </c>
      <c r="H11" s="175">
        <f>A11</f>
        <v>1</v>
      </c>
    </row>
    <row r="12" spans="1:8" ht="16.5" thickTop="1">
      <c r="A12" s="175"/>
      <c r="C12" s="173"/>
      <c r="D12" s="175"/>
    </row>
    <row r="13" spans="1:8">
      <c r="A13" s="175"/>
      <c r="C13" s="173"/>
      <c r="D13" s="175"/>
    </row>
    <row r="14" spans="1:8" ht="18.75">
      <c r="A14" s="553">
        <v>1</v>
      </c>
      <c r="B14" s="167" t="s">
        <v>418</v>
      </c>
      <c r="C14" s="173"/>
      <c r="D14" s="175"/>
    </row>
    <row r="15" spans="1:8" ht="18.75">
      <c r="A15" s="553"/>
      <c r="B15" s="167" t="s">
        <v>417</v>
      </c>
      <c r="C15" s="173"/>
      <c r="D15" s="175"/>
    </row>
    <row r="16" spans="1:8">
      <c r="A16" s="175"/>
      <c r="C16" s="173"/>
      <c r="D16" s="175"/>
    </row>
    <row r="17" spans="1:4">
      <c r="A17" s="175"/>
      <c r="C17" s="173"/>
      <c r="D17" s="175"/>
    </row>
    <row r="18" spans="1:4">
      <c r="A18" s="175"/>
      <c r="C18" s="173"/>
      <c r="D18" s="17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Roman,Regular"&amp;10AM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H18"/>
  <sheetViews>
    <sheetView zoomScale="80" zoomScaleNormal="80" zoomScaleSheetLayoutView="70" workbookViewId="0"/>
  </sheetViews>
  <sheetFormatPr defaultColWidth="8.85546875" defaultRowHeight="15.75"/>
  <cols>
    <col min="1" max="1" width="5.140625" style="75" customWidth="1"/>
    <col min="2" max="2" width="55.140625" style="75" customWidth="1"/>
    <col min="3" max="3" width="24" style="75" customWidth="1"/>
    <col min="4" max="4" width="1.5703125" style="75" customWidth="1"/>
    <col min="5" max="5" width="16.85546875" style="75" customWidth="1"/>
    <col min="6" max="6" width="1.5703125" style="75" customWidth="1"/>
    <col min="7" max="7" width="34.5703125" style="75" customWidth="1"/>
    <col min="8" max="8" width="5.140625" style="75" customWidth="1"/>
    <col min="9" max="16384" width="8.85546875" style="75"/>
  </cols>
  <sheetData>
    <row r="1" spans="1:8">
      <c r="A1" s="242"/>
      <c r="E1" s="149"/>
      <c r="F1" s="149"/>
      <c r="G1" s="146"/>
      <c r="H1" s="242"/>
    </row>
    <row r="2" spans="1:8">
      <c r="A2" s="242"/>
      <c r="B2" s="765" t="s">
        <v>16</v>
      </c>
      <c r="C2" s="765"/>
      <c r="D2" s="765"/>
      <c r="E2" s="765"/>
      <c r="F2" s="765"/>
      <c r="G2" s="766"/>
      <c r="H2" s="242"/>
    </row>
    <row r="3" spans="1:8">
      <c r="A3" s="242"/>
      <c r="B3" s="765" t="s">
        <v>886</v>
      </c>
      <c r="C3" s="765"/>
      <c r="D3" s="765"/>
      <c r="E3" s="765"/>
      <c r="F3" s="765"/>
      <c r="G3" s="766"/>
      <c r="H3" s="242"/>
    </row>
    <row r="4" spans="1:8">
      <c r="A4" s="242"/>
      <c r="B4" s="765" t="s">
        <v>90</v>
      </c>
      <c r="C4" s="765"/>
      <c r="D4" s="765"/>
      <c r="E4" s="765"/>
      <c r="F4" s="765"/>
      <c r="G4" s="766"/>
      <c r="H4" s="242"/>
    </row>
    <row r="5" spans="1:8">
      <c r="A5" s="146"/>
      <c r="B5" s="770" t="str">
        <f>'Stmt AD'!B5</f>
        <v>Base Period &amp; True-Up Period 12 - Months Ending xxxxxx</v>
      </c>
      <c r="C5" s="770"/>
      <c r="D5" s="770"/>
      <c r="E5" s="770"/>
      <c r="F5" s="770"/>
      <c r="G5" s="761"/>
      <c r="H5" s="146"/>
    </row>
    <row r="6" spans="1:8">
      <c r="A6" s="146"/>
      <c r="B6" s="769" t="s">
        <v>1</v>
      </c>
      <c r="C6" s="760"/>
      <c r="D6" s="760"/>
      <c r="E6" s="760"/>
      <c r="F6" s="760"/>
      <c r="G6" s="760"/>
      <c r="H6" s="146"/>
    </row>
    <row r="7" spans="1:8">
      <c r="A7" s="146"/>
      <c r="B7" s="242"/>
      <c r="C7" s="242"/>
      <c r="D7" s="242"/>
      <c r="E7" s="242"/>
      <c r="F7" s="242"/>
      <c r="G7" s="146"/>
      <c r="H7" s="146"/>
    </row>
    <row r="8" spans="1:8">
      <c r="A8" s="146" t="s">
        <v>2</v>
      </c>
      <c r="B8" s="242"/>
      <c r="C8" s="175" t="s">
        <v>255</v>
      </c>
      <c r="D8" s="242"/>
      <c r="E8" s="242"/>
      <c r="F8" s="242"/>
      <c r="G8" s="146"/>
      <c r="H8" s="146" t="s">
        <v>2</v>
      </c>
    </row>
    <row r="9" spans="1:8">
      <c r="A9" s="232" t="s">
        <v>18</v>
      </c>
      <c r="C9" s="439" t="s">
        <v>254</v>
      </c>
      <c r="E9" s="85" t="s">
        <v>36</v>
      </c>
      <c r="F9" s="253"/>
      <c r="G9" s="85" t="s">
        <v>7</v>
      </c>
      <c r="H9" s="232" t="s">
        <v>18</v>
      </c>
    </row>
    <row r="10" spans="1:8">
      <c r="A10" s="146"/>
      <c r="E10" s="149"/>
      <c r="F10" s="253"/>
      <c r="G10" s="146"/>
      <c r="H10" s="146"/>
    </row>
    <row r="11" spans="1:8">
      <c r="A11" s="242">
        <f>+A10+1</f>
        <v>1</v>
      </c>
      <c r="B11" s="132" t="s">
        <v>91</v>
      </c>
      <c r="C11" s="173" t="s">
        <v>544</v>
      </c>
      <c r="E11" s="716">
        <v>0</v>
      </c>
      <c r="F11" s="253"/>
      <c r="G11" s="554"/>
      <c r="H11" s="242">
        <f>A11</f>
        <v>1</v>
      </c>
    </row>
    <row r="12" spans="1:8">
      <c r="A12" s="242">
        <f>+A11+1</f>
        <v>2</v>
      </c>
      <c r="E12" s="149"/>
      <c r="F12" s="253"/>
      <c r="G12" s="146"/>
      <c r="H12" s="242">
        <f>+H11+1</f>
        <v>2</v>
      </c>
    </row>
    <row r="13" spans="1:8" ht="16.5" thickBot="1">
      <c r="A13" s="242">
        <f>+A12+1</f>
        <v>3</v>
      </c>
      <c r="B13" s="729" t="s">
        <v>430</v>
      </c>
      <c r="C13" s="81"/>
      <c r="D13" s="81"/>
      <c r="E13" s="117">
        <f>E11</f>
        <v>0</v>
      </c>
      <c r="F13" s="114"/>
      <c r="G13" s="730" t="s">
        <v>889</v>
      </c>
      <c r="H13" s="242">
        <f>+H12+1</f>
        <v>3</v>
      </c>
    </row>
    <row r="14" spans="1:8" ht="16.5" thickTop="1">
      <c r="C14" s="81"/>
      <c r="D14" s="81"/>
      <c r="E14" s="81"/>
      <c r="F14" s="81"/>
    </row>
    <row r="15" spans="1:8">
      <c r="C15" s="81"/>
      <c r="D15" s="81"/>
      <c r="E15" s="81"/>
      <c r="F15" s="81"/>
    </row>
    <row r="18" spans="2:2">
      <c r="B18" s="9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Roman,Regular"&amp;10AQ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H24"/>
  <sheetViews>
    <sheetView zoomScale="80" zoomScaleNormal="80" zoomScaleSheetLayoutView="70" workbookViewId="0"/>
  </sheetViews>
  <sheetFormatPr defaultColWidth="8.85546875" defaultRowHeight="15.75"/>
  <cols>
    <col min="1" max="1" width="5.140625" style="146" bestFit="1" customWidth="1"/>
    <col min="2" max="2" width="68.85546875" style="75" customWidth="1"/>
    <col min="3" max="3" width="24" style="75" customWidth="1"/>
    <col min="4" max="4" width="1.5703125" style="75" customWidth="1"/>
    <col min="5" max="5" width="16.85546875" style="75" customWidth="1"/>
    <col min="6" max="6" width="1.5703125" style="75" customWidth="1"/>
    <col min="7" max="7" width="34.5703125" style="75" customWidth="1"/>
    <col min="8" max="8" width="5.140625" style="75" customWidth="1"/>
    <col min="9" max="9" width="8.85546875" style="75"/>
    <col min="10" max="10" width="20.42578125" style="75" bestFit="1" customWidth="1"/>
    <col min="11" max="16384" width="8.85546875" style="75"/>
  </cols>
  <sheetData>
    <row r="1" spans="1:8">
      <c r="A1" s="242"/>
      <c r="E1" s="149"/>
      <c r="F1" s="149"/>
      <c r="G1" s="146"/>
      <c r="H1" s="242"/>
    </row>
    <row r="2" spans="1:8">
      <c r="A2" s="242"/>
      <c r="B2" s="765" t="s">
        <v>16</v>
      </c>
      <c r="C2" s="765"/>
      <c r="D2" s="765"/>
      <c r="E2" s="765"/>
      <c r="F2" s="765"/>
      <c r="G2" s="766"/>
      <c r="H2" s="242"/>
    </row>
    <row r="3" spans="1:8">
      <c r="A3" s="242"/>
      <c r="B3" s="765" t="s">
        <v>887</v>
      </c>
      <c r="C3" s="765"/>
      <c r="D3" s="765"/>
      <c r="E3" s="765"/>
      <c r="F3" s="765"/>
      <c r="G3" s="766"/>
      <c r="H3" s="242"/>
    </row>
    <row r="4" spans="1:8">
      <c r="A4" s="242"/>
      <c r="B4" s="765" t="s">
        <v>92</v>
      </c>
      <c r="C4" s="765"/>
      <c r="D4" s="765"/>
      <c r="E4" s="765"/>
      <c r="F4" s="765"/>
      <c r="G4" s="766"/>
      <c r="H4" s="242"/>
    </row>
    <row r="5" spans="1:8">
      <c r="A5" s="242"/>
      <c r="B5" s="770" t="str">
        <f>'Stmt AD'!B5</f>
        <v>Base Period &amp; True-Up Period 12 - Months Ending xxxxxx</v>
      </c>
      <c r="C5" s="770"/>
      <c r="D5" s="770"/>
      <c r="E5" s="770"/>
      <c r="F5" s="770"/>
      <c r="G5" s="770"/>
      <c r="H5" s="242"/>
    </row>
    <row r="6" spans="1:8">
      <c r="A6" s="242"/>
      <c r="B6" s="769" t="s">
        <v>1</v>
      </c>
      <c r="C6" s="760"/>
      <c r="D6" s="760"/>
      <c r="E6" s="760"/>
      <c r="F6" s="760"/>
      <c r="G6" s="760"/>
      <c r="H6" s="242"/>
    </row>
    <row r="7" spans="1:8">
      <c r="A7" s="242"/>
      <c r="B7" s="242"/>
      <c r="C7" s="242"/>
      <c r="D7" s="242"/>
      <c r="E7" s="242"/>
      <c r="F7" s="242"/>
      <c r="G7" s="724"/>
      <c r="H7" s="242"/>
    </row>
    <row r="8" spans="1:8">
      <c r="A8" s="242" t="s">
        <v>2</v>
      </c>
      <c r="B8" s="723"/>
      <c r="C8" s="175" t="s">
        <v>255</v>
      </c>
      <c r="D8" s="723"/>
      <c r="E8" s="232"/>
      <c r="F8" s="232"/>
      <c r="G8" s="232"/>
      <c r="H8" s="242" t="s">
        <v>2</v>
      </c>
    </row>
    <row r="9" spans="1:8">
      <c r="A9" s="438" t="s">
        <v>18</v>
      </c>
      <c r="B9" s="723" t="s">
        <v>8</v>
      </c>
      <c r="C9" s="439" t="s">
        <v>254</v>
      </c>
      <c r="D9" s="723"/>
      <c r="E9" s="85" t="s">
        <v>36</v>
      </c>
      <c r="F9" s="739"/>
      <c r="G9" s="85" t="s">
        <v>7</v>
      </c>
      <c r="H9" s="438" t="s">
        <v>18</v>
      </c>
    </row>
    <row r="10" spans="1:8">
      <c r="A10" s="242"/>
      <c r="B10" s="723"/>
      <c r="C10" s="723"/>
      <c r="D10" s="723"/>
      <c r="E10" s="149"/>
      <c r="F10" s="149"/>
      <c r="G10" s="724"/>
      <c r="H10" s="242"/>
    </row>
    <row r="11" spans="1:8" ht="18.75">
      <c r="A11" s="242">
        <f>+A10+1</f>
        <v>1</v>
      </c>
      <c r="B11" s="723" t="s">
        <v>896</v>
      </c>
      <c r="C11" s="727" t="s">
        <v>271</v>
      </c>
      <c r="D11" s="723"/>
      <c r="E11" s="172">
        <v>0</v>
      </c>
      <c r="F11" s="739"/>
      <c r="G11" s="739"/>
      <c r="H11" s="242">
        <f>A11</f>
        <v>1</v>
      </c>
    </row>
    <row r="12" spans="1:8">
      <c r="A12" s="242">
        <f>+A11+1</f>
        <v>2</v>
      </c>
      <c r="B12" s="723"/>
      <c r="C12" s="723"/>
      <c r="D12" s="723"/>
      <c r="E12" s="149"/>
      <c r="F12" s="149"/>
      <c r="G12" s="739"/>
      <c r="H12" s="242">
        <f>+H11+1</f>
        <v>2</v>
      </c>
    </row>
    <row r="13" spans="1:8">
      <c r="A13" s="242">
        <f>+A12+1</f>
        <v>3</v>
      </c>
      <c r="B13" s="723" t="s">
        <v>93</v>
      </c>
      <c r="C13" s="723"/>
      <c r="D13" s="723"/>
      <c r="E13" s="149"/>
      <c r="F13" s="739"/>
      <c r="G13" s="739"/>
      <c r="H13" s="242">
        <f>+H12+1</f>
        <v>3</v>
      </c>
    </row>
    <row r="14" spans="1:8">
      <c r="A14" s="242">
        <f t="shared" ref="A14:A19" si="0">+A13+1</f>
        <v>4</v>
      </c>
      <c r="B14" s="722" t="s">
        <v>447</v>
      </c>
      <c r="C14" s="727"/>
      <c r="D14" s="723"/>
      <c r="E14" s="112">
        <v>0</v>
      </c>
      <c r="F14" s="739"/>
      <c r="G14" s="397" t="s">
        <v>776</v>
      </c>
      <c r="H14" s="242">
        <f t="shared" ref="H14:H19" si="1">+H13+1</f>
        <v>4</v>
      </c>
    </row>
    <row r="15" spans="1:8">
      <c r="A15" s="242">
        <f t="shared" si="0"/>
        <v>5</v>
      </c>
      <c r="B15" s="722" t="s">
        <v>448</v>
      </c>
      <c r="C15" s="727"/>
      <c r="D15" s="723"/>
      <c r="E15" s="112">
        <v>0</v>
      </c>
      <c r="F15" s="739"/>
      <c r="G15" s="397" t="s">
        <v>777</v>
      </c>
      <c r="H15" s="242">
        <f t="shared" si="1"/>
        <v>5</v>
      </c>
    </row>
    <row r="16" spans="1:8">
      <c r="A16" s="242">
        <f t="shared" si="0"/>
        <v>6</v>
      </c>
      <c r="B16" s="722" t="s">
        <v>449</v>
      </c>
      <c r="C16" s="727"/>
      <c r="D16" s="723"/>
      <c r="E16" s="361">
        <v>0</v>
      </c>
      <c r="F16" s="739"/>
      <c r="G16" s="397" t="s">
        <v>778</v>
      </c>
      <c r="H16" s="242">
        <f t="shared" si="1"/>
        <v>6</v>
      </c>
    </row>
    <row r="17" spans="1:8">
      <c r="A17" s="242">
        <f t="shared" si="0"/>
        <v>7</v>
      </c>
      <c r="B17" s="531" t="s">
        <v>779</v>
      </c>
      <c r="C17" s="727"/>
      <c r="D17" s="723"/>
      <c r="E17" s="717">
        <f>SUM(E14:E16)</f>
        <v>0</v>
      </c>
      <c r="F17" s="739"/>
      <c r="G17" s="397" t="s">
        <v>657</v>
      </c>
      <c r="H17" s="242">
        <f t="shared" si="1"/>
        <v>7</v>
      </c>
    </row>
    <row r="18" spans="1:8">
      <c r="A18" s="242">
        <f t="shared" si="0"/>
        <v>8</v>
      </c>
      <c r="B18" s="723"/>
      <c r="C18" s="723"/>
      <c r="D18" s="723"/>
      <c r="E18" s="126"/>
      <c r="F18" s="126"/>
      <c r="G18" s="116"/>
      <c r="H18" s="242">
        <f t="shared" si="1"/>
        <v>8</v>
      </c>
    </row>
    <row r="19" spans="1:8" ht="16.5" thickBot="1">
      <c r="A19" s="242">
        <f t="shared" si="0"/>
        <v>9</v>
      </c>
      <c r="B19" s="723" t="s">
        <v>892</v>
      </c>
      <c r="C19" s="723"/>
      <c r="D19" s="723"/>
      <c r="E19" s="117">
        <f>E11+E17</f>
        <v>0</v>
      </c>
      <c r="F19" s="114"/>
      <c r="G19" s="397" t="s">
        <v>891</v>
      </c>
      <c r="H19" s="242">
        <f t="shared" si="1"/>
        <v>9</v>
      </c>
    </row>
    <row r="20" spans="1:8" s="718" customFormat="1" ht="16.5" thickTop="1">
      <c r="A20" s="242"/>
      <c r="B20" s="723"/>
      <c r="C20" s="723"/>
      <c r="D20" s="723"/>
      <c r="E20" s="114"/>
      <c r="F20" s="114"/>
      <c r="G20" s="397"/>
      <c r="H20" s="242"/>
    </row>
    <row r="21" spans="1:8">
      <c r="A21" s="242"/>
      <c r="B21" s="723"/>
      <c r="C21" s="723"/>
      <c r="D21" s="723"/>
      <c r="E21" s="723"/>
      <c r="F21" s="723"/>
      <c r="G21" s="723"/>
      <c r="H21" s="242"/>
    </row>
    <row r="22" spans="1:8" ht="18.75">
      <c r="A22" s="541">
        <v>1</v>
      </c>
      <c r="B22" s="723" t="s">
        <v>897</v>
      </c>
      <c r="C22" s="723"/>
      <c r="D22" s="723"/>
      <c r="E22" s="723"/>
      <c r="F22" s="723"/>
      <c r="G22" s="723"/>
      <c r="H22" s="242"/>
    </row>
    <row r="23" spans="1:8" ht="18.75">
      <c r="A23" s="458"/>
      <c r="B23" s="531"/>
      <c r="H23" s="242"/>
    </row>
    <row r="24" spans="1:8">
      <c r="A24" s="242"/>
      <c r="B24" s="531"/>
      <c r="H24" s="24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H31"/>
  <sheetViews>
    <sheetView zoomScale="80" zoomScaleNormal="80" zoomScaleSheetLayoutView="70" workbookViewId="0"/>
  </sheetViews>
  <sheetFormatPr defaultColWidth="8.85546875" defaultRowHeight="15.75"/>
  <cols>
    <col min="1" max="1" width="5.140625" style="173" customWidth="1"/>
    <col min="2" max="2" width="63.42578125" style="167" customWidth="1"/>
    <col min="3" max="3" width="24" style="167" customWidth="1"/>
    <col min="4" max="4" width="1.5703125" style="167" customWidth="1"/>
    <col min="5" max="5" width="16.85546875" style="167" customWidth="1"/>
    <col min="6" max="6" width="1.5703125" style="167" customWidth="1"/>
    <col min="7" max="7" width="36.140625" style="497" customWidth="1"/>
    <col min="8" max="8" width="5.140625" style="167" customWidth="1"/>
    <col min="9" max="9" width="8.85546875" style="167"/>
    <col min="10" max="10" width="20.42578125" style="167" bestFit="1" customWidth="1"/>
    <col min="11" max="16384" width="8.85546875" style="167"/>
  </cols>
  <sheetData>
    <row r="1" spans="1:8">
      <c r="A1" s="175"/>
      <c r="E1" s="211"/>
      <c r="F1" s="211"/>
      <c r="G1" s="486"/>
      <c r="H1" s="175"/>
    </row>
    <row r="2" spans="1:8">
      <c r="B2" s="771" t="s">
        <v>16</v>
      </c>
      <c r="C2" s="771"/>
      <c r="D2" s="771"/>
      <c r="E2" s="771"/>
      <c r="F2" s="771"/>
      <c r="G2" s="772"/>
      <c r="H2" s="173"/>
    </row>
    <row r="3" spans="1:8">
      <c r="B3" s="771" t="s">
        <v>98</v>
      </c>
      <c r="C3" s="771"/>
      <c r="D3" s="771"/>
      <c r="E3" s="771"/>
      <c r="F3" s="771"/>
      <c r="G3" s="772"/>
      <c r="H3" s="173"/>
    </row>
    <row r="4" spans="1:8">
      <c r="B4" s="771" t="s">
        <v>94</v>
      </c>
      <c r="C4" s="771"/>
      <c r="D4" s="771"/>
      <c r="E4" s="771"/>
      <c r="F4" s="771"/>
      <c r="G4" s="772"/>
      <c r="H4" s="173"/>
    </row>
    <row r="5" spans="1:8">
      <c r="B5" s="773" t="str">
        <f>'Stmt AD'!B5</f>
        <v>Base Period &amp; True-Up Period 12 - Months Ending xxxxxx</v>
      </c>
      <c r="C5" s="773"/>
      <c r="D5" s="773"/>
      <c r="E5" s="773"/>
      <c r="F5" s="773"/>
      <c r="G5" s="776"/>
      <c r="H5" s="173"/>
    </row>
    <row r="6" spans="1:8">
      <c r="B6" s="774" t="s">
        <v>1</v>
      </c>
      <c r="C6" s="775"/>
      <c r="D6" s="775"/>
      <c r="E6" s="775"/>
      <c r="F6" s="775"/>
      <c r="G6" s="775"/>
      <c r="H6" s="173"/>
    </row>
    <row r="7" spans="1:8">
      <c r="B7" s="175"/>
      <c r="C7" s="175"/>
      <c r="D7" s="175"/>
      <c r="E7" s="175"/>
      <c r="F7" s="175"/>
      <c r="G7" s="486"/>
      <c r="H7" s="173"/>
    </row>
    <row r="8" spans="1:8">
      <c r="A8" s="173" t="s">
        <v>2</v>
      </c>
      <c r="B8" s="470"/>
      <c r="C8" s="175" t="s">
        <v>255</v>
      </c>
      <c r="D8" s="470"/>
      <c r="E8" s="470"/>
      <c r="F8" s="470"/>
      <c r="G8" s="486"/>
      <c r="H8" s="173" t="s">
        <v>2</v>
      </c>
    </row>
    <row r="9" spans="1:8">
      <c r="A9" s="2" t="s">
        <v>18</v>
      </c>
      <c r="B9" s="470"/>
      <c r="C9" s="439" t="s">
        <v>254</v>
      </c>
      <c r="D9" s="470"/>
      <c r="E9" s="473" t="s">
        <v>36</v>
      </c>
      <c r="F9" s="470"/>
      <c r="G9" s="489" t="s">
        <v>7</v>
      </c>
      <c r="H9" s="2" t="s">
        <v>18</v>
      </c>
    </row>
    <row r="10" spans="1:8">
      <c r="B10" s="175"/>
      <c r="C10" s="175"/>
      <c r="D10" s="175"/>
      <c r="E10" s="175"/>
      <c r="F10" s="175"/>
      <c r="G10" s="555"/>
      <c r="H10" s="173"/>
    </row>
    <row r="11" spans="1:8" ht="18.75">
      <c r="A11" s="175">
        <v>1</v>
      </c>
      <c r="B11" s="167" t="s">
        <v>400</v>
      </c>
      <c r="C11" s="173" t="s">
        <v>452</v>
      </c>
      <c r="E11" s="109">
        <v>0</v>
      </c>
      <c r="F11" s="470"/>
      <c r="G11" s="446"/>
      <c r="H11" s="175">
        <f>A11</f>
        <v>1</v>
      </c>
    </row>
    <row r="12" spans="1:8">
      <c r="A12" s="175">
        <f>+A11+1</f>
        <v>2</v>
      </c>
      <c r="E12" s="99"/>
      <c r="F12" s="470"/>
      <c r="G12" s="486"/>
      <c r="H12" s="175">
        <f>+H11+1</f>
        <v>2</v>
      </c>
    </row>
    <row r="13" spans="1:8">
      <c r="A13" s="175">
        <f t="shared" ref="A13:A25" si="0">+A12+1</f>
        <v>3</v>
      </c>
      <c r="B13" s="167" t="s">
        <v>95</v>
      </c>
      <c r="C13" s="173" t="s">
        <v>272</v>
      </c>
      <c r="E13" s="103">
        <v>0</v>
      </c>
      <c r="F13" s="470"/>
      <c r="G13" s="446"/>
      <c r="H13" s="175">
        <f t="shared" ref="H13:H25" si="1">+H12+1</f>
        <v>3</v>
      </c>
    </row>
    <row r="14" spans="1:8">
      <c r="A14" s="175">
        <f t="shared" si="0"/>
        <v>4</v>
      </c>
      <c r="E14" s="99"/>
      <c r="F14" s="470"/>
      <c r="G14" s="486"/>
      <c r="H14" s="175">
        <f t="shared" si="1"/>
        <v>4</v>
      </c>
    </row>
    <row r="15" spans="1:8">
      <c r="A15" s="175">
        <f t="shared" si="0"/>
        <v>5</v>
      </c>
      <c r="B15" s="167" t="s">
        <v>335</v>
      </c>
      <c r="C15" s="649" t="s">
        <v>450</v>
      </c>
      <c r="E15" s="111">
        <v>0</v>
      </c>
      <c r="F15" s="470"/>
      <c r="G15" s="447" t="s">
        <v>653</v>
      </c>
      <c r="H15" s="175">
        <f t="shared" si="1"/>
        <v>5</v>
      </c>
    </row>
    <row r="16" spans="1:8">
      <c r="A16" s="175">
        <f t="shared" si="0"/>
        <v>6</v>
      </c>
      <c r="E16" s="99"/>
      <c r="F16" s="470"/>
      <c r="G16" s="496"/>
      <c r="H16" s="175">
        <f t="shared" si="1"/>
        <v>6</v>
      </c>
    </row>
    <row r="17" spans="1:8">
      <c r="A17" s="175">
        <f t="shared" si="0"/>
        <v>7</v>
      </c>
      <c r="B17" s="167" t="s">
        <v>96</v>
      </c>
      <c r="C17" s="173" t="s">
        <v>273</v>
      </c>
      <c r="E17" s="103">
        <v>0</v>
      </c>
      <c r="F17" s="470"/>
      <c r="G17" s="447"/>
      <c r="H17" s="175">
        <f t="shared" si="1"/>
        <v>7</v>
      </c>
    </row>
    <row r="18" spans="1:8">
      <c r="A18" s="175">
        <f t="shared" si="0"/>
        <v>8</v>
      </c>
      <c r="E18" s="99"/>
      <c r="F18" s="470"/>
      <c r="G18" s="496"/>
      <c r="H18" s="175">
        <f t="shared" si="1"/>
        <v>8</v>
      </c>
    </row>
    <row r="19" spans="1:8">
      <c r="A19" s="175">
        <f t="shared" si="0"/>
        <v>9</v>
      </c>
      <c r="B19" s="167" t="s">
        <v>336</v>
      </c>
      <c r="C19" s="649" t="s">
        <v>451</v>
      </c>
      <c r="E19" s="107">
        <v>0</v>
      </c>
      <c r="F19" s="470"/>
      <c r="G19" s="447" t="s">
        <v>654</v>
      </c>
      <c r="H19" s="175">
        <f t="shared" si="1"/>
        <v>9</v>
      </c>
    </row>
    <row r="20" spans="1:8">
      <c r="A20" s="175">
        <f t="shared" si="0"/>
        <v>10</v>
      </c>
      <c r="E20" s="99"/>
      <c r="F20" s="470"/>
      <c r="G20" s="486"/>
      <c r="H20" s="175">
        <f t="shared" si="1"/>
        <v>10</v>
      </c>
    </row>
    <row r="21" spans="1:8">
      <c r="A21" s="175">
        <f t="shared" si="0"/>
        <v>11</v>
      </c>
      <c r="B21" s="167" t="s">
        <v>401</v>
      </c>
      <c r="E21" s="254">
        <v>0</v>
      </c>
      <c r="F21" s="470"/>
      <c r="G21" s="447" t="s">
        <v>655</v>
      </c>
      <c r="H21" s="175">
        <f t="shared" si="1"/>
        <v>11</v>
      </c>
    </row>
    <row r="22" spans="1:8">
      <c r="A22" s="175">
        <f t="shared" si="0"/>
        <v>12</v>
      </c>
      <c r="E22" s="99"/>
      <c r="F22" s="470"/>
      <c r="G22" s="486"/>
      <c r="H22" s="175">
        <f t="shared" si="1"/>
        <v>12</v>
      </c>
    </row>
    <row r="23" spans="1:8" ht="16.5" thickBot="1">
      <c r="A23" s="175">
        <f t="shared" si="0"/>
        <v>13</v>
      </c>
      <c r="B23" s="167" t="s">
        <v>431</v>
      </c>
      <c r="E23" s="255">
        <f>SUM(E11:E21)</f>
        <v>0</v>
      </c>
      <c r="F23" s="470"/>
      <c r="G23" s="446" t="s">
        <v>656</v>
      </c>
      <c r="H23" s="175">
        <f t="shared" si="1"/>
        <v>13</v>
      </c>
    </row>
    <row r="24" spans="1:8" ht="16.5" thickTop="1">
      <c r="A24" s="175">
        <f t="shared" si="0"/>
        <v>14</v>
      </c>
      <c r="E24" s="211" t="s">
        <v>8</v>
      </c>
      <c r="F24" s="470"/>
      <c r="G24" s="486"/>
      <c r="H24" s="175">
        <f t="shared" si="1"/>
        <v>14</v>
      </c>
    </row>
    <row r="25" spans="1:8" ht="16.5" thickBot="1">
      <c r="A25" s="175">
        <f t="shared" si="0"/>
        <v>15</v>
      </c>
      <c r="B25" s="167" t="s">
        <v>97</v>
      </c>
      <c r="E25" s="166">
        <v>0</v>
      </c>
      <c r="F25" s="470"/>
      <c r="G25" s="446" t="s">
        <v>402</v>
      </c>
      <c r="H25" s="175">
        <f t="shared" si="1"/>
        <v>15</v>
      </c>
    </row>
    <row r="26" spans="1:8" ht="16.5" thickTop="1">
      <c r="F26" s="470"/>
    </row>
    <row r="27" spans="1:8">
      <c r="F27" s="470"/>
    </row>
    <row r="28" spans="1:8" ht="18.75">
      <c r="A28" s="553">
        <v>1</v>
      </c>
      <c r="B28" s="169" t="s">
        <v>411</v>
      </c>
    </row>
    <row r="29" spans="1:8" ht="18.75">
      <c r="A29" s="553"/>
      <c r="B29" s="169" t="s">
        <v>419</v>
      </c>
    </row>
    <row r="30" spans="1:8">
      <c r="B30" s="169" t="s">
        <v>420</v>
      </c>
    </row>
    <row r="31" spans="1:8">
      <c r="B31" s="169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2" orientation="portrait" r:id="rId1"/>
  <headerFooter scaleWithDoc="0">
    <oddFooter>&amp;C&amp;"Times New Roman,Regular"&amp;10AU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259"/>
  <sheetViews>
    <sheetView zoomScale="80" zoomScaleNormal="80" zoomScaleSheetLayoutView="70" zoomScalePageLayoutView="70" workbookViewId="0"/>
  </sheetViews>
  <sheetFormatPr defaultColWidth="8.85546875" defaultRowHeight="15.75"/>
  <cols>
    <col min="1" max="1" width="5.140625" style="659" customWidth="1"/>
    <col min="2" max="2" width="55.42578125" style="167" customWidth="1"/>
    <col min="3" max="5" width="15.5703125" style="167" customWidth="1"/>
    <col min="6" max="6" width="1.5703125" style="167" customWidth="1"/>
    <col min="7" max="7" width="16.85546875" style="167" customWidth="1"/>
    <col min="8" max="8" width="1.5703125" style="167" customWidth="1"/>
    <col min="9" max="9" width="38.85546875" style="433" customWidth="1"/>
    <col min="10" max="10" width="5.140625" style="167" customWidth="1"/>
    <col min="11" max="11" width="16.140625" style="167" bestFit="1" customWidth="1"/>
    <col min="12" max="12" width="10.42578125" style="167" bestFit="1" customWidth="1"/>
    <col min="13" max="16384" width="8.85546875" style="167"/>
  </cols>
  <sheetData>
    <row r="1" spans="1:10" s="693" customFormat="1">
      <c r="A1" s="692"/>
      <c r="I1" s="433"/>
    </row>
    <row r="2" spans="1:10">
      <c r="B2" s="771" t="s">
        <v>16</v>
      </c>
      <c r="C2" s="771"/>
      <c r="D2" s="771"/>
      <c r="E2" s="771"/>
      <c r="F2" s="771"/>
      <c r="G2" s="771"/>
      <c r="H2" s="771"/>
      <c r="I2" s="772"/>
      <c r="J2" s="173"/>
    </row>
    <row r="3" spans="1:10">
      <c r="B3" s="771" t="s">
        <v>102</v>
      </c>
      <c r="C3" s="771"/>
      <c r="D3" s="771"/>
      <c r="E3" s="771"/>
      <c r="F3" s="771"/>
      <c r="G3" s="771"/>
      <c r="H3" s="771"/>
      <c r="I3" s="772"/>
      <c r="J3" s="173"/>
    </row>
    <row r="4" spans="1:10">
      <c r="B4" s="771" t="s">
        <v>103</v>
      </c>
      <c r="C4" s="771"/>
      <c r="D4" s="771"/>
      <c r="E4" s="771"/>
      <c r="F4" s="771"/>
      <c r="G4" s="771"/>
      <c r="H4" s="771"/>
      <c r="I4" s="772"/>
      <c r="J4" s="173"/>
    </row>
    <row r="5" spans="1:10">
      <c r="B5" s="773" t="str">
        <f>'Stmt AD'!B5</f>
        <v>Base Period &amp; True-Up Period 12 - Months Ending xxxxxx</v>
      </c>
      <c r="C5" s="773"/>
      <c r="D5" s="773"/>
      <c r="E5" s="773"/>
      <c r="F5" s="773"/>
      <c r="G5" s="773"/>
      <c r="H5" s="773"/>
      <c r="I5" s="776"/>
      <c r="J5" s="173"/>
    </row>
    <row r="6" spans="1:10">
      <c r="B6" s="774" t="s">
        <v>1</v>
      </c>
      <c r="C6" s="775"/>
      <c r="D6" s="775"/>
      <c r="E6" s="775"/>
      <c r="F6" s="775"/>
      <c r="G6" s="775"/>
      <c r="H6" s="775"/>
      <c r="I6" s="775"/>
      <c r="J6" s="173"/>
    </row>
    <row r="7" spans="1:10">
      <c r="B7" s="175"/>
      <c r="C7" s="175"/>
      <c r="D7" s="175"/>
      <c r="E7" s="175"/>
      <c r="F7" s="175"/>
      <c r="G7" s="175"/>
      <c r="H7" s="175"/>
      <c r="I7" s="189"/>
      <c r="J7" s="173"/>
    </row>
    <row r="8" spans="1:10">
      <c r="A8" s="659" t="s">
        <v>2</v>
      </c>
      <c r="B8" s="470"/>
      <c r="C8" s="470"/>
      <c r="D8" s="470"/>
      <c r="E8" s="175" t="s">
        <v>255</v>
      </c>
      <c r="F8" s="470"/>
      <c r="G8" s="470"/>
      <c r="H8" s="470"/>
      <c r="I8" s="189"/>
      <c r="J8" s="173" t="s">
        <v>2</v>
      </c>
    </row>
    <row r="9" spans="1:10">
      <c r="A9" s="2" t="s">
        <v>18</v>
      </c>
      <c r="B9" s="175"/>
      <c r="C9" s="175"/>
      <c r="D9" s="175"/>
      <c r="E9" s="439" t="s">
        <v>254</v>
      </c>
      <c r="F9" s="175"/>
      <c r="G9" s="473" t="s">
        <v>36</v>
      </c>
      <c r="H9" s="470"/>
      <c r="I9" s="556" t="s">
        <v>7</v>
      </c>
      <c r="J9" s="2" t="s">
        <v>18</v>
      </c>
    </row>
    <row r="10" spans="1:10">
      <c r="B10" s="175"/>
      <c r="C10" s="175"/>
      <c r="D10" s="175"/>
      <c r="E10" s="175"/>
      <c r="F10" s="175"/>
      <c r="G10" s="175"/>
      <c r="H10" s="175"/>
      <c r="I10" s="479"/>
      <c r="J10" s="173"/>
    </row>
    <row r="11" spans="1:10">
      <c r="A11" s="659">
        <v>1</v>
      </c>
      <c r="B11" s="492" t="s">
        <v>104</v>
      </c>
      <c r="I11" s="189"/>
      <c r="J11" s="173">
        <f>A11</f>
        <v>1</v>
      </c>
    </row>
    <row r="12" spans="1:10">
      <c r="A12" s="659">
        <f>A11+1</f>
        <v>2</v>
      </c>
      <c r="B12" s="493" t="s">
        <v>363</v>
      </c>
      <c r="E12" s="173" t="s">
        <v>259</v>
      </c>
      <c r="F12" s="3"/>
      <c r="G12" s="101">
        <v>0</v>
      </c>
      <c r="H12" s="470"/>
      <c r="I12" s="557"/>
      <c r="J12" s="173">
        <f>J11+1</f>
        <v>2</v>
      </c>
    </row>
    <row r="13" spans="1:10">
      <c r="A13" s="659">
        <f t="shared" ref="A13:A52" si="0">A12+1</f>
        <v>3</v>
      </c>
      <c r="B13" s="493" t="s">
        <v>364</v>
      </c>
      <c r="E13" s="173" t="s">
        <v>274</v>
      </c>
      <c r="F13" s="3"/>
      <c r="G13" s="103">
        <v>0</v>
      </c>
      <c r="H13" s="470"/>
      <c r="I13" s="557"/>
      <c r="J13" s="173">
        <f t="shared" ref="J13:J52" si="1">J12+1</f>
        <v>3</v>
      </c>
    </row>
    <row r="14" spans="1:10">
      <c r="A14" s="659">
        <f t="shared" si="0"/>
        <v>4</v>
      </c>
      <c r="B14" s="493" t="s">
        <v>365</v>
      </c>
      <c r="E14" s="173" t="s">
        <v>275</v>
      </c>
      <c r="F14" s="3"/>
      <c r="G14" s="112">
        <v>0</v>
      </c>
      <c r="H14" s="470"/>
      <c r="I14" s="557"/>
      <c r="J14" s="173">
        <f t="shared" si="1"/>
        <v>4</v>
      </c>
    </row>
    <row r="15" spans="1:10">
      <c r="A15" s="659">
        <f t="shared" si="0"/>
        <v>5</v>
      </c>
      <c r="B15" s="493" t="s">
        <v>332</v>
      </c>
      <c r="E15" s="173" t="s">
        <v>276</v>
      </c>
      <c r="F15" s="3"/>
      <c r="G15" s="112">
        <v>0</v>
      </c>
      <c r="H15" s="470"/>
      <c r="I15" s="557"/>
      <c r="J15" s="173">
        <f t="shared" si="1"/>
        <v>5</v>
      </c>
    </row>
    <row r="16" spans="1:10">
      <c r="A16" s="659">
        <f t="shared" si="0"/>
        <v>6</v>
      </c>
      <c r="B16" s="493" t="s">
        <v>333</v>
      </c>
      <c r="E16" s="173" t="s">
        <v>277</v>
      </c>
      <c r="F16" s="3"/>
      <c r="G16" s="195">
        <v>0</v>
      </c>
      <c r="H16" s="470"/>
      <c r="I16" s="557"/>
      <c r="J16" s="173">
        <f t="shared" si="1"/>
        <v>6</v>
      </c>
    </row>
    <row r="17" spans="1:10">
      <c r="A17" s="659">
        <f t="shared" si="0"/>
        <v>7</v>
      </c>
      <c r="B17" s="493" t="s">
        <v>463</v>
      </c>
      <c r="C17" s="493"/>
      <c r="D17" s="493"/>
      <c r="E17" s="493"/>
      <c r="F17" s="493"/>
      <c r="G17" s="193">
        <f>SUM(G12:G16)</f>
        <v>0</v>
      </c>
      <c r="H17" s="174"/>
      <c r="I17" s="189" t="s">
        <v>591</v>
      </c>
      <c r="J17" s="173">
        <f t="shared" si="1"/>
        <v>7</v>
      </c>
    </row>
    <row r="18" spans="1:10">
      <c r="A18" s="659">
        <f t="shared" si="0"/>
        <v>8</v>
      </c>
      <c r="B18" s="493"/>
      <c r="I18" s="189"/>
      <c r="J18" s="173">
        <f t="shared" si="1"/>
        <v>8</v>
      </c>
    </row>
    <row r="19" spans="1:10">
      <c r="A19" s="659">
        <f t="shared" si="0"/>
        <v>9</v>
      </c>
      <c r="B19" s="558" t="s">
        <v>105</v>
      </c>
      <c r="G19" s="4"/>
      <c r="H19" s="4"/>
      <c r="I19" s="189"/>
      <c r="J19" s="173">
        <f t="shared" si="1"/>
        <v>9</v>
      </c>
    </row>
    <row r="20" spans="1:10">
      <c r="A20" s="659">
        <f t="shared" si="0"/>
        <v>10</v>
      </c>
      <c r="B20" s="167" t="s">
        <v>366</v>
      </c>
      <c r="E20" s="173" t="s">
        <v>278</v>
      </c>
      <c r="F20" s="3"/>
      <c r="G20" s="101">
        <v>0</v>
      </c>
      <c r="H20" s="470"/>
      <c r="I20" s="559"/>
      <c r="J20" s="173">
        <f t="shared" si="1"/>
        <v>10</v>
      </c>
    </row>
    <row r="21" spans="1:10">
      <c r="A21" s="659">
        <f t="shared" si="0"/>
        <v>11</v>
      </c>
      <c r="B21" s="167" t="s">
        <v>367</v>
      </c>
      <c r="E21" s="173" t="s">
        <v>279</v>
      </c>
      <c r="F21" s="3"/>
      <c r="G21" s="103">
        <v>0</v>
      </c>
      <c r="H21" s="470"/>
      <c r="I21" s="559"/>
      <c r="J21" s="173">
        <f t="shared" si="1"/>
        <v>11</v>
      </c>
    </row>
    <row r="22" spans="1:10">
      <c r="A22" s="659">
        <f t="shared" si="0"/>
        <v>12</v>
      </c>
      <c r="B22" s="167" t="s">
        <v>368</v>
      </c>
      <c r="E22" s="173" t="s">
        <v>280</v>
      </c>
      <c r="F22" s="3"/>
      <c r="G22" s="103">
        <v>0</v>
      </c>
      <c r="H22" s="470"/>
      <c r="I22" s="559"/>
      <c r="J22" s="173">
        <f t="shared" si="1"/>
        <v>12</v>
      </c>
    </row>
    <row r="23" spans="1:10">
      <c r="A23" s="659">
        <f t="shared" si="0"/>
        <v>13</v>
      </c>
      <c r="B23" s="167" t="s">
        <v>369</v>
      </c>
      <c r="E23" s="173" t="s">
        <v>281</v>
      </c>
      <c r="F23" s="3"/>
      <c r="G23" s="103">
        <v>0</v>
      </c>
      <c r="H23" s="470"/>
      <c r="I23" s="559"/>
      <c r="J23" s="173">
        <f t="shared" si="1"/>
        <v>13</v>
      </c>
    </row>
    <row r="24" spans="1:10">
      <c r="A24" s="659">
        <f t="shared" si="0"/>
        <v>14</v>
      </c>
      <c r="B24" s="167" t="s">
        <v>370</v>
      </c>
      <c r="E24" s="173" t="s">
        <v>282</v>
      </c>
      <c r="F24" s="3"/>
      <c r="G24" s="195">
        <v>0</v>
      </c>
      <c r="H24" s="470"/>
      <c r="I24" s="559"/>
      <c r="J24" s="173">
        <f t="shared" si="1"/>
        <v>14</v>
      </c>
    </row>
    <row r="25" spans="1:10">
      <c r="A25" s="659">
        <f t="shared" si="0"/>
        <v>15</v>
      </c>
      <c r="B25" s="493" t="s">
        <v>464</v>
      </c>
      <c r="C25" s="493"/>
      <c r="D25" s="493"/>
      <c r="E25" s="493"/>
      <c r="F25" s="493"/>
      <c r="G25" s="257">
        <f>SUM(G20:G24)</f>
        <v>0</v>
      </c>
      <c r="H25" s="214"/>
      <c r="I25" s="189" t="s">
        <v>592</v>
      </c>
      <c r="J25" s="173">
        <f t="shared" si="1"/>
        <v>15</v>
      </c>
    </row>
    <row r="26" spans="1:10">
      <c r="A26" s="659">
        <f t="shared" si="0"/>
        <v>16</v>
      </c>
      <c r="B26" s="493"/>
      <c r="I26" s="189"/>
      <c r="J26" s="173">
        <f t="shared" si="1"/>
        <v>16</v>
      </c>
    </row>
    <row r="27" spans="1:10" ht="16.5" thickBot="1">
      <c r="A27" s="659">
        <f t="shared" si="0"/>
        <v>17</v>
      </c>
      <c r="B27" s="492" t="s">
        <v>106</v>
      </c>
      <c r="G27" s="258" t="e">
        <f>G25/G17</f>
        <v>#DIV/0!</v>
      </c>
      <c r="H27" s="357"/>
      <c r="I27" s="189" t="s">
        <v>593</v>
      </c>
      <c r="J27" s="173">
        <f t="shared" si="1"/>
        <v>17</v>
      </c>
    </row>
    <row r="28" spans="1:10" ht="16.5" thickTop="1">
      <c r="A28" s="659">
        <f t="shared" si="0"/>
        <v>18</v>
      </c>
      <c r="B28" s="493"/>
      <c r="I28" s="189"/>
      <c r="J28" s="173">
        <f t="shared" si="1"/>
        <v>18</v>
      </c>
    </row>
    <row r="29" spans="1:10">
      <c r="A29" s="659">
        <f t="shared" si="0"/>
        <v>19</v>
      </c>
      <c r="B29" s="492" t="s">
        <v>107</v>
      </c>
      <c r="I29" s="189"/>
      <c r="J29" s="173">
        <f t="shared" si="1"/>
        <v>19</v>
      </c>
    </row>
    <row r="30" spans="1:10">
      <c r="A30" s="659">
        <f t="shared" si="0"/>
        <v>20</v>
      </c>
      <c r="B30" s="493" t="s">
        <v>371</v>
      </c>
      <c r="E30" s="173" t="s">
        <v>283</v>
      </c>
      <c r="F30" s="3"/>
      <c r="G30" s="101">
        <v>0</v>
      </c>
      <c r="H30" s="470"/>
      <c r="I30" s="559"/>
      <c r="J30" s="173">
        <f t="shared" si="1"/>
        <v>20</v>
      </c>
    </row>
    <row r="31" spans="1:10">
      <c r="A31" s="659">
        <f t="shared" si="0"/>
        <v>21</v>
      </c>
      <c r="B31" s="493" t="s">
        <v>372</v>
      </c>
      <c r="C31" s="493"/>
      <c r="D31" s="493"/>
      <c r="E31" s="173" t="s">
        <v>284</v>
      </c>
      <c r="F31" s="3"/>
      <c r="G31" s="259">
        <v>0</v>
      </c>
      <c r="H31" s="470"/>
      <c r="I31" s="559"/>
      <c r="J31" s="173">
        <f t="shared" si="1"/>
        <v>21</v>
      </c>
    </row>
    <row r="32" spans="1:10" ht="16.5" thickBot="1">
      <c r="A32" s="659">
        <f t="shared" si="0"/>
        <v>22</v>
      </c>
      <c r="B32" s="493" t="s">
        <v>465</v>
      </c>
      <c r="G32" s="258">
        <f>IFERROR((G31/G30),0)</f>
        <v>0</v>
      </c>
      <c r="H32" s="357"/>
      <c r="I32" s="189" t="s">
        <v>594</v>
      </c>
      <c r="J32" s="173">
        <f t="shared" si="1"/>
        <v>22</v>
      </c>
    </row>
    <row r="33" spans="1:11" ht="16.5" thickTop="1">
      <c r="A33" s="659">
        <f t="shared" si="0"/>
        <v>23</v>
      </c>
      <c r="B33" s="493"/>
      <c r="I33" s="189"/>
      <c r="J33" s="173">
        <f t="shared" si="1"/>
        <v>23</v>
      </c>
    </row>
    <row r="34" spans="1:11">
      <c r="A34" s="659">
        <f t="shared" si="0"/>
        <v>24</v>
      </c>
      <c r="B34" s="492" t="s">
        <v>108</v>
      </c>
      <c r="I34" s="189"/>
      <c r="J34" s="173">
        <f t="shared" si="1"/>
        <v>24</v>
      </c>
      <c r="K34" s="169"/>
    </row>
    <row r="35" spans="1:11">
      <c r="A35" s="659">
        <f t="shared" si="0"/>
        <v>25</v>
      </c>
      <c r="B35" s="493" t="s">
        <v>334</v>
      </c>
      <c r="E35" s="173" t="s">
        <v>285</v>
      </c>
      <c r="F35" s="3"/>
      <c r="G35" s="101">
        <v>0</v>
      </c>
      <c r="H35" s="470"/>
      <c r="I35" s="559"/>
      <c r="J35" s="173">
        <f t="shared" si="1"/>
        <v>25</v>
      </c>
      <c r="K35" s="560"/>
    </row>
    <row r="36" spans="1:11">
      <c r="A36" s="659">
        <f t="shared" si="0"/>
        <v>26</v>
      </c>
      <c r="B36" s="493" t="s">
        <v>375</v>
      </c>
      <c r="E36" s="173" t="s">
        <v>283</v>
      </c>
      <c r="G36" s="260">
        <f>-G30</f>
        <v>0</v>
      </c>
      <c r="H36" s="260"/>
      <c r="I36" s="189" t="s">
        <v>652</v>
      </c>
      <c r="J36" s="173">
        <f t="shared" si="1"/>
        <v>26</v>
      </c>
      <c r="K36" s="169"/>
    </row>
    <row r="37" spans="1:11">
      <c r="A37" s="659">
        <f t="shared" si="0"/>
        <v>27</v>
      </c>
      <c r="B37" s="493" t="s">
        <v>373</v>
      </c>
      <c r="E37" s="173" t="s">
        <v>286</v>
      </c>
      <c r="G37" s="112">
        <v>0</v>
      </c>
      <c r="H37" s="470"/>
      <c r="I37" s="559"/>
      <c r="J37" s="173">
        <f t="shared" si="1"/>
        <v>27</v>
      </c>
      <c r="K37" s="169"/>
    </row>
    <row r="38" spans="1:11">
      <c r="A38" s="659">
        <f t="shared" si="0"/>
        <v>28</v>
      </c>
      <c r="B38" s="493" t="s">
        <v>374</v>
      </c>
      <c r="E38" s="173" t="s">
        <v>287</v>
      </c>
      <c r="G38" s="112">
        <v>0</v>
      </c>
      <c r="H38" s="470"/>
      <c r="I38" s="559"/>
      <c r="J38" s="173">
        <f t="shared" si="1"/>
        <v>28</v>
      </c>
    </row>
    <row r="39" spans="1:11" ht="16.5" thickBot="1">
      <c r="A39" s="659">
        <f t="shared" si="0"/>
        <v>29</v>
      </c>
      <c r="B39" s="493" t="s">
        <v>466</v>
      </c>
      <c r="C39" s="493"/>
      <c r="D39" s="493"/>
      <c r="E39" s="493"/>
      <c r="F39" s="493"/>
      <c r="G39" s="261">
        <f>SUM(G35:G38)</f>
        <v>0</v>
      </c>
      <c r="H39" s="358"/>
      <c r="I39" s="189" t="s">
        <v>595</v>
      </c>
      <c r="J39" s="173">
        <f t="shared" si="1"/>
        <v>29</v>
      </c>
    </row>
    <row r="40" spans="1:11" ht="17.25" thickTop="1" thickBot="1">
      <c r="A40" s="356">
        <f t="shared" si="0"/>
        <v>30</v>
      </c>
      <c r="B40" s="561"/>
      <c r="C40" s="256"/>
      <c r="D40" s="256"/>
      <c r="E40" s="256"/>
      <c r="F40" s="256"/>
      <c r="G40" s="256"/>
      <c r="H40" s="256"/>
      <c r="I40" s="562"/>
      <c r="J40" s="356">
        <f t="shared" si="1"/>
        <v>30</v>
      </c>
    </row>
    <row r="41" spans="1:11">
      <c r="A41" s="2">
        <f>A40+1</f>
        <v>31</v>
      </c>
      <c r="B41" s="563"/>
      <c r="C41" s="210"/>
      <c r="D41" s="210"/>
      <c r="E41" s="210"/>
      <c r="F41" s="210"/>
      <c r="G41" s="210"/>
      <c r="H41" s="210"/>
      <c r="I41" s="479"/>
      <c r="J41" s="2">
        <f>J40+1</f>
        <v>31</v>
      </c>
    </row>
    <row r="42" spans="1:11" ht="16.5" thickBot="1">
      <c r="A42" s="659">
        <f>A41+1</f>
        <v>32</v>
      </c>
      <c r="B42" s="492" t="s">
        <v>910</v>
      </c>
      <c r="G42" s="262">
        <v>0</v>
      </c>
      <c r="H42" s="725"/>
      <c r="I42" s="189" t="s">
        <v>909</v>
      </c>
      <c r="J42" s="173">
        <f>J41+1</f>
        <v>32</v>
      </c>
    </row>
    <row r="43" spans="1:11" ht="16.5" thickTop="1">
      <c r="A43" s="659">
        <f t="shared" si="0"/>
        <v>33</v>
      </c>
      <c r="B43" s="493"/>
      <c r="C43" s="263" t="s">
        <v>3</v>
      </c>
      <c r="D43" s="263" t="s">
        <v>4</v>
      </c>
      <c r="E43" s="263" t="s">
        <v>99</v>
      </c>
      <c r="F43" s="263"/>
      <c r="G43" s="263" t="s">
        <v>109</v>
      </c>
      <c r="H43" s="263"/>
      <c r="I43" s="189"/>
      <c r="J43" s="173">
        <f t="shared" si="1"/>
        <v>33</v>
      </c>
    </row>
    <row r="44" spans="1:11">
      <c r="A44" s="659">
        <f t="shared" si="0"/>
        <v>34</v>
      </c>
      <c r="B44" s="493"/>
      <c r="D44" s="173" t="s">
        <v>110</v>
      </c>
      <c r="E44" s="173" t="s">
        <v>126</v>
      </c>
      <c r="F44" s="173"/>
      <c r="G44" s="173" t="s">
        <v>111</v>
      </c>
      <c r="H44" s="173"/>
      <c r="I44" s="189"/>
      <c r="J44" s="173">
        <f t="shared" si="1"/>
        <v>34</v>
      </c>
    </row>
    <row r="45" spans="1:11" ht="18.75">
      <c r="A45" s="659">
        <f t="shared" si="0"/>
        <v>35</v>
      </c>
      <c r="B45" s="492" t="s">
        <v>112</v>
      </c>
      <c r="C45" s="264" t="s">
        <v>501</v>
      </c>
      <c r="D45" s="264" t="s">
        <v>113</v>
      </c>
      <c r="E45" s="264" t="s">
        <v>127</v>
      </c>
      <c r="F45" s="264"/>
      <c r="G45" s="264" t="s">
        <v>114</v>
      </c>
      <c r="H45" s="2"/>
      <c r="I45" s="189"/>
      <c r="J45" s="173">
        <f t="shared" si="1"/>
        <v>35</v>
      </c>
    </row>
    <row r="46" spans="1:11">
      <c r="A46" s="659">
        <f t="shared" si="0"/>
        <v>36</v>
      </c>
      <c r="B46" s="493"/>
      <c r="I46" s="189"/>
      <c r="J46" s="173">
        <f t="shared" si="1"/>
        <v>36</v>
      </c>
    </row>
    <row r="47" spans="1:11">
      <c r="A47" s="659">
        <f t="shared" si="0"/>
        <v>37</v>
      </c>
      <c r="B47" s="493" t="s">
        <v>115</v>
      </c>
      <c r="C47" s="187">
        <f>G17</f>
        <v>0</v>
      </c>
      <c r="D47" s="267" t="e">
        <f>C47/C$50</f>
        <v>#DIV/0!</v>
      </c>
      <c r="E47" s="268" t="e">
        <f>G27</f>
        <v>#DIV/0!</v>
      </c>
      <c r="G47" s="265" t="e">
        <f>D47*E47</f>
        <v>#DIV/0!</v>
      </c>
      <c r="H47" s="265"/>
      <c r="I47" s="189" t="s">
        <v>596</v>
      </c>
      <c r="J47" s="173">
        <f t="shared" si="1"/>
        <v>37</v>
      </c>
    </row>
    <row r="48" spans="1:11">
      <c r="A48" s="659">
        <f t="shared" si="0"/>
        <v>38</v>
      </c>
      <c r="B48" s="493" t="s">
        <v>116</v>
      </c>
      <c r="C48" s="188">
        <f>G30</f>
        <v>0</v>
      </c>
      <c r="D48" s="267" t="e">
        <f>C48/C$50</f>
        <v>#DIV/0!</v>
      </c>
      <c r="E48" s="268">
        <f>G32</f>
        <v>0</v>
      </c>
      <c r="G48" s="265" t="e">
        <f>D48*E48</f>
        <v>#DIV/0!</v>
      </c>
      <c r="H48" s="265"/>
      <c r="I48" s="189" t="s">
        <v>597</v>
      </c>
      <c r="J48" s="173">
        <f t="shared" si="1"/>
        <v>38</v>
      </c>
    </row>
    <row r="49" spans="1:10">
      <c r="A49" s="659">
        <f t="shared" si="0"/>
        <v>39</v>
      </c>
      <c r="B49" s="493" t="s">
        <v>117</v>
      </c>
      <c r="C49" s="188">
        <f>G39</f>
        <v>0</v>
      </c>
      <c r="D49" s="269" t="e">
        <f>C49/C$50</f>
        <v>#DIV/0!</v>
      </c>
      <c r="E49" s="270">
        <f>G42</f>
        <v>0</v>
      </c>
      <c r="G49" s="266" t="e">
        <f>D49*E49</f>
        <v>#DIV/0!</v>
      </c>
      <c r="H49" s="357"/>
      <c r="I49" s="189" t="s">
        <v>598</v>
      </c>
      <c r="J49" s="173">
        <f t="shared" si="1"/>
        <v>39</v>
      </c>
    </row>
    <row r="50" spans="1:10" ht="16.5" thickBot="1">
      <c r="A50" s="659">
        <f t="shared" si="0"/>
        <v>40</v>
      </c>
      <c r="B50" s="493" t="s">
        <v>467</v>
      </c>
      <c r="C50" s="271">
        <f>SUM(C47:C49)</f>
        <v>0</v>
      </c>
      <c r="D50" s="272" t="e">
        <f>SUM(D47:D49)</f>
        <v>#DIV/0!</v>
      </c>
      <c r="E50" s="169"/>
      <c r="G50" s="258" t="e">
        <f>SUM(G47:G49)</f>
        <v>#DIV/0!</v>
      </c>
      <c r="H50" s="357"/>
      <c r="I50" s="189" t="s">
        <v>599</v>
      </c>
      <c r="J50" s="173">
        <f t="shared" si="1"/>
        <v>40</v>
      </c>
    </row>
    <row r="51" spans="1:10" ht="16.5" thickTop="1">
      <c r="A51" s="659">
        <f t="shared" si="0"/>
        <v>41</v>
      </c>
      <c r="B51" s="493"/>
      <c r="C51" s="169"/>
      <c r="D51" s="169"/>
      <c r="E51" s="169"/>
      <c r="I51" s="189"/>
      <c r="J51" s="173">
        <f t="shared" si="1"/>
        <v>41</v>
      </c>
    </row>
    <row r="52" spans="1:10" ht="16.5" thickBot="1">
      <c r="A52" s="659">
        <f t="shared" si="0"/>
        <v>42</v>
      </c>
      <c r="B52" s="492" t="s">
        <v>128</v>
      </c>
      <c r="C52" s="169"/>
      <c r="D52" s="169"/>
      <c r="E52" s="169"/>
      <c r="G52" s="258" t="e">
        <f>G48+G49</f>
        <v>#DIV/0!</v>
      </c>
      <c r="H52" s="357"/>
      <c r="I52" s="189" t="s">
        <v>600</v>
      </c>
      <c r="J52" s="173">
        <f t="shared" si="1"/>
        <v>42</v>
      </c>
    </row>
    <row r="53" spans="1:10" ht="17.25" thickTop="1" thickBot="1">
      <c r="A53" s="356">
        <f>A52+1</f>
        <v>43</v>
      </c>
      <c r="B53" s="561"/>
      <c r="C53" s="564"/>
      <c r="D53" s="564"/>
      <c r="E53" s="564"/>
      <c r="F53" s="256"/>
      <c r="G53" s="256"/>
      <c r="H53" s="256"/>
      <c r="I53" s="562"/>
      <c r="J53" s="356">
        <f>J52+1</f>
        <v>43</v>
      </c>
    </row>
    <row r="54" spans="1:10" s="679" customFormat="1">
      <c r="A54" s="2">
        <f t="shared" ref="A54:A102" si="2">A53+1</f>
        <v>44</v>
      </c>
      <c r="B54" s="563"/>
      <c r="C54" s="565"/>
      <c r="D54" s="565"/>
      <c r="E54" s="565"/>
      <c r="F54" s="210"/>
      <c r="G54" s="210"/>
      <c r="H54" s="210"/>
      <c r="I54" s="479"/>
      <c r="J54" s="2">
        <f t="shared" ref="J54:J102" si="3">J53+1</f>
        <v>44</v>
      </c>
    </row>
    <row r="55" spans="1:10" s="679" customFormat="1" ht="32.25" thickBot="1">
      <c r="A55" s="2">
        <f>A54+1</f>
        <v>45</v>
      </c>
      <c r="B55" s="740" t="s">
        <v>911</v>
      </c>
      <c r="C55" s="728"/>
      <c r="D55" s="728"/>
      <c r="E55" s="728"/>
      <c r="F55" s="728"/>
      <c r="G55" s="262">
        <v>0</v>
      </c>
      <c r="H55" s="210"/>
      <c r="I55" s="741" t="s">
        <v>793</v>
      </c>
      <c r="J55" s="2">
        <f>J54+1</f>
        <v>45</v>
      </c>
    </row>
    <row r="56" spans="1:10" s="679" customFormat="1" ht="16.5" thickTop="1">
      <c r="A56" s="2">
        <f t="shared" si="2"/>
        <v>46</v>
      </c>
      <c r="B56" s="493"/>
      <c r="C56" s="566" t="s">
        <v>3</v>
      </c>
      <c r="D56" s="566" t="s">
        <v>4</v>
      </c>
      <c r="E56" s="566" t="s">
        <v>99</v>
      </c>
      <c r="F56" s="263"/>
      <c r="G56" s="263" t="s">
        <v>109</v>
      </c>
      <c r="H56" s="210"/>
      <c r="I56" s="189"/>
      <c r="J56" s="2">
        <f t="shared" si="3"/>
        <v>46</v>
      </c>
    </row>
    <row r="57" spans="1:10" s="679" customFormat="1">
      <c r="A57" s="2">
        <f t="shared" si="2"/>
        <v>47</v>
      </c>
      <c r="B57" s="493"/>
      <c r="C57" s="169"/>
      <c r="D57" s="567" t="s">
        <v>110</v>
      </c>
      <c r="E57" s="567" t="s">
        <v>126</v>
      </c>
      <c r="F57" s="727"/>
      <c r="G57" s="727" t="s">
        <v>111</v>
      </c>
      <c r="H57" s="210"/>
      <c r="I57" s="189"/>
      <c r="J57" s="2">
        <f t="shared" si="3"/>
        <v>47</v>
      </c>
    </row>
    <row r="58" spans="1:10" s="679" customFormat="1" ht="18.75">
      <c r="A58" s="2">
        <f t="shared" si="2"/>
        <v>48</v>
      </c>
      <c r="B58" s="492" t="s">
        <v>112</v>
      </c>
      <c r="C58" s="568" t="s">
        <v>501</v>
      </c>
      <c r="D58" s="568" t="s">
        <v>113</v>
      </c>
      <c r="E58" s="568" t="s">
        <v>127</v>
      </c>
      <c r="F58" s="264"/>
      <c r="G58" s="264" t="s">
        <v>114</v>
      </c>
      <c r="H58" s="210"/>
      <c r="I58" s="189"/>
      <c r="J58" s="2">
        <f t="shared" si="3"/>
        <v>48</v>
      </c>
    </row>
    <row r="59" spans="1:10" s="679" customFormat="1">
      <c r="A59" s="2">
        <f t="shared" si="2"/>
        <v>49</v>
      </c>
      <c r="B59" s="493"/>
      <c r="C59" s="169"/>
      <c r="D59" s="169"/>
      <c r="E59" s="169"/>
      <c r="F59" s="728"/>
      <c r="G59" s="728"/>
      <c r="H59" s="210"/>
      <c r="I59" s="189"/>
      <c r="J59" s="2">
        <f t="shared" si="3"/>
        <v>49</v>
      </c>
    </row>
    <row r="60" spans="1:10" s="679" customFormat="1">
      <c r="A60" s="2">
        <f t="shared" si="2"/>
        <v>50</v>
      </c>
      <c r="B60" s="493" t="s">
        <v>115</v>
      </c>
      <c r="C60" s="187">
        <f>G17</f>
        <v>0</v>
      </c>
      <c r="D60" s="267" t="e">
        <f>C60/C$63</f>
        <v>#DIV/0!</v>
      </c>
      <c r="E60" s="742">
        <v>0</v>
      </c>
      <c r="F60" s="728"/>
      <c r="G60" s="265" t="e">
        <f>D60*E60</f>
        <v>#DIV/0!</v>
      </c>
      <c r="H60" s="210"/>
      <c r="I60" s="189" t="s">
        <v>781</v>
      </c>
      <c r="J60" s="2">
        <f t="shared" si="3"/>
        <v>50</v>
      </c>
    </row>
    <row r="61" spans="1:10" s="679" customFormat="1">
      <c r="A61" s="2">
        <f t="shared" si="2"/>
        <v>51</v>
      </c>
      <c r="B61" s="493" t="s">
        <v>116</v>
      </c>
      <c r="C61" s="188">
        <f>G30</f>
        <v>0</v>
      </c>
      <c r="D61" s="267" t="e">
        <f>C61/C$63</f>
        <v>#DIV/0!</v>
      </c>
      <c r="E61" s="742">
        <v>0</v>
      </c>
      <c r="F61" s="728"/>
      <c r="G61" s="265" t="e">
        <f>D61*E61</f>
        <v>#DIV/0!</v>
      </c>
      <c r="H61" s="210"/>
      <c r="I61" s="189" t="s">
        <v>781</v>
      </c>
      <c r="J61" s="2">
        <f t="shared" si="3"/>
        <v>51</v>
      </c>
    </row>
    <row r="62" spans="1:10" s="679" customFormat="1">
      <c r="A62" s="2">
        <f t="shared" si="2"/>
        <v>52</v>
      </c>
      <c r="B62" s="493" t="s">
        <v>117</v>
      </c>
      <c r="C62" s="188">
        <f>G39</f>
        <v>0</v>
      </c>
      <c r="D62" s="269" t="e">
        <f>C62/C$63</f>
        <v>#DIV/0!</v>
      </c>
      <c r="E62" s="270">
        <f>G55</f>
        <v>0</v>
      </c>
      <c r="F62" s="728"/>
      <c r="G62" s="266" t="e">
        <f>D62*E62</f>
        <v>#DIV/0!</v>
      </c>
      <c r="H62" s="210"/>
      <c r="I62" s="189" t="s">
        <v>601</v>
      </c>
      <c r="J62" s="2">
        <f t="shared" si="3"/>
        <v>52</v>
      </c>
    </row>
    <row r="63" spans="1:10" s="679" customFormat="1" ht="16.5" thickBot="1">
      <c r="A63" s="2">
        <f t="shared" si="2"/>
        <v>53</v>
      </c>
      <c r="B63" s="493" t="s">
        <v>467</v>
      </c>
      <c r="C63" s="271">
        <f>SUM(C60:C62)</f>
        <v>0</v>
      </c>
      <c r="D63" s="272" t="e">
        <f>SUM(D60:D62)</f>
        <v>#DIV/0!</v>
      </c>
      <c r="E63" s="169"/>
      <c r="F63" s="728"/>
      <c r="G63" s="258" t="e">
        <f>SUM(G60:G62)</f>
        <v>#DIV/0!</v>
      </c>
      <c r="H63" s="210"/>
      <c r="I63" s="189" t="s">
        <v>602</v>
      </c>
      <c r="J63" s="2">
        <f t="shared" si="3"/>
        <v>53</v>
      </c>
    </row>
    <row r="64" spans="1:10" s="679" customFormat="1" ht="16.5" thickTop="1">
      <c r="A64" s="2">
        <f t="shared" si="2"/>
        <v>54</v>
      </c>
      <c r="B64" s="493"/>
      <c r="C64" s="169"/>
      <c r="D64" s="169"/>
      <c r="E64" s="169"/>
      <c r="F64" s="728"/>
      <c r="G64" s="728"/>
      <c r="H64" s="210"/>
      <c r="I64" s="189"/>
      <c r="J64" s="2">
        <f t="shared" si="3"/>
        <v>54</v>
      </c>
    </row>
    <row r="65" spans="1:10" s="679" customFormat="1" ht="16.5" thickBot="1">
      <c r="A65" s="2">
        <f t="shared" si="2"/>
        <v>55</v>
      </c>
      <c r="B65" s="740" t="s">
        <v>794</v>
      </c>
      <c r="C65" s="169"/>
      <c r="D65" s="169"/>
      <c r="E65" s="169"/>
      <c r="F65" s="728"/>
      <c r="G65" s="272" t="e">
        <f>G62</f>
        <v>#DIV/0!</v>
      </c>
      <c r="H65" s="565"/>
      <c r="I65" s="741" t="s">
        <v>795</v>
      </c>
      <c r="J65" s="2">
        <f t="shared" si="3"/>
        <v>55</v>
      </c>
    </row>
    <row r="66" spans="1:10" s="693" customFormat="1" ht="16.5" thickTop="1">
      <c r="A66" s="2"/>
      <c r="B66" s="740"/>
      <c r="C66" s="169"/>
      <c r="D66" s="169"/>
      <c r="E66" s="169"/>
      <c r="F66" s="728"/>
      <c r="G66" s="289"/>
      <c r="H66" s="565"/>
      <c r="I66" s="741"/>
      <c r="J66" s="2"/>
    </row>
    <row r="67" spans="1:10" s="693" customFormat="1" ht="18.75">
      <c r="A67" s="509">
        <v>1</v>
      </c>
      <c r="B67" s="493" t="s">
        <v>130</v>
      </c>
      <c r="C67" s="169"/>
      <c r="D67" s="169"/>
      <c r="E67" s="169"/>
      <c r="F67" s="728"/>
      <c r="G67" s="289"/>
      <c r="H67" s="565"/>
      <c r="I67" s="741"/>
      <c r="J67" s="2"/>
    </row>
    <row r="68" spans="1:10" s="693" customFormat="1">
      <c r="A68" s="2"/>
      <c r="B68" s="740"/>
      <c r="C68" s="169"/>
      <c r="D68" s="169"/>
      <c r="E68" s="169"/>
      <c r="F68" s="728"/>
      <c r="G68" s="289"/>
      <c r="H68" s="565"/>
      <c r="I68" s="741"/>
      <c r="J68" s="2"/>
    </row>
    <row r="69" spans="1:10" s="693" customFormat="1">
      <c r="A69" s="2"/>
      <c r="B69" s="740"/>
      <c r="C69" s="169"/>
      <c r="D69" s="169"/>
      <c r="E69" s="169"/>
      <c r="F69" s="728"/>
      <c r="G69" s="289"/>
      <c r="H69" s="565"/>
      <c r="I69" s="741"/>
      <c r="J69" s="2"/>
    </row>
    <row r="70" spans="1:10" s="693" customFormat="1">
      <c r="A70" s="2"/>
      <c r="B70" s="771" t="s">
        <v>16</v>
      </c>
      <c r="C70" s="771"/>
      <c r="D70" s="771"/>
      <c r="E70" s="771"/>
      <c r="F70" s="771"/>
      <c r="G70" s="771"/>
      <c r="H70" s="771"/>
      <c r="I70" s="772"/>
      <c r="J70" s="2"/>
    </row>
    <row r="71" spans="1:10" s="693" customFormat="1">
      <c r="A71" s="2"/>
      <c r="B71" s="771" t="s">
        <v>102</v>
      </c>
      <c r="C71" s="771"/>
      <c r="D71" s="771"/>
      <c r="E71" s="771"/>
      <c r="F71" s="771"/>
      <c r="G71" s="771"/>
      <c r="H71" s="771"/>
      <c r="I71" s="772"/>
      <c r="J71" s="2"/>
    </row>
    <row r="72" spans="1:10" s="693" customFormat="1">
      <c r="A72" s="2"/>
      <c r="B72" s="771" t="s">
        <v>103</v>
      </c>
      <c r="C72" s="771"/>
      <c r="D72" s="771"/>
      <c r="E72" s="771"/>
      <c r="F72" s="771"/>
      <c r="G72" s="771"/>
      <c r="H72" s="771"/>
      <c r="I72" s="772"/>
      <c r="J72" s="2"/>
    </row>
    <row r="73" spans="1:10" s="693" customFormat="1">
      <c r="A73" s="2"/>
      <c r="B73" s="773" t="str">
        <f>B5</f>
        <v>Base Period &amp; True-Up Period 12 - Months Ending xxxxxx</v>
      </c>
      <c r="C73" s="773"/>
      <c r="D73" s="773"/>
      <c r="E73" s="773"/>
      <c r="F73" s="773"/>
      <c r="G73" s="773"/>
      <c r="H73" s="773"/>
      <c r="I73" s="776"/>
      <c r="J73" s="2"/>
    </row>
    <row r="74" spans="1:10" s="693" customFormat="1">
      <c r="A74" s="2"/>
      <c r="B74" s="774" t="s">
        <v>1</v>
      </c>
      <c r="C74" s="775"/>
      <c r="D74" s="775"/>
      <c r="E74" s="775"/>
      <c r="F74" s="775"/>
      <c r="G74" s="775"/>
      <c r="H74" s="775"/>
      <c r="I74" s="775"/>
      <c r="J74" s="2"/>
    </row>
    <row r="75" spans="1:10" s="474" customFormat="1">
      <c r="A75" s="727"/>
      <c r="B75" s="175"/>
      <c r="C75" s="175"/>
      <c r="D75" s="175"/>
      <c r="E75" s="175"/>
      <c r="F75" s="175"/>
      <c r="G75" s="175"/>
      <c r="H75" s="175"/>
      <c r="I75" s="189"/>
      <c r="J75" s="727"/>
    </row>
    <row r="76" spans="1:10" s="474" customFormat="1">
      <c r="A76" s="727" t="s">
        <v>2</v>
      </c>
      <c r="B76" s="725"/>
      <c r="C76" s="725"/>
      <c r="D76" s="725"/>
      <c r="E76" s="175" t="s">
        <v>255</v>
      </c>
      <c r="F76" s="725"/>
      <c r="G76" s="725"/>
      <c r="H76" s="725"/>
      <c r="I76" s="189"/>
      <c r="J76" s="727" t="s">
        <v>2</v>
      </c>
    </row>
    <row r="77" spans="1:10" s="474" customFormat="1">
      <c r="A77" s="2" t="s">
        <v>18</v>
      </c>
      <c r="B77" s="175"/>
      <c r="C77" s="175"/>
      <c r="D77" s="175"/>
      <c r="E77" s="439" t="s">
        <v>254</v>
      </c>
      <c r="F77" s="175"/>
      <c r="G77" s="473" t="s">
        <v>36</v>
      </c>
      <c r="H77" s="725"/>
      <c r="I77" s="556" t="s">
        <v>7</v>
      </c>
      <c r="J77" s="2" t="s">
        <v>18</v>
      </c>
    </row>
    <row r="78" spans="1:10" s="210" customFormat="1">
      <c r="A78" s="2"/>
      <c r="B78" s="563"/>
      <c r="C78" s="565"/>
      <c r="D78" s="565"/>
      <c r="E78" s="565"/>
      <c r="I78" s="479"/>
      <c r="J78" s="2"/>
    </row>
    <row r="79" spans="1:10" ht="19.5" thickBot="1">
      <c r="A79" s="2">
        <v>1</v>
      </c>
      <c r="B79" s="492" t="s">
        <v>912</v>
      </c>
      <c r="C79" s="169"/>
      <c r="D79" s="169"/>
      <c r="E79" s="169"/>
      <c r="F79" s="728"/>
      <c r="G79" s="262">
        <v>0</v>
      </c>
      <c r="H79" s="725"/>
      <c r="I79" s="529"/>
      <c r="J79" s="727">
        <f>A79</f>
        <v>1</v>
      </c>
    </row>
    <row r="80" spans="1:10" ht="16.5" thickTop="1">
      <c r="A80" s="2">
        <f t="shared" si="2"/>
        <v>2</v>
      </c>
      <c r="B80" s="493"/>
      <c r="C80" s="566" t="s">
        <v>3</v>
      </c>
      <c r="D80" s="566" t="s">
        <v>4</v>
      </c>
      <c r="E80" s="566" t="s">
        <v>99</v>
      </c>
      <c r="F80" s="263"/>
      <c r="G80" s="263" t="s">
        <v>109</v>
      </c>
      <c r="H80" s="263"/>
      <c r="I80" s="189"/>
      <c r="J80" s="2">
        <f t="shared" si="3"/>
        <v>2</v>
      </c>
    </row>
    <row r="81" spans="1:10">
      <c r="A81" s="727">
        <f t="shared" si="2"/>
        <v>3</v>
      </c>
      <c r="B81" s="493"/>
      <c r="C81" s="169"/>
      <c r="D81" s="567" t="s">
        <v>110</v>
      </c>
      <c r="E81" s="567" t="s">
        <v>126</v>
      </c>
      <c r="F81" s="727"/>
      <c r="G81" s="727" t="s">
        <v>111</v>
      </c>
      <c r="H81" s="727"/>
      <c r="I81" s="189"/>
      <c r="J81" s="727">
        <f t="shared" si="3"/>
        <v>3</v>
      </c>
    </row>
    <row r="82" spans="1:10" ht="18.75">
      <c r="A82" s="727">
        <f t="shared" si="2"/>
        <v>4</v>
      </c>
      <c r="B82" s="492" t="s">
        <v>489</v>
      </c>
      <c r="C82" s="568" t="s">
        <v>796</v>
      </c>
      <c r="D82" s="568" t="s">
        <v>113</v>
      </c>
      <c r="E82" s="568" t="s">
        <v>127</v>
      </c>
      <c r="F82" s="264"/>
      <c r="G82" s="264" t="s">
        <v>114</v>
      </c>
      <c r="H82" s="2"/>
      <c r="I82" s="189"/>
      <c r="J82" s="727">
        <f t="shared" si="3"/>
        <v>4</v>
      </c>
    </row>
    <row r="83" spans="1:10">
      <c r="A83" s="727">
        <f t="shared" si="2"/>
        <v>5</v>
      </c>
      <c r="B83" s="493"/>
      <c r="C83" s="169"/>
      <c r="D83" s="169"/>
      <c r="E83" s="169"/>
      <c r="F83" s="728"/>
      <c r="G83" s="728"/>
      <c r="H83" s="728"/>
      <c r="I83" s="189"/>
      <c r="J83" s="727">
        <f t="shared" si="3"/>
        <v>5</v>
      </c>
    </row>
    <row r="84" spans="1:10">
      <c r="A84" s="727">
        <f t="shared" si="2"/>
        <v>6</v>
      </c>
      <c r="B84" s="493" t="s">
        <v>115</v>
      </c>
      <c r="C84" s="187">
        <f>G17</f>
        <v>0</v>
      </c>
      <c r="D84" s="267" t="e">
        <f>C84/C$87</f>
        <v>#DIV/0!</v>
      </c>
      <c r="E84" s="268" t="e">
        <f>G27</f>
        <v>#DIV/0!</v>
      </c>
      <c r="F84" s="728"/>
      <c r="G84" s="265" t="e">
        <f>D84*E84</f>
        <v>#DIV/0!</v>
      </c>
      <c r="H84" s="265"/>
      <c r="I84" s="189" t="s">
        <v>913</v>
      </c>
      <c r="J84" s="727">
        <f t="shared" si="3"/>
        <v>6</v>
      </c>
    </row>
    <row r="85" spans="1:10">
      <c r="A85" s="727">
        <f t="shared" si="2"/>
        <v>7</v>
      </c>
      <c r="B85" s="493" t="s">
        <v>116</v>
      </c>
      <c r="C85" s="188">
        <f>G30</f>
        <v>0</v>
      </c>
      <c r="D85" s="267" t="e">
        <f>C85/C$87</f>
        <v>#DIV/0!</v>
      </c>
      <c r="E85" s="268">
        <f>G32</f>
        <v>0</v>
      </c>
      <c r="F85" s="728"/>
      <c r="G85" s="265" t="e">
        <f>D85*E85</f>
        <v>#DIV/0!</v>
      </c>
      <c r="H85" s="265"/>
      <c r="I85" s="189" t="s">
        <v>914</v>
      </c>
      <c r="J85" s="727">
        <f t="shared" si="3"/>
        <v>7</v>
      </c>
    </row>
    <row r="86" spans="1:10">
      <c r="A86" s="727">
        <f t="shared" si="2"/>
        <v>8</v>
      </c>
      <c r="B86" s="493" t="s">
        <v>117</v>
      </c>
      <c r="C86" s="188">
        <f>G39</f>
        <v>0</v>
      </c>
      <c r="D86" s="269" t="e">
        <f>C86/C$87</f>
        <v>#DIV/0!</v>
      </c>
      <c r="E86" s="270">
        <f>G79</f>
        <v>0</v>
      </c>
      <c r="F86" s="728"/>
      <c r="G86" s="266" t="e">
        <f>D86*E86</f>
        <v>#DIV/0!</v>
      </c>
      <c r="H86" s="357"/>
      <c r="I86" s="189" t="s">
        <v>797</v>
      </c>
      <c r="J86" s="727">
        <f t="shared" si="3"/>
        <v>8</v>
      </c>
    </row>
    <row r="87" spans="1:10" ht="16.5" thickBot="1">
      <c r="A87" s="727">
        <f t="shared" si="2"/>
        <v>9</v>
      </c>
      <c r="B87" s="493" t="s">
        <v>467</v>
      </c>
      <c r="C87" s="273">
        <f>SUM(C84:C86)</f>
        <v>0</v>
      </c>
      <c r="D87" s="272" t="e">
        <f>SUM(D84:D86)</f>
        <v>#DIV/0!</v>
      </c>
      <c r="E87" s="728"/>
      <c r="F87" s="728"/>
      <c r="G87" s="258" t="e">
        <f>SUM(G84:G86)</f>
        <v>#DIV/0!</v>
      </c>
      <c r="H87" s="357"/>
      <c r="I87" s="189" t="s">
        <v>798</v>
      </c>
      <c r="J87" s="727">
        <f t="shared" si="3"/>
        <v>9</v>
      </c>
    </row>
    <row r="88" spans="1:10" ht="16.5" thickTop="1">
      <c r="A88" s="727">
        <f t="shared" si="2"/>
        <v>10</v>
      </c>
      <c r="B88" s="493"/>
      <c r="C88" s="728"/>
      <c r="D88" s="728"/>
      <c r="E88" s="728"/>
      <c r="F88" s="728"/>
      <c r="G88" s="728"/>
      <c r="H88" s="728"/>
      <c r="I88" s="189"/>
      <c r="J88" s="727">
        <f t="shared" si="3"/>
        <v>10</v>
      </c>
    </row>
    <row r="89" spans="1:10" ht="16.5" thickBot="1">
      <c r="A89" s="727">
        <f t="shared" si="2"/>
        <v>11</v>
      </c>
      <c r="B89" s="492" t="s">
        <v>129</v>
      </c>
      <c r="C89" s="728"/>
      <c r="D89" s="728"/>
      <c r="E89" s="728"/>
      <c r="F89" s="728"/>
      <c r="G89" s="258" t="e">
        <f>G85+G86</f>
        <v>#DIV/0!</v>
      </c>
      <c r="H89" s="357"/>
      <c r="I89" s="189" t="s">
        <v>799</v>
      </c>
      <c r="J89" s="727">
        <f t="shared" si="3"/>
        <v>11</v>
      </c>
    </row>
    <row r="90" spans="1:10" s="693" customFormat="1" ht="17.25" thickTop="1" thickBot="1">
      <c r="A90" s="704">
        <f t="shared" si="2"/>
        <v>12</v>
      </c>
      <c r="B90" s="700"/>
      <c r="C90" s="676"/>
      <c r="D90" s="676"/>
      <c r="E90" s="676"/>
      <c r="F90" s="676"/>
      <c r="G90" s="701"/>
      <c r="H90" s="701"/>
      <c r="I90" s="706"/>
      <c r="J90" s="704">
        <f t="shared" si="3"/>
        <v>12</v>
      </c>
    </row>
    <row r="91" spans="1:10" s="693" customFormat="1">
      <c r="A91" s="2">
        <f t="shared" si="2"/>
        <v>13</v>
      </c>
      <c r="B91" s="563"/>
      <c r="C91" s="565"/>
      <c r="D91" s="565"/>
      <c r="E91" s="565"/>
      <c r="F91" s="210"/>
      <c r="G91" s="210"/>
      <c r="H91" s="210"/>
      <c r="I91" s="479"/>
      <c r="J91" s="2">
        <f t="shared" si="3"/>
        <v>13</v>
      </c>
    </row>
    <row r="92" spans="1:10" s="693" customFormat="1" ht="32.25" thickBot="1">
      <c r="A92" s="2">
        <f t="shared" si="2"/>
        <v>14</v>
      </c>
      <c r="B92" s="740" t="s">
        <v>911</v>
      </c>
      <c r="C92" s="728"/>
      <c r="D92" s="728"/>
      <c r="E92" s="728"/>
      <c r="F92" s="728"/>
      <c r="G92" s="262">
        <v>0</v>
      </c>
      <c r="H92" s="210"/>
      <c r="I92" s="741" t="s">
        <v>793</v>
      </c>
      <c r="J92" s="2">
        <f t="shared" si="3"/>
        <v>14</v>
      </c>
    </row>
    <row r="93" spans="1:10" s="693" customFormat="1" ht="16.5" thickTop="1">
      <c r="A93" s="2">
        <f t="shared" si="2"/>
        <v>15</v>
      </c>
      <c r="B93" s="493"/>
      <c r="C93" s="566" t="s">
        <v>3</v>
      </c>
      <c r="D93" s="566" t="s">
        <v>4</v>
      </c>
      <c r="E93" s="566" t="s">
        <v>99</v>
      </c>
      <c r="F93" s="263"/>
      <c r="G93" s="263" t="s">
        <v>109</v>
      </c>
      <c r="H93" s="210"/>
      <c r="I93" s="189"/>
      <c r="J93" s="2">
        <f t="shared" si="3"/>
        <v>15</v>
      </c>
    </row>
    <row r="94" spans="1:10" s="693" customFormat="1">
      <c r="A94" s="2">
        <f t="shared" si="2"/>
        <v>16</v>
      </c>
      <c r="B94" s="493"/>
      <c r="C94" s="169"/>
      <c r="D94" s="567" t="s">
        <v>110</v>
      </c>
      <c r="E94" s="567" t="s">
        <v>126</v>
      </c>
      <c r="F94" s="727"/>
      <c r="G94" s="727" t="s">
        <v>111</v>
      </c>
      <c r="H94" s="210"/>
      <c r="I94" s="189"/>
      <c r="J94" s="2">
        <f t="shared" si="3"/>
        <v>16</v>
      </c>
    </row>
    <row r="95" spans="1:10" s="693" customFormat="1" ht="18.75">
      <c r="A95" s="2">
        <f t="shared" si="2"/>
        <v>17</v>
      </c>
      <c r="B95" s="492" t="s">
        <v>112</v>
      </c>
      <c r="C95" s="568" t="s">
        <v>796</v>
      </c>
      <c r="D95" s="568" t="s">
        <v>113</v>
      </c>
      <c r="E95" s="568" t="s">
        <v>127</v>
      </c>
      <c r="F95" s="264"/>
      <c r="G95" s="264" t="s">
        <v>114</v>
      </c>
      <c r="H95" s="210"/>
      <c r="I95" s="189"/>
      <c r="J95" s="2">
        <f t="shared" si="3"/>
        <v>17</v>
      </c>
    </row>
    <row r="96" spans="1:10" s="693" customFormat="1">
      <c r="A96" s="2">
        <f t="shared" si="2"/>
        <v>18</v>
      </c>
      <c r="B96" s="493"/>
      <c r="C96" s="169"/>
      <c r="D96" s="169"/>
      <c r="E96" s="169"/>
      <c r="F96" s="728"/>
      <c r="G96" s="728"/>
      <c r="H96" s="210"/>
      <c r="I96" s="189"/>
      <c r="J96" s="2">
        <f t="shared" si="3"/>
        <v>18</v>
      </c>
    </row>
    <row r="97" spans="1:10" s="693" customFormat="1">
      <c r="A97" s="2">
        <f t="shared" si="2"/>
        <v>19</v>
      </c>
      <c r="B97" s="493" t="s">
        <v>115</v>
      </c>
      <c r="C97" s="187">
        <f>G17</f>
        <v>0</v>
      </c>
      <c r="D97" s="267" t="e">
        <f>C97/C$100</f>
        <v>#DIV/0!</v>
      </c>
      <c r="E97" s="742">
        <v>0</v>
      </c>
      <c r="F97" s="728"/>
      <c r="G97" s="265" t="e">
        <f>D97*E97</f>
        <v>#DIV/0!</v>
      </c>
      <c r="H97" s="210"/>
      <c r="I97" s="189" t="s">
        <v>781</v>
      </c>
      <c r="J97" s="2">
        <f t="shared" si="3"/>
        <v>19</v>
      </c>
    </row>
    <row r="98" spans="1:10" s="693" customFormat="1">
      <c r="A98" s="2">
        <f t="shared" si="2"/>
        <v>20</v>
      </c>
      <c r="B98" s="493" t="s">
        <v>116</v>
      </c>
      <c r="C98" s="188">
        <f>G30</f>
        <v>0</v>
      </c>
      <c r="D98" s="267" t="e">
        <f>C98/C$100</f>
        <v>#DIV/0!</v>
      </c>
      <c r="E98" s="742">
        <v>0</v>
      </c>
      <c r="F98" s="728"/>
      <c r="G98" s="265" t="e">
        <f>D98*E98</f>
        <v>#DIV/0!</v>
      </c>
      <c r="H98" s="210"/>
      <c r="I98" s="189" t="s">
        <v>781</v>
      </c>
      <c r="J98" s="2">
        <f t="shared" si="3"/>
        <v>20</v>
      </c>
    </row>
    <row r="99" spans="1:10" s="693" customFormat="1">
      <c r="A99" s="2">
        <f t="shared" si="2"/>
        <v>21</v>
      </c>
      <c r="B99" s="493" t="s">
        <v>117</v>
      </c>
      <c r="C99" s="188">
        <f>G39</f>
        <v>0</v>
      </c>
      <c r="D99" s="269" t="e">
        <f>C99/C$100</f>
        <v>#DIV/0!</v>
      </c>
      <c r="E99" s="270">
        <f>G92</f>
        <v>0</v>
      </c>
      <c r="F99" s="728"/>
      <c r="G99" s="266" t="e">
        <f>D99*E99</f>
        <v>#DIV/0!</v>
      </c>
      <c r="H99" s="210"/>
      <c r="I99" s="189" t="s">
        <v>800</v>
      </c>
      <c r="J99" s="2">
        <f t="shared" si="3"/>
        <v>21</v>
      </c>
    </row>
    <row r="100" spans="1:10" s="693" customFormat="1" ht="16.5" thickBot="1">
      <c r="A100" s="2">
        <f t="shared" si="2"/>
        <v>22</v>
      </c>
      <c r="B100" s="493" t="s">
        <v>467</v>
      </c>
      <c r="C100" s="271">
        <f>SUM(C97:C99)</f>
        <v>0</v>
      </c>
      <c r="D100" s="272" t="e">
        <f>SUM(D97:D99)</f>
        <v>#DIV/0!</v>
      </c>
      <c r="E100" s="169"/>
      <c r="F100" s="728"/>
      <c r="G100" s="258" t="e">
        <f>SUM(G97:G99)</f>
        <v>#DIV/0!</v>
      </c>
      <c r="H100" s="210"/>
      <c r="I100" s="189" t="s">
        <v>629</v>
      </c>
      <c r="J100" s="2">
        <f t="shared" si="3"/>
        <v>22</v>
      </c>
    </row>
    <row r="101" spans="1:10" s="693" customFormat="1" ht="16.5" thickTop="1">
      <c r="A101" s="2">
        <f t="shared" si="2"/>
        <v>23</v>
      </c>
      <c r="B101" s="493"/>
      <c r="C101" s="169"/>
      <c r="D101" s="169"/>
      <c r="E101" s="169"/>
      <c r="F101" s="728"/>
      <c r="G101" s="728"/>
      <c r="H101" s="210"/>
      <c r="I101" s="189"/>
      <c r="J101" s="2">
        <f t="shared" si="3"/>
        <v>23</v>
      </c>
    </row>
    <row r="102" spans="1:10" ht="16.5" thickBot="1">
      <c r="A102" s="2">
        <f t="shared" si="2"/>
        <v>24</v>
      </c>
      <c r="B102" s="740" t="s">
        <v>794</v>
      </c>
      <c r="C102" s="169"/>
      <c r="D102" s="169"/>
      <c r="E102" s="169"/>
      <c r="F102" s="728"/>
      <c r="G102" s="272" t="e">
        <f>G99</f>
        <v>#DIV/0!</v>
      </c>
      <c r="H102" s="565"/>
      <c r="I102" s="741" t="s">
        <v>801</v>
      </c>
      <c r="J102" s="2">
        <f t="shared" si="3"/>
        <v>24</v>
      </c>
    </row>
    <row r="103" spans="1:10" s="693" customFormat="1" ht="16.5" thickTop="1">
      <c r="A103" s="2"/>
      <c r="B103" s="740"/>
      <c r="C103" s="169"/>
      <c r="D103" s="169"/>
      <c r="E103" s="169"/>
      <c r="F103" s="728"/>
      <c r="G103" s="289"/>
      <c r="H103" s="565"/>
      <c r="I103" s="741"/>
      <c r="J103" s="2"/>
    </row>
    <row r="104" spans="1:10" s="693" customFormat="1" ht="18.75">
      <c r="A104" s="509">
        <v>1</v>
      </c>
      <c r="B104" s="493" t="s">
        <v>915</v>
      </c>
      <c r="C104" s="169"/>
      <c r="D104" s="169"/>
      <c r="E104" s="169"/>
      <c r="F104" s="728"/>
      <c r="G104" s="289"/>
      <c r="H104" s="565"/>
      <c r="I104" s="741"/>
      <c r="J104" s="2"/>
    </row>
    <row r="105" spans="1:10" ht="18.75">
      <c r="A105" s="509">
        <v>2</v>
      </c>
      <c r="B105" s="493" t="s">
        <v>130</v>
      </c>
      <c r="C105" s="493"/>
      <c r="D105" s="493"/>
      <c r="E105" s="493"/>
      <c r="F105" s="493"/>
      <c r="G105" s="211"/>
      <c r="H105" s="211"/>
      <c r="J105" s="175" t="s">
        <v>8</v>
      </c>
    </row>
    <row r="106" spans="1:10" ht="18.75">
      <c r="A106" s="697"/>
      <c r="B106" s="698"/>
      <c r="C106" s="699"/>
      <c r="D106" s="699"/>
      <c r="E106" s="699"/>
      <c r="F106" s="493"/>
      <c r="G106" s="211"/>
      <c r="H106" s="211"/>
      <c r="J106" s="175"/>
    </row>
    <row r="107" spans="1:10" s="693" customFormat="1" ht="18.75">
      <c r="A107" s="509"/>
      <c r="B107" s="493"/>
      <c r="C107" s="493"/>
      <c r="D107" s="493"/>
      <c r="E107" s="493"/>
      <c r="F107" s="493"/>
      <c r="G107" s="211"/>
      <c r="H107" s="211"/>
      <c r="I107" s="433"/>
      <c r="J107" s="175"/>
    </row>
    <row r="108" spans="1:10">
      <c r="B108" s="771" t="s">
        <v>16</v>
      </c>
      <c r="C108" s="771"/>
      <c r="D108" s="771"/>
      <c r="E108" s="771"/>
      <c r="F108" s="771"/>
      <c r="G108" s="771"/>
      <c r="H108" s="771"/>
      <c r="I108" s="772"/>
      <c r="J108" s="173"/>
    </row>
    <row r="109" spans="1:10">
      <c r="B109" s="771" t="s">
        <v>102</v>
      </c>
      <c r="C109" s="771"/>
      <c r="D109" s="771"/>
      <c r="E109" s="771"/>
      <c r="F109" s="771"/>
      <c r="G109" s="771"/>
      <c r="H109" s="771"/>
      <c r="I109" s="772"/>
      <c r="J109" s="173"/>
    </row>
    <row r="110" spans="1:10">
      <c r="B110" s="771" t="s">
        <v>103</v>
      </c>
      <c r="C110" s="771"/>
      <c r="D110" s="771"/>
      <c r="E110" s="771"/>
      <c r="F110" s="771"/>
      <c r="G110" s="771"/>
      <c r="H110" s="771"/>
      <c r="I110" s="772"/>
      <c r="J110" s="173"/>
    </row>
    <row r="111" spans="1:10">
      <c r="B111" s="773" t="str">
        <f>B5</f>
        <v>Base Period &amp; True-Up Period 12 - Months Ending xxxxxx</v>
      </c>
      <c r="C111" s="773"/>
      <c r="D111" s="773"/>
      <c r="E111" s="773"/>
      <c r="F111" s="773"/>
      <c r="G111" s="773"/>
      <c r="H111" s="773"/>
      <c r="I111" s="776"/>
      <c r="J111" s="173"/>
    </row>
    <row r="112" spans="1:10" s="169" customFormat="1">
      <c r="A112" s="567"/>
      <c r="B112" s="774" t="s">
        <v>1</v>
      </c>
      <c r="C112" s="775"/>
      <c r="D112" s="775"/>
      <c r="E112" s="775"/>
      <c r="F112" s="775"/>
      <c r="G112" s="775"/>
      <c r="H112" s="775"/>
      <c r="I112" s="775"/>
      <c r="J112" s="567"/>
    </row>
    <row r="113" spans="1:12">
      <c r="B113" s="175"/>
      <c r="C113" s="175"/>
      <c r="D113" s="175"/>
      <c r="E113" s="175"/>
      <c r="F113" s="175"/>
      <c r="G113" s="175"/>
      <c r="H113" s="175"/>
      <c r="I113" s="189"/>
      <c r="J113" s="173"/>
    </row>
    <row r="114" spans="1:12">
      <c r="A114" s="659" t="s">
        <v>2</v>
      </c>
      <c r="B114" s="470"/>
      <c r="C114" s="470"/>
      <c r="D114" s="470"/>
      <c r="E114" s="470"/>
      <c r="F114" s="470"/>
      <c r="G114" s="470"/>
      <c r="H114" s="470"/>
      <c r="I114" s="189"/>
      <c r="J114" s="173" t="s">
        <v>2</v>
      </c>
    </row>
    <row r="115" spans="1:12">
      <c r="A115" s="2" t="s">
        <v>18</v>
      </c>
      <c r="B115" s="175"/>
      <c r="C115" s="175"/>
      <c r="D115" s="175"/>
      <c r="E115" s="175"/>
      <c r="F115" s="175"/>
      <c r="G115" s="264" t="s">
        <v>36</v>
      </c>
      <c r="H115" s="470"/>
      <c r="I115" s="556" t="s">
        <v>7</v>
      </c>
      <c r="J115" s="2" t="s">
        <v>18</v>
      </c>
    </row>
    <row r="116" spans="1:12">
      <c r="B116" s="493"/>
      <c r="G116" s="173"/>
      <c r="H116" s="173"/>
      <c r="I116" s="189"/>
      <c r="J116" s="173"/>
    </row>
    <row r="117" spans="1:12" ht="18.75">
      <c r="A117" s="727">
        <v>1</v>
      </c>
      <c r="B117" s="743" t="s">
        <v>916</v>
      </c>
      <c r="C117" s="728"/>
      <c r="D117" s="728"/>
      <c r="E117" s="725"/>
      <c r="F117" s="725"/>
      <c r="G117" s="513"/>
      <c r="H117" s="513"/>
      <c r="I117" s="189"/>
      <c r="J117" s="727">
        <v>1</v>
      </c>
    </row>
    <row r="118" spans="1:12">
      <c r="A118" s="727">
        <f>A117+1</f>
        <v>2</v>
      </c>
      <c r="B118" s="569"/>
      <c r="C118" s="728"/>
      <c r="D118" s="728"/>
      <c r="E118" s="725"/>
      <c r="F118" s="725"/>
      <c r="G118" s="513"/>
      <c r="H118" s="513"/>
      <c r="I118" s="189"/>
      <c r="J118" s="727">
        <f>J117+1</f>
        <v>2</v>
      </c>
    </row>
    <row r="119" spans="1:12">
      <c r="A119" s="727">
        <f>A118+1</f>
        <v>3</v>
      </c>
      <c r="B119" s="558" t="s">
        <v>862</v>
      </c>
      <c r="C119" s="728"/>
      <c r="D119" s="728"/>
      <c r="E119" s="725"/>
      <c r="F119" s="725"/>
      <c r="G119" s="513"/>
      <c r="H119" s="513"/>
      <c r="I119" s="189"/>
      <c r="J119" s="727">
        <f>J118+1</f>
        <v>3</v>
      </c>
    </row>
    <row r="120" spans="1:12">
      <c r="A120" s="727">
        <f>A119+1</f>
        <v>4</v>
      </c>
      <c r="B120" s="725"/>
      <c r="C120" s="725"/>
      <c r="D120" s="725"/>
      <c r="E120" s="725"/>
      <c r="F120" s="725"/>
      <c r="G120" s="513"/>
      <c r="H120" s="513"/>
      <c r="I120" s="189"/>
      <c r="J120" s="727">
        <f>J119+1</f>
        <v>4</v>
      </c>
    </row>
    <row r="121" spans="1:12">
      <c r="A121" s="727">
        <f t="shared" ref="A121:A180" si="4">A120+1</f>
        <v>5</v>
      </c>
      <c r="B121" s="494" t="s">
        <v>118</v>
      </c>
      <c r="C121" s="725"/>
      <c r="D121" s="725"/>
      <c r="E121" s="725"/>
      <c r="F121" s="725"/>
      <c r="G121" s="513"/>
      <c r="H121" s="513"/>
      <c r="I121" s="570"/>
      <c r="J121" s="727">
        <f t="shared" ref="J121:J180" si="5">J120+1</f>
        <v>5</v>
      </c>
    </row>
    <row r="122" spans="1:12">
      <c r="A122" s="727">
        <f t="shared" si="4"/>
        <v>6</v>
      </c>
      <c r="B122" s="728" t="s">
        <v>119</v>
      </c>
      <c r="C122" s="728"/>
      <c r="D122" s="725"/>
      <c r="E122" s="725"/>
      <c r="F122" s="725"/>
      <c r="G122" s="274" t="e">
        <f>G52</f>
        <v>#DIV/0!</v>
      </c>
      <c r="H122" s="725"/>
      <c r="I122" s="571" t="s">
        <v>917</v>
      </c>
      <c r="J122" s="727">
        <f t="shared" si="5"/>
        <v>6</v>
      </c>
      <c r="K122" s="175"/>
    </row>
    <row r="123" spans="1:12">
      <c r="A123" s="727">
        <f t="shared" si="4"/>
        <v>7</v>
      </c>
      <c r="B123" s="728" t="s">
        <v>482</v>
      </c>
      <c r="C123" s="728"/>
      <c r="D123" s="725"/>
      <c r="E123" s="725"/>
      <c r="F123" s="725"/>
      <c r="G123" s="275">
        <f>-'Stmt AR'!E19</f>
        <v>0</v>
      </c>
      <c r="H123" s="725"/>
      <c r="I123" s="571" t="s">
        <v>893</v>
      </c>
      <c r="J123" s="727">
        <f t="shared" si="5"/>
        <v>7</v>
      </c>
      <c r="K123" s="175"/>
    </row>
    <row r="124" spans="1:12">
      <c r="A124" s="727">
        <f t="shared" si="4"/>
        <v>8</v>
      </c>
      <c r="B124" s="728" t="s">
        <v>120</v>
      </c>
      <c r="C124" s="728"/>
      <c r="D124" s="725"/>
      <c r="E124" s="725"/>
      <c r="F124" s="725"/>
      <c r="G124" s="276">
        <v>0</v>
      </c>
      <c r="H124" s="725"/>
      <c r="I124" s="529" t="s">
        <v>918</v>
      </c>
      <c r="J124" s="727">
        <f t="shared" si="5"/>
        <v>8</v>
      </c>
      <c r="K124" s="470"/>
    </row>
    <row r="125" spans="1:12">
      <c r="A125" s="727">
        <f t="shared" si="4"/>
        <v>9</v>
      </c>
      <c r="B125" s="728" t="s">
        <v>121</v>
      </c>
      <c r="C125" s="728"/>
      <c r="D125" s="725"/>
      <c r="E125" s="572"/>
      <c r="F125" s="725"/>
      <c r="G125" s="11" t="e">
        <f>'BK-1 Retail TRR'!E136</f>
        <v>#DIV/0!</v>
      </c>
      <c r="H125" s="725"/>
      <c r="I125" s="571" t="s">
        <v>919</v>
      </c>
      <c r="J125" s="727">
        <f t="shared" si="5"/>
        <v>9</v>
      </c>
    </row>
    <row r="126" spans="1:12">
      <c r="A126" s="727">
        <f t="shared" si="4"/>
        <v>10</v>
      </c>
      <c r="B126" s="169" t="s">
        <v>472</v>
      </c>
      <c r="C126" s="728"/>
      <c r="D126" s="573"/>
      <c r="E126" s="725"/>
      <c r="F126" s="725"/>
      <c r="G126" s="277">
        <v>0</v>
      </c>
      <c r="H126" s="725"/>
      <c r="I126" s="571" t="s">
        <v>122</v>
      </c>
      <c r="J126" s="727">
        <f t="shared" si="5"/>
        <v>10</v>
      </c>
      <c r="L126" s="574"/>
    </row>
    <row r="127" spans="1:12">
      <c r="A127" s="727">
        <f t="shared" si="4"/>
        <v>11</v>
      </c>
      <c r="B127" s="493"/>
      <c r="C127" s="728"/>
      <c r="D127" s="728"/>
      <c r="E127" s="728"/>
      <c r="F127" s="728"/>
      <c r="G127" s="727"/>
      <c r="H127" s="727"/>
      <c r="J127" s="727">
        <f t="shared" si="5"/>
        <v>11</v>
      </c>
    </row>
    <row r="128" spans="1:12">
      <c r="A128" s="727">
        <f t="shared" si="4"/>
        <v>12</v>
      </c>
      <c r="B128" s="728" t="s">
        <v>406</v>
      </c>
      <c r="C128" s="728"/>
      <c r="D128" s="725"/>
      <c r="E128" s="725"/>
      <c r="F128" s="725"/>
      <c r="G128" s="278" t="e">
        <f>(((G122)+(G124/G125))*G126-(G123/G125))/(1-G126)</f>
        <v>#DIV/0!</v>
      </c>
      <c r="H128" s="278"/>
      <c r="I128" s="571" t="s">
        <v>131</v>
      </c>
      <c r="J128" s="727">
        <f t="shared" si="5"/>
        <v>12</v>
      </c>
      <c r="L128" s="575"/>
    </row>
    <row r="129" spans="1:11">
      <c r="A129" s="727">
        <f t="shared" si="4"/>
        <v>13</v>
      </c>
      <c r="B129" s="576" t="s">
        <v>407</v>
      </c>
      <c r="C129" s="728"/>
      <c r="D129" s="728"/>
      <c r="E129" s="728"/>
      <c r="F129" s="728"/>
      <c r="G129" s="727"/>
      <c r="H129" s="727"/>
      <c r="J129" s="727">
        <f t="shared" si="5"/>
        <v>13</v>
      </c>
    </row>
    <row r="130" spans="1:11">
      <c r="A130" s="727">
        <f t="shared" si="4"/>
        <v>14</v>
      </c>
      <c r="B130" s="493"/>
      <c r="C130" s="728"/>
      <c r="D130" s="728"/>
      <c r="E130" s="728"/>
      <c r="F130" s="728"/>
      <c r="G130" s="727"/>
      <c r="H130" s="727"/>
      <c r="J130" s="727">
        <f t="shared" si="5"/>
        <v>14</v>
      </c>
    </row>
    <row r="131" spans="1:11">
      <c r="A131" s="727">
        <f t="shared" si="4"/>
        <v>15</v>
      </c>
      <c r="B131" s="558" t="s">
        <v>123</v>
      </c>
      <c r="C131" s="725"/>
      <c r="D131" s="725"/>
      <c r="E131" s="725"/>
      <c r="F131" s="725"/>
      <c r="G131" s="279"/>
      <c r="H131" s="279"/>
      <c r="I131" s="577"/>
      <c r="J131" s="727">
        <f t="shared" si="5"/>
        <v>15</v>
      </c>
      <c r="K131" s="578"/>
    </row>
    <row r="132" spans="1:11">
      <c r="A132" s="727">
        <f t="shared" si="4"/>
        <v>16</v>
      </c>
      <c r="B132" s="504"/>
      <c r="C132" s="725"/>
      <c r="D132" s="725"/>
      <c r="E132" s="725"/>
      <c r="F132" s="725"/>
      <c r="G132" s="279"/>
      <c r="H132" s="279"/>
      <c r="I132" s="579"/>
      <c r="J132" s="727">
        <f t="shared" si="5"/>
        <v>16</v>
      </c>
      <c r="K132" s="470"/>
    </row>
    <row r="133" spans="1:11">
      <c r="A133" s="727">
        <f t="shared" si="4"/>
        <v>17</v>
      </c>
      <c r="B133" s="494" t="s">
        <v>118</v>
      </c>
      <c r="C133" s="725"/>
      <c r="D133" s="725"/>
      <c r="E133" s="725"/>
      <c r="F133" s="725"/>
      <c r="G133" s="279"/>
      <c r="H133" s="279"/>
      <c r="I133" s="579"/>
      <c r="J133" s="727">
        <f t="shared" si="5"/>
        <v>17</v>
      </c>
      <c r="K133" s="470"/>
    </row>
    <row r="134" spans="1:11">
      <c r="A134" s="727">
        <f t="shared" si="4"/>
        <v>18</v>
      </c>
      <c r="B134" s="728" t="s">
        <v>119</v>
      </c>
      <c r="C134" s="728"/>
      <c r="D134" s="725"/>
      <c r="E134" s="725"/>
      <c r="F134" s="725"/>
      <c r="G134" s="267" t="e">
        <f>G122</f>
        <v>#DIV/0!</v>
      </c>
      <c r="H134" s="267"/>
      <c r="I134" s="571" t="s">
        <v>603</v>
      </c>
      <c r="J134" s="727">
        <f t="shared" si="5"/>
        <v>18</v>
      </c>
      <c r="K134" s="175"/>
    </row>
    <row r="135" spans="1:11">
      <c r="A135" s="727">
        <f t="shared" si="4"/>
        <v>19</v>
      </c>
      <c r="B135" s="728" t="s">
        <v>132</v>
      </c>
      <c r="C135" s="728"/>
      <c r="D135" s="725"/>
      <c r="E135" s="725"/>
      <c r="F135" s="725"/>
      <c r="G135" s="280">
        <f>G124</f>
        <v>0</v>
      </c>
      <c r="H135" s="280"/>
      <c r="I135" s="571" t="s">
        <v>604</v>
      </c>
      <c r="J135" s="727">
        <f t="shared" si="5"/>
        <v>19</v>
      </c>
      <c r="K135" s="175"/>
    </row>
    <row r="136" spans="1:11">
      <c r="A136" s="727">
        <f t="shared" si="4"/>
        <v>20</v>
      </c>
      <c r="B136" s="728" t="s">
        <v>133</v>
      </c>
      <c r="C136" s="728"/>
      <c r="D136" s="725"/>
      <c r="E136" s="725"/>
      <c r="F136" s="725"/>
      <c r="G136" s="281" t="e">
        <f>G125</f>
        <v>#DIV/0!</v>
      </c>
      <c r="H136" s="281"/>
      <c r="I136" s="571" t="s">
        <v>605</v>
      </c>
      <c r="J136" s="727">
        <f t="shared" si="5"/>
        <v>20</v>
      </c>
      <c r="K136" s="175"/>
    </row>
    <row r="137" spans="1:11">
      <c r="A137" s="727">
        <f t="shared" si="4"/>
        <v>21</v>
      </c>
      <c r="B137" s="728" t="s">
        <v>134</v>
      </c>
      <c r="C137" s="728"/>
      <c r="D137" s="725"/>
      <c r="E137" s="725"/>
      <c r="F137" s="725"/>
      <c r="G137" s="282" t="e">
        <f>G128</f>
        <v>#DIV/0!</v>
      </c>
      <c r="H137" s="282"/>
      <c r="I137" s="571" t="s">
        <v>606</v>
      </c>
      <c r="J137" s="727">
        <f t="shared" si="5"/>
        <v>21</v>
      </c>
    </row>
    <row r="138" spans="1:11">
      <c r="A138" s="727">
        <f t="shared" si="4"/>
        <v>22</v>
      </c>
      <c r="B138" s="169" t="s">
        <v>473</v>
      </c>
      <c r="C138" s="728"/>
      <c r="D138" s="725"/>
      <c r="E138" s="725"/>
      <c r="F138" s="725"/>
      <c r="G138" s="277">
        <v>0</v>
      </c>
      <c r="H138" s="725"/>
      <c r="I138" s="571" t="s">
        <v>124</v>
      </c>
      <c r="J138" s="727">
        <f t="shared" si="5"/>
        <v>22</v>
      </c>
    </row>
    <row r="139" spans="1:11">
      <c r="A139" s="727">
        <f t="shared" si="4"/>
        <v>23</v>
      </c>
      <c r="B139" s="726"/>
      <c r="C139" s="728"/>
      <c r="D139" s="725"/>
      <c r="E139" s="725"/>
      <c r="F139" s="725"/>
      <c r="G139" s="283"/>
      <c r="H139" s="283"/>
      <c r="I139" s="579"/>
      <c r="J139" s="727">
        <f t="shared" si="5"/>
        <v>23</v>
      </c>
    </row>
    <row r="140" spans="1:11">
      <c r="A140" s="727">
        <f t="shared" si="4"/>
        <v>24</v>
      </c>
      <c r="B140" s="728" t="s">
        <v>405</v>
      </c>
      <c r="C140" s="175"/>
      <c r="D140" s="175"/>
      <c r="E140" s="725"/>
      <c r="F140" s="725"/>
      <c r="G140" s="284" t="e">
        <f>((G134)+(G135/G136)+G128)*G138/(1-G138)</f>
        <v>#DIV/0!</v>
      </c>
      <c r="H140" s="359"/>
      <c r="I140" s="571" t="s">
        <v>135</v>
      </c>
      <c r="J140" s="727">
        <f t="shared" si="5"/>
        <v>24</v>
      </c>
    </row>
    <row r="141" spans="1:11">
      <c r="A141" s="727">
        <f t="shared" si="4"/>
        <v>25</v>
      </c>
      <c r="B141" s="576" t="s">
        <v>408</v>
      </c>
      <c r="C141" s="728"/>
      <c r="D141" s="728"/>
      <c r="E141" s="728"/>
      <c r="F141" s="728"/>
      <c r="G141" s="727"/>
      <c r="H141" s="727"/>
      <c r="I141" s="189"/>
      <c r="J141" s="727">
        <f t="shared" si="5"/>
        <v>25</v>
      </c>
      <c r="K141" s="173"/>
    </row>
    <row r="142" spans="1:11">
      <c r="A142" s="727">
        <f t="shared" si="4"/>
        <v>26</v>
      </c>
      <c r="B142" s="493"/>
      <c r="C142" s="728"/>
      <c r="D142" s="728"/>
      <c r="E142" s="728"/>
      <c r="F142" s="728"/>
      <c r="G142" s="727"/>
      <c r="H142" s="727"/>
      <c r="I142" s="189"/>
      <c r="J142" s="727">
        <f t="shared" si="5"/>
        <v>26</v>
      </c>
      <c r="K142" s="173"/>
    </row>
    <row r="143" spans="1:11">
      <c r="A143" s="727">
        <f t="shared" si="4"/>
        <v>27</v>
      </c>
      <c r="B143" s="558" t="s">
        <v>125</v>
      </c>
      <c r="C143" s="728"/>
      <c r="D143" s="728"/>
      <c r="E143" s="728"/>
      <c r="F143" s="728"/>
      <c r="G143" s="278" t="e">
        <f>G140+G128</f>
        <v>#DIV/0!</v>
      </c>
      <c r="H143" s="278"/>
      <c r="I143" s="189" t="s">
        <v>607</v>
      </c>
      <c r="J143" s="727">
        <f t="shared" si="5"/>
        <v>27</v>
      </c>
      <c r="K143" s="173"/>
    </row>
    <row r="144" spans="1:11">
      <c r="A144" s="727">
        <f t="shared" si="4"/>
        <v>28</v>
      </c>
      <c r="B144" s="493"/>
      <c r="C144" s="728"/>
      <c r="D144" s="728"/>
      <c r="E144" s="728"/>
      <c r="F144" s="728"/>
      <c r="G144" s="727"/>
      <c r="H144" s="727"/>
      <c r="I144" s="189"/>
      <c r="J144" s="727">
        <f t="shared" si="5"/>
        <v>28</v>
      </c>
      <c r="K144" s="173"/>
    </row>
    <row r="145" spans="1:12">
      <c r="A145" s="727">
        <f t="shared" si="4"/>
        <v>29</v>
      </c>
      <c r="B145" s="558" t="s">
        <v>136</v>
      </c>
      <c r="C145" s="728"/>
      <c r="D145" s="728"/>
      <c r="E145" s="728"/>
      <c r="F145" s="728"/>
      <c r="G145" s="285" t="e">
        <f>G50</f>
        <v>#DIV/0!</v>
      </c>
      <c r="H145" s="725"/>
      <c r="I145" s="571" t="s">
        <v>920</v>
      </c>
      <c r="J145" s="727">
        <f t="shared" si="5"/>
        <v>29</v>
      </c>
      <c r="K145" s="175"/>
    </row>
    <row r="146" spans="1:12">
      <c r="A146" s="727">
        <f t="shared" si="4"/>
        <v>30</v>
      </c>
      <c r="B146" s="493"/>
      <c r="C146" s="728"/>
      <c r="D146" s="728"/>
      <c r="E146" s="728"/>
      <c r="F146" s="728"/>
      <c r="G146" s="267"/>
      <c r="H146" s="267"/>
      <c r="I146" s="189"/>
      <c r="J146" s="727">
        <f t="shared" si="5"/>
        <v>30</v>
      </c>
      <c r="K146" s="173"/>
    </row>
    <row r="147" spans="1:12" ht="19.5" thickBot="1">
      <c r="A147" s="727">
        <f t="shared" si="4"/>
        <v>31</v>
      </c>
      <c r="B147" s="743" t="s">
        <v>921</v>
      </c>
      <c r="C147" s="728"/>
      <c r="D147" s="728"/>
      <c r="E147" s="728"/>
      <c r="F147" s="728"/>
      <c r="G147" s="286" t="e">
        <f>G143+G145</f>
        <v>#DIV/0!</v>
      </c>
      <c r="H147" s="359"/>
      <c r="I147" s="189" t="s">
        <v>608</v>
      </c>
      <c r="J147" s="727">
        <f t="shared" si="5"/>
        <v>31</v>
      </c>
      <c r="K147" s="580"/>
      <c r="L147" s="575"/>
    </row>
    <row r="148" spans="1:12" s="696" customFormat="1" ht="17.25" thickTop="1" thickBot="1">
      <c r="A148" s="704">
        <f t="shared" si="4"/>
        <v>32</v>
      </c>
      <c r="B148" s="744"/>
      <c r="C148" s="676"/>
      <c r="D148" s="676"/>
      <c r="E148" s="676"/>
      <c r="F148" s="676"/>
      <c r="G148" s="704"/>
      <c r="H148" s="704"/>
      <c r="I148" s="706"/>
      <c r="J148" s="704">
        <f t="shared" si="5"/>
        <v>32</v>
      </c>
    </row>
    <row r="149" spans="1:12" s="679" customFormat="1">
      <c r="A149" s="727">
        <f t="shared" si="4"/>
        <v>33</v>
      </c>
      <c r="B149" s="493"/>
      <c r="C149" s="728"/>
      <c r="D149" s="728"/>
      <c r="E149" s="728"/>
      <c r="F149" s="728"/>
      <c r="G149" s="727"/>
      <c r="H149" s="727"/>
      <c r="I149" s="189"/>
      <c r="J149" s="727">
        <f t="shared" si="5"/>
        <v>33</v>
      </c>
    </row>
    <row r="150" spans="1:12" s="679" customFormat="1" ht="18.75">
      <c r="A150" s="727">
        <f t="shared" si="4"/>
        <v>34</v>
      </c>
      <c r="B150" s="743" t="s">
        <v>922</v>
      </c>
      <c r="C150" s="728"/>
      <c r="D150" s="728"/>
      <c r="E150" s="725"/>
      <c r="F150" s="725"/>
      <c r="G150" s="513"/>
      <c r="H150" s="513"/>
      <c r="I150" s="189"/>
      <c r="J150" s="727">
        <f t="shared" si="5"/>
        <v>34</v>
      </c>
    </row>
    <row r="151" spans="1:12" s="679" customFormat="1">
      <c r="A151" s="727">
        <f t="shared" si="4"/>
        <v>35</v>
      </c>
      <c r="B151" s="569"/>
      <c r="C151" s="728"/>
      <c r="D151" s="728"/>
      <c r="E151" s="725"/>
      <c r="F151" s="725"/>
      <c r="G151" s="513"/>
      <c r="H151" s="513"/>
      <c r="I151" s="189"/>
      <c r="J151" s="727">
        <f t="shared" si="5"/>
        <v>35</v>
      </c>
      <c r="L151" s="681"/>
    </row>
    <row r="152" spans="1:12" s="679" customFormat="1">
      <c r="A152" s="727">
        <f t="shared" si="4"/>
        <v>36</v>
      </c>
      <c r="B152" s="558" t="s">
        <v>862</v>
      </c>
      <c r="C152" s="728"/>
      <c r="D152" s="728"/>
      <c r="E152" s="725"/>
      <c r="F152" s="725"/>
      <c r="G152" s="513"/>
      <c r="H152" s="513"/>
      <c r="I152" s="189"/>
      <c r="J152" s="727">
        <f t="shared" si="5"/>
        <v>36</v>
      </c>
    </row>
    <row r="153" spans="1:12" s="679" customFormat="1">
      <c r="A153" s="727">
        <f t="shared" si="4"/>
        <v>37</v>
      </c>
      <c r="B153" s="725"/>
      <c r="C153" s="725"/>
      <c r="D153" s="725"/>
      <c r="E153" s="725"/>
      <c r="F153" s="725"/>
      <c r="G153" s="513"/>
      <c r="H153" s="513"/>
      <c r="I153" s="189"/>
      <c r="J153" s="727">
        <f t="shared" si="5"/>
        <v>37</v>
      </c>
    </row>
    <row r="154" spans="1:12" s="679" customFormat="1">
      <c r="A154" s="727">
        <f t="shared" si="4"/>
        <v>38</v>
      </c>
      <c r="B154" s="494" t="s">
        <v>118</v>
      </c>
      <c r="C154" s="725"/>
      <c r="D154" s="725"/>
      <c r="E154" s="725"/>
      <c r="F154" s="725"/>
      <c r="G154" s="513"/>
      <c r="H154" s="513"/>
      <c r="I154" s="570"/>
      <c r="J154" s="727">
        <f t="shared" si="5"/>
        <v>38</v>
      </c>
    </row>
    <row r="155" spans="1:12" s="679" customFormat="1">
      <c r="A155" s="727">
        <f t="shared" si="4"/>
        <v>39</v>
      </c>
      <c r="B155" s="169" t="s">
        <v>802</v>
      </c>
      <c r="C155" s="728"/>
      <c r="D155" s="725"/>
      <c r="E155" s="725"/>
      <c r="F155" s="725"/>
      <c r="G155" s="274" t="e">
        <f>G65</f>
        <v>#DIV/0!</v>
      </c>
      <c r="H155" s="725"/>
      <c r="I155" s="571" t="s">
        <v>923</v>
      </c>
      <c r="J155" s="727">
        <f t="shared" si="5"/>
        <v>39</v>
      </c>
      <c r="K155" s="175"/>
    </row>
    <row r="156" spans="1:12" s="679" customFormat="1">
      <c r="A156" s="727">
        <f t="shared" si="4"/>
        <v>40</v>
      </c>
      <c r="B156" s="728" t="s">
        <v>482</v>
      </c>
      <c r="C156" s="728"/>
      <c r="D156" s="725"/>
      <c r="E156" s="725"/>
      <c r="F156" s="725"/>
      <c r="G156" s="287">
        <v>0</v>
      </c>
      <c r="H156" s="725"/>
      <c r="I156" s="571" t="s">
        <v>781</v>
      </c>
      <c r="J156" s="727">
        <f t="shared" si="5"/>
        <v>40</v>
      </c>
      <c r="K156" s="175"/>
    </row>
    <row r="157" spans="1:12" s="679" customFormat="1">
      <c r="A157" s="727">
        <f t="shared" si="4"/>
        <v>41</v>
      </c>
      <c r="B157" s="728" t="s">
        <v>120</v>
      </c>
      <c r="C157" s="728"/>
      <c r="D157" s="725"/>
      <c r="E157" s="725"/>
      <c r="F157" s="725"/>
      <c r="G157" s="287">
        <v>0</v>
      </c>
      <c r="H157" s="725"/>
      <c r="I157" s="571" t="s">
        <v>781</v>
      </c>
      <c r="J157" s="727">
        <f t="shared" si="5"/>
        <v>41</v>
      </c>
      <c r="K157" s="677"/>
    </row>
    <row r="158" spans="1:12" s="679" customFormat="1">
      <c r="A158" s="727">
        <f t="shared" si="4"/>
        <v>42</v>
      </c>
      <c r="B158" s="728" t="s">
        <v>121</v>
      </c>
      <c r="C158" s="728"/>
      <c r="D158" s="725"/>
      <c r="E158" s="572"/>
      <c r="F158" s="725"/>
      <c r="G158" s="11" t="e">
        <f>'BK-1 Retail TRR'!E136</f>
        <v>#DIV/0!</v>
      </c>
      <c r="H158" s="725"/>
      <c r="I158" s="571" t="s">
        <v>919</v>
      </c>
      <c r="J158" s="727">
        <f t="shared" si="5"/>
        <v>42</v>
      </c>
    </row>
    <row r="159" spans="1:12" s="679" customFormat="1">
      <c r="A159" s="727">
        <f t="shared" si="4"/>
        <v>43</v>
      </c>
      <c r="B159" s="169" t="s">
        <v>472</v>
      </c>
      <c r="C159" s="728"/>
      <c r="D159" s="573"/>
      <c r="E159" s="725"/>
      <c r="F159" s="725"/>
      <c r="G159" s="277">
        <v>0</v>
      </c>
      <c r="H159" s="725"/>
      <c r="I159" s="571" t="s">
        <v>122</v>
      </c>
      <c r="J159" s="727">
        <f t="shared" si="5"/>
        <v>43</v>
      </c>
      <c r="L159" s="574"/>
    </row>
    <row r="160" spans="1:12" s="679" customFormat="1">
      <c r="A160" s="727">
        <f t="shared" si="4"/>
        <v>44</v>
      </c>
      <c r="B160" s="493"/>
      <c r="C160" s="728"/>
      <c r="D160" s="728"/>
      <c r="E160" s="728"/>
      <c r="F160" s="728"/>
      <c r="G160" s="727"/>
      <c r="H160" s="727"/>
      <c r="I160" s="433"/>
      <c r="J160" s="727">
        <f t="shared" si="5"/>
        <v>44</v>
      </c>
    </row>
    <row r="161" spans="1:12" s="679" customFormat="1">
      <c r="A161" s="727">
        <f t="shared" si="4"/>
        <v>45</v>
      </c>
      <c r="B161" s="728" t="s">
        <v>406</v>
      </c>
      <c r="C161" s="728"/>
      <c r="D161" s="725"/>
      <c r="E161" s="725"/>
      <c r="F161" s="725"/>
      <c r="G161" s="278" t="e">
        <f>(((G155)+(G157/G158))*G159-(G156/G158))/(1-G159)</f>
        <v>#DIV/0!</v>
      </c>
      <c r="H161" s="278"/>
      <c r="I161" s="571" t="s">
        <v>131</v>
      </c>
      <c r="J161" s="727">
        <f t="shared" si="5"/>
        <v>45</v>
      </c>
      <c r="L161" s="575"/>
    </row>
    <row r="162" spans="1:12" s="679" customFormat="1">
      <c r="A162" s="727">
        <f t="shared" si="4"/>
        <v>46</v>
      </c>
      <c r="B162" s="576" t="s">
        <v>407</v>
      </c>
      <c r="C162" s="728"/>
      <c r="D162" s="728"/>
      <c r="E162" s="728"/>
      <c r="F162" s="728"/>
      <c r="G162" s="727"/>
      <c r="H162" s="727"/>
      <c r="I162" s="433"/>
      <c r="J162" s="727">
        <f t="shared" si="5"/>
        <v>46</v>
      </c>
    </row>
    <row r="163" spans="1:12" s="679" customFormat="1">
      <c r="A163" s="727">
        <f t="shared" si="4"/>
        <v>47</v>
      </c>
      <c r="B163" s="493"/>
      <c r="C163" s="728"/>
      <c r="D163" s="728"/>
      <c r="E163" s="728"/>
      <c r="F163" s="728"/>
      <c r="G163" s="727"/>
      <c r="H163" s="727"/>
      <c r="I163" s="433"/>
      <c r="J163" s="727">
        <f t="shared" si="5"/>
        <v>47</v>
      </c>
    </row>
    <row r="164" spans="1:12" s="679" customFormat="1">
      <c r="A164" s="727">
        <f t="shared" si="4"/>
        <v>48</v>
      </c>
      <c r="B164" s="558" t="s">
        <v>123</v>
      </c>
      <c r="C164" s="725"/>
      <c r="D164" s="725"/>
      <c r="E164" s="725"/>
      <c r="F164" s="725"/>
      <c r="G164" s="279"/>
      <c r="H164" s="279"/>
      <c r="I164" s="577"/>
      <c r="J164" s="727">
        <f t="shared" si="5"/>
        <v>48</v>
      </c>
      <c r="K164" s="578"/>
    </row>
    <row r="165" spans="1:12" s="679" customFormat="1">
      <c r="A165" s="727">
        <f t="shared" si="4"/>
        <v>49</v>
      </c>
      <c r="B165" s="504"/>
      <c r="C165" s="725"/>
      <c r="D165" s="725"/>
      <c r="E165" s="725"/>
      <c r="F165" s="725"/>
      <c r="G165" s="279"/>
      <c r="H165" s="279"/>
      <c r="I165" s="579"/>
      <c r="J165" s="727">
        <f t="shared" si="5"/>
        <v>49</v>
      </c>
      <c r="K165" s="677"/>
    </row>
    <row r="166" spans="1:12" s="679" customFormat="1">
      <c r="A166" s="727">
        <f t="shared" si="4"/>
        <v>50</v>
      </c>
      <c r="B166" s="494" t="s">
        <v>118</v>
      </c>
      <c r="C166" s="725"/>
      <c r="D166" s="725"/>
      <c r="E166" s="725"/>
      <c r="F166" s="725"/>
      <c r="G166" s="279"/>
      <c r="H166" s="279"/>
      <c r="I166" s="579"/>
      <c r="J166" s="727">
        <f t="shared" si="5"/>
        <v>50</v>
      </c>
      <c r="K166" s="677"/>
    </row>
    <row r="167" spans="1:12" s="679" customFormat="1">
      <c r="A167" s="727">
        <f t="shared" si="4"/>
        <v>51</v>
      </c>
      <c r="B167" s="169" t="s">
        <v>802</v>
      </c>
      <c r="C167" s="728"/>
      <c r="D167" s="725"/>
      <c r="E167" s="725"/>
      <c r="F167" s="725"/>
      <c r="G167" s="267" t="e">
        <f>G155</f>
        <v>#DIV/0!</v>
      </c>
      <c r="H167" s="267"/>
      <c r="I167" s="571" t="s">
        <v>804</v>
      </c>
      <c r="J167" s="727">
        <f t="shared" si="5"/>
        <v>51</v>
      </c>
      <c r="K167" s="175"/>
    </row>
    <row r="168" spans="1:12" s="679" customFormat="1">
      <c r="A168" s="727">
        <f t="shared" si="4"/>
        <v>52</v>
      </c>
      <c r="B168" s="728" t="s">
        <v>132</v>
      </c>
      <c r="C168" s="728"/>
      <c r="D168" s="725"/>
      <c r="E168" s="725"/>
      <c r="F168" s="725"/>
      <c r="G168" s="280">
        <f>G157</f>
        <v>0</v>
      </c>
      <c r="H168" s="280"/>
      <c r="I168" s="571" t="s">
        <v>805</v>
      </c>
      <c r="J168" s="727">
        <f t="shared" si="5"/>
        <v>52</v>
      </c>
      <c r="K168" s="175"/>
    </row>
    <row r="169" spans="1:12" s="679" customFormat="1">
      <c r="A169" s="727">
        <f t="shared" si="4"/>
        <v>53</v>
      </c>
      <c r="B169" s="728" t="s">
        <v>133</v>
      </c>
      <c r="C169" s="728"/>
      <c r="D169" s="725"/>
      <c r="E169" s="725"/>
      <c r="F169" s="725"/>
      <c r="G169" s="281" t="e">
        <f>G158</f>
        <v>#DIV/0!</v>
      </c>
      <c r="H169" s="281"/>
      <c r="I169" s="571" t="s">
        <v>806</v>
      </c>
      <c r="J169" s="727">
        <f t="shared" si="5"/>
        <v>53</v>
      </c>
      <c r="K169" s="175"/>
    </row>
    <row r="170" spans="1:12" s="679" customFormat="1">
      <c r="A170" s="727">
        <f t="shared" si="4"/>
        <v>54</v>
      </c>
      <c r="B170" s="728" t="s">
        <v>134</v>
      </c>
      <c r="C170" s="728"/>
      <c r="D170" s="725"/>
      <c r="E170" s="725"/>
      <c r="F170" s="725"/>
      <c r="G170" s="282" t="e">
        <f>G161</f>
        <v>#DIV/0!</v>
      </c>
      <c r="H170" s="282"/>
      <c r="I170" s="571" t="s">
        <v>807</v>
      </c>
      <c r="J170" s="727">
        <f t="shared" si="5"/>
        <v>54</v>
      </c>
    </row>
    <row r="171" spans="1:12" s="679" customFormat="1">
      <c r="A171" s="727">
        <f t="shared" si="4"/>
        <v>55</v>
      </c>
      <c r="B171" s="169" t="s">
        <v>473</v>
      </c>
      <c r="C171" s="728"/>
      <c r="D171" s="725"/>
      <c r="E171" s="725"/>
      <c r="F171" s="725"/>
      <c r="G171" s="277">
        <v>0</v>
      </c>
      <c r="H171" s="725"/>
      <c r="I171" s="571" t="s">
        <v>124</v>
      </c>
      <c r="J171" s="727">
        <f t="shared" si="5"/>
        <v>55</v>
      </c>
    </row>
    <row r="172" spans="1:12" s="679" customFormat="1">
      <c r="A172" s="727">
        <f t="shared" si="4"/>
        <v>56</v>
      </c>
      <c r="B172" s="726"/>
      <c r="C172" s="728"/>
      <c r="D172" s="725"/>
      <c r="E172" s="725"/>
      <c r="F172" s="725"/>
      <c r="G172" s="283"/>
      <c r="H172" s="283"/>
      <c r="I172" s="579"/>
      <c r="J172" s="727">
        <f t="shared" si="5"/>
        <v>56</v>
      </c>
      <c r="K172" s="682"/>
    </row>
    <row r="173" spans="1:12" s="679" customFormat="1">
      <c r="A173" s="727">
        <f t="shared" si="4"/>
        <v>57</v>
      </c>
      <c r="B173" s="728" t="s">
        <v>405</v>
      </c>
      <c r="C173" s="175"/>
      <c r="D173" s="175"/>
      <c r="E173" s="725"/>
      <c r="F173" s="725"/>
      <c r="G173" s="284" t="e">
        <f>((G167)+(G168/G169)+G161)*G171/(1-G171)</f>
        <v>#DIV/0!</v>
      </c>
      <c r="H173" s="359"/>
      <c r="I173" s="571" t="s">
        <v>135</v>
      </c>
      <c r="J173" s="727">
        <f t="shared" si="5"/>
        <v>57</v>
      </c>
    </row>
    <row r="174" spans="1:12" s="679" customFormat="1">
      <c r="A174" s="727">
        <f t="shared" si="4"/>
        <v>58</v>
      </c>
      <c r="B174" s="576" t="s">
        <v>408</v>
      </c>
      <c r="C174" s="728"/>
      <c r="D174" s="728"/>
      <c r="E174" s="728"/>
      <c r="F174" s="728"/>
      <c r="G174" s="727"/>
      <c r="H174" s="727"/>
      <c r="I174" s="189"/>
      <c r="J174" s="727">
        <f t="shared" si="5"/>
        <v>58</v>
      </c>
      <c r="K174" s="678"/>
    </row>
    <row r="175" spans="1:12" s="679" customFormat="1">
      <c r="A175" s="727">
        <f t="shared" si="4"/>
        <v>59</v>
      </c>
      <c r="B175" s="493"/>
      <c r="C175" s="728"/>
      <c r="D175" s="728"/>
      <c r="E175" s="728"/>
      <c r="F175" s="728"/>
      <c r="G175" s="727"/>
      <c r="H175" s="727"/>
      <c r="I175" s="189"/>
      <c r="J175" s="727">
        <f t="shared" si="5"/>
        <v>59</v>
      </c>
      <c r="K175" s="678"/>
    </row>
    <row r="176" spans="1:12" s="679" customFormat="1">
      <c r="A176" s="727">
        <f t="shared" si="4"/>
        <v>60</v>
      </c>
      <c r="B176" s="558" t="s">
        <v>125</v>
      </c>
      <c r="C176" s="728"/>
      <c r="D176" s="728"/>
      <c r="E176" s="728"/>
      <c r="F176" s="728"/>
      <c r="G176" s="278" t="e">
        <f>G173+G161</f>
        <v>#DIV/0!</v>
      </c>
      <c r="H176" s="278"/>
      <c r="I176" s="189" t="s">
        <v>809</v>
      </c>
      <c r="J176" s="727">
        <f t="shared" si="5"/>
        <v>60</v>
      </c>
      <c r="K176" s="678"/>
    </row>
    <row r="177" spans="1:12" s="679" customFormat="1">
      <c r="A177" s="727">
        <f t="shared" si="4"/>
        <v>61</v>
      </c>
      <c r="B177" s="493"/>
      <c r="C177" s="728"/>
      <c r="D177" s="728"/>
      <c r="E177" s="728"/>
      <c r="F177" s="728"/>
      <c r="G177" s="727"/>
      <c r="H177" s="727"/>
      <c r="I177" s="189"/>
      <c r="J177" s="727">
        <f t="shared" si="5"/>
        <v>61</v>
      </c>
      <c r="K177" s="678"/>
    </row>
    <row r="178" spans="1:12" s="679" customFormat="1">
      <c r="A178" s="727">
        <f t="shared" si="4"/>
        <v>62</v>
      </c>
      <c r="B178" s="743" t="s">
        <v>803</v>
      </c>
      <c r="C178" s="728"/>
      <c r="D178" s="728"/>
      <c r="E178" s="728"/>
      <c r="F178" s="728"/>
      <c r="G178" s="745" t="e">
        <f>G63</f>
        <v>#DIV/0!</v>
      </c>
      <c r="H178" s="691"/>
      <c r="I178" s="637" t="s">
        <v>924</v>
      </c>
      <c r="J178" s="727">
        <f t="shared" si="5"/>
        <v>62</v>
      </c>
      <c r="K178" s="175"/>
    </row>
    <row r="179" spans="1:12" s="679" customFormat="1">
      <c r="A179" s="727">
        <f t="shared" si="4"/>
        <v>63</v>
      </c>
      <c r="B179" s="493"/>
      <c r="C179" s="728"/>
      <c r="D179" s="728"/>
      <c r="E179" s="728"/>
      <c r="F179" s="728"/>
      <c r="G179" s="267"/>
      <c r="H179" s="267"/>
      <c r="I179" s="189"/>
      <c r="J179" s="727">
        <f t="shared" si="5"/>
        <v>63</v>
      </c>
      <c r="K179" s="678"/>
    </row>
    <row r="180" spans="1:12" s="679" customFormat="1" ht="19.5" thickBot="1">
      <c r="A180" s="727">
        <f t="shared" si="4"/>
        <v>64</v>
      </c>
      <c r="B180" s="743" t="s">
        <v>925</v>
      </c>
      <c r="C180" s="728"/>
      <c r="D180" s="728"/>
      <c r="E180" s="728"/>
      <c r="F180" s="728"/>
      <c r="G180" s="286" t="e">
        <f>G176+G178</f>
        <v>#DIV/0!</v>
      </c>
      <c r="H180" s="359"/>
      <c r="I180" s="189" t="s">
        <v>808</v>
      </c>
      <c r="J180" s="727">
        <f t="shared" si="5"/>
        <v>64</v>
      </c>
      <c r="K180" s="580"/>
      <c r="L180" s="575"/>
    </row>
    <row r="181" spans="1:12" ht="16.5" thickTop="1">
      <c r="B181" s="558"/>
      <c r="G181" s="581"/>
      <c r="H181" s="581"/>
      <c r="I181" s="189"/>
      <c r="J181" s="173"/>
      <c r="K181" s="580"/>
      <c r="L181" s="575"/>
    </row>
    <row r="182" spans="1:12">
      <c r="A182" s="582"/>
      <c r="B182" s="1"/>
      <c r="C182" s="583"/>
      <c r="D182" s="583"/>
      <c r="E182" s="583"/>
      <c r="F182" s="583"/>
      <c r="G182" s="584"/>
      <c r="H182" s="584"/>
      <c r="I182" s="585"/>
      <c r="J182" s="173"/>
    </row>
    <row r="183" spans="1:12">
      <c r="B183" s="771" t="s">
        <v>16</v>
      </c>
      <c r="C183" s="771"/>
      <c r="D183" s="771"/>
      <c r="E183" s="771"/>
      <c r="F183" s="771"/>
      <c r="G183" s="771"/>
      <c r="H183" s="771"/>
      <c r="I183" s="772"/>
      <c r="J183" s="173"/>
    </row>
    <row r="184" spans="1:12">
      <c r="B184" s="771" t="s">
        <v>102</v>
      </c>
      <c r="C184" s="771"/>
      <c r="D184" s="771"/>
      <c r="E184" s="771"/>
      <c r="F184" s="771"/>
      <c r="G184" s="771"/>
      <c r="H184" s="771"/>
      <c r="I184" s="772"/>
      <c r="J184" s="173"/>
    </row>
    <row r="185" spans="1:12">
      <c r="B185" s="771" t="s">
        <v>103</v>
      </c>
      <c r="C185" s="771"/>
      <c r="D185" s="771"/>
      <c r="E185" s="771"/>
      <c r="F185" s="771"/>
      <c r="G185" s="771"/>
      <c r="H185" s="771"/>
      <c r="I185" s="772"/>
      <c r="J185" s="173"/>
    </row>
    <row r="186" spans="1:12">
      <c r="B186" s="773" t="str">
        <f>B5</f>
        <v>Base Period &amp; True-Up Period 12 - Months Ending xxxxxx</v>
      </c>
      <c r="C186" s="773"/>
      <c r="D186" s="773"/>
      <c r="E186" s="773"/>
      <c r="F186" s="773"/>
      <c r="G186" s="773"/>
      <c r="H186" s="773"/>
      <c r="I186" s="776"/>
      <c r="J186" s="173"/>
    </row>
    <row r="187" spans="1:12">
      <c r="B187" s="774" t="s">
        <v>1</v>
      </c>
      <c r="C187" s="775"/>
      <c r="D187" s="775"/>
      <c r="E187" s="775"/>
      <c r="F187" s="775"/>
      <c r="G187" s="775"/>
      <c r="H187" s="775"/>
      <c r="I187" s="775"/>
      <c r="J187" s="173"/>
    </row>
    <row r="188" spans="1:12">
      <c r="B188" s="175"/>
      <c r="C188" s="175"/>
      <c r="D188" s="175"/>
      <c r="E188" s="175"/>
      <c r="F188" s="175"/>
      <c r="G188" s="470"/>
      <c r="H188" s="470"/>
      <c r="I188" s="189"/>
      <c r="J188" s="173"/>
    </row>
    <row r="189" spans="1:12">
      <c r="A189" s="659" t="s">
        <v>2</v>
      </c>
      <c r="B189" s="470"/>
      <c r="C189" s="470"/>
      <c r="D189" s="470"/>
      <c r="E189" s="470"/>
      <c r="F189" s="470"/>
      <c r="G189" s="470"/>
      <c r="H189" s="470"/>
      <c r="I189" s="189"/>
      <c r="J189" s="173" t="s">
        <v>2</v>
      </c>
    </row>
    <row r="190" spans="1:12">
      <c r="A190" s="2" t="s">
        <v>18</v>
      </c>
      <c r="B190" s="175"/>
      <c r="C190" s="175"/>
      <c r="D190" s="175"/>
      <c r="E190" s="175"/>
      <c r="F190" s="175"/>
      <c r="G190" s="264" t="s">
        <v>36</v>
      </c>
      <c r="H190" s="470"/>
      <c r="I190" s="556" t="s">
        <v>7</v>
      </c>
      <c r="J190" s="2" t="s">
        <v>18</v>
      </c>
    </row>
    <row r="191" spans="1:12">
      <c r="B191" s="493"/>
      <c r="G191" s="173"/>
      <c r="H191" s="173"/>
      <c r="I191" s="189"/>
      <c r="J191" s="173"/>
    </row>
    <row r="192" spans="1:12" ht="18.75">
      <c r="A192" s="727">
        <v>1</v>
      </c>
      <c r="B192" s="743" t="s">
        <v>926</v>
      </c>
      <c r="C192" s="728"/>
      <c r="D192" s="728"/>
      <c r="E192" s="725"/>
      <c r="F192" s="725"/>
      <c r="G192" s="513"/>
      <c r="H192" s="513"/>
      <c r="I192" s="189"/>
      <c r="J192" s="727">
        <v>1</v>
      </c>
    </row>
    <row r="193" spans="1:10">
      <c r="A193" s="727">
        <f>A192+1</f>
        <v>2</v>
      </c>
      <c r="B193" s="569"/>
      <c r="C193" s="728"/>
      <c r="D193" s="728"/>
      <c r="E193" s="725"/>
      <c r="F193" s="725"/>
      <c r="G193" s="513"/>
      <c r="H193" s="513"/>
      <c r="I193" s="189"/>
      <c r="J193" s="727">
        <f>J192+1</f>
        <v>2</v>
      </c>
    </row>
    <row r="194" spans="1:10">
      <c r="A194" s="727">
        <f>A193+1</f>
        <v>3</v>
      </c>
      <c r="B194" s="558" t="s">
        <v>862</v>
      </c>
      <c r="C194" s="728"/>
      <c r="D194" s="728"/>
      <c r="E194" s="725"/>
      <c r="F194" s="725"/>
      <c r="G194" s="513"/>
      <c r="H194" s="513"/>
      <c r="I194" s="189"/>
      <c r="J194" s="727">
        <f>J193+1</f>
        <v>3</v>
      </c>
    </row>
    <row r="195" spans="1:10">
      <c r="A195" s="727">
        <f>A194+1</f>
        <v>4</v>
      </c>
      <c r="B195" s="725"/>
      <c r="C195" s="725"/>
      <c r="D195" s="725"/>
      <c r="E195" s="725"/>
      <c r="F195" s="725"/>
      <c r="G195" s="513"/>
      <c r="H195" s="513"/>
      <c r="I195" s="189"/>
      <c r="J195" s="727">
        <f>J194+1</f>
        <v>4</v>
      </c>
    </row>
    <row r="196" spans="1:10">
      <c r="A196" s="727">
        <f t="shared" ref="A196:A255" si="6">A195+1</f>
        <v>5</v>
      </c>
      <c r="B196" s="494" t="s">
        <v>118</v>
      </c>
      <c r="C196" s="725"/>
      <c r="D196" s="725"/>
      <c r="E196" s="725"/>
      <c r="F196" s="725"/>
      <c r="G196" s="513"/>
      <c r="H196" s="513"/>
      <c r="I196" s="570"/>
      <c r="J196" s="727">
        <f t="shared" ref="J196:J255" si="7">J195+1</f>
        <v>5</v>
      </c>
    </row>
    <row r="197" spans="1:10">
      <c r="A197" s="727">
        <f t="shared" si="6"/>
        <v>6</v>
      </c>
      <c r="B197" s="728" t="s">
        <v>119</v>
      </c>
      <c r="C197" s="728"/>
      <c r="D197" s="725"/>
      <c r="E197" s="725"/>
      <c r="F197" s="725"/>
      <c r="G197" s="274" t="e">
        <f>G89</f>
        <v>#DIV/0!</v>
      </c>
      <c r="H197" s="725"/>
      <c r="I197" s="571" t="s">
        <v>927</v>
      </c>
      <c r="J197" s="727">
        <f t="shared" si="7"/>
        <v>6</v>
      </c>
    </row>
    <row r="198" spans="1:10">
      <c r="A198" s="727">
        <f t="shared" si="6"/>
        <v>7</v>
      </c>
      <c r="B198" s="728" t="s">
        <v>482</v>
      </c>
      <c r="C198" s="728"/>
      <c r="D198" s="725"/>
      <c r="E198" s="725"/>
      <c r="F198" s="725"/>
      <c r="G198" s="287">
        <v>0</v>
      </c>
      <c r="H198" s="725"/>
      <c r="I198" s="571" t="s">
        <v>137</v>
      </c>
      <c r="J198" s="727">
        <f t="shared" si="7"/>
        <v>7</v>
      </c>
    </row>
    <row r="199" spans="1:10">
      <c r="A199" s="727">
        <f t="shared" si="6"/>
        <v>8</v>
      </c>
      <c r="B199" s="728" t="s">
        <v>120</v>
      </c>
      <c r="C199" s="728"/>
      <c r="D199" s="725"/>
      <c r="E199" s="725"/>
      <c r="F199" s="725"/>
      <c r="G199" s="276">
        <v>0</v>
      </c>
      <c r="H199" s="725"/>
      <c r="I199" s="529"/>
      <c r="J199" s="727">
        <f t="shared" si="7"/>
        <v>8</v>
      </c>
    </row>
    <row r="200" spans="1:10">
      <c r="A200" s="727">
        <f t="shared" si="6"/>
        <v>9</v>
      </c>
      <c r="B200" s="728" t="s">
        <v>138</v>
      </c>
      <c r="C200" s="728"/>
      <c r="D200" s="725"/>
      <c r="E200" s="725"/>
      <c r="F200" s="725"/>
      <c r="G200" s="275">
        <f>'BK-1 Retail TRR'!E141</f>
        <v>0</v>
      </c>
      <c r="H200" s="725"/>
      <c r="I200" s="571" t="s">
        <v>933</v>
      </c>
      <c r="J200" s="727">
        <f t="shared" si="7"/>
        <v>9</v>
      </c>
    </row>
    <row r="201" spans="1:10">
      <c r="A201" s="727">
        <f t="shared" si="6"/>
        <v>10</v>
      </c>
      <c r="B201" s="169" t="s">
        <v>472</v>
      </c>
      <c r="C201" s="169"/>
      <c r="D201" s="725"/>
      <c r="E201" s="725"/>
      <c r="F201" s="725"/>
      <c r="G201" s="288">
        <f>G126</f>
        <v>0</v>
      </c>
      <c r="H201" s="725"/>
      <c r="I201" s="571" t="s">
        <v>928</v>
      </c>
      <c r="J201" s="727">
        <f t="shared" si="7"/>
        <v>10</v>
      </c>
    </row>
    <row r="202" spans="1:10">
      <c r="A202" s="727">
        <f t="shared" si="6"/>
        <v>11</v>
      </c>
      <c r="B202" s="493"/>
      <c r="C202" s="728"/>
      <c r="D202" s="728"/>
      <c r="E202" s="728"/>
      <c r="F202" s="728"/>
      <c r="G202" s="727"/>
      <c r="H202" s="727"/>
      <c r="J202" s="727">
        <f t="shared" si="7"/>
        <v>11</v>
      </c>
    </row>
    <row r="203" spans="1:10">
      <c r="A203" s="727">
        <f t="shared" si="6"/>
        <v>12</v>
      </c>
      <c r="B203" s="728" t="s">
        <v>409</v>
      </c>
      <c r="C203" s="728"/>
      <c r="D203" s="725"/>
      <c r="E203" s="725"/>
      <c r="F203" s="725"/>
      <c r="G203" s="278">
        <f>IFERROR((((G197)+(G199/G200))*G201-(G198/G200))/(1-G201),0)</f>
        <v>0</v>
      </c>
      <c r="H203" s="278"/>
      <c r="I203" s="571" t="s">
        <v>139</v>
      </c>
      <c r="J203" s="727">
        <f t="shared" si="7"/>
        <v>12</v>
      </c>
    </row>
    <row r="204" spans="1:10">
      <c r="A204" s="727">
        <f t="shared" si="6"/>
        <v>13</v>
      </c>
      <c r="B204" s="576" t="s">
        <v>407</v>
      </c>
      <c r="C204" s="728"/>
      <c r="D204" s="576"/>
      <c r="E204" s="728"/>
      <c r="F204" s="728"/>
      <c r="G204" s="289"/>
      <c r="H204" s="289"/>
      <c r="J204" s="727">
        <f t="shared" si="7"/>
        <v>13</v>
      </c>
    </row>
    <row r="205" spans="1:10">
      <c r="A205" s="727">
        <f t="shared" si="6"/>
        <v>14</v>
      </c>
      <c r="B205" s="493"/>
      <c r="C205" s="728"/>
      <c r="D205" s="728"/>
      <c r="E205" s="728"/>
      <c r="F205" s="728"/>
      <c r="G205" s="727"/>
      <c r="H205" s="727"/>
      <c r="J205" s="727">
        <f t="shared" si="7"/>
        <v>14</v>
      </c>
    </row>
    <row r="206" spans="1:10">
      <c r="A206" s="727">
        <f t="shared" si="6"/>
        <v>15</v>
      </c>
      <c r="B206" s="558" t="s">
        <v>123</v>
      </c>
      <c r="C206" s="725"/>
      <c r="D206" s="725"/>
      <c r="E206" s="725"/>
      <c r="F206" s="725"/>
      <c r="G206" s="279"/>
      <c r="H206" s="279"/>
      <c r="I206" s="577"/>
      <c r="J206" s="727">
        <f t="shared" si="7"/>
        <v>15</v>
      </c>
    </row>
    <row r="207" spans="1:10">
      <c r="A207" s="727">
        <f t="shared" si="6"/>
        <v>16</v>
      </c>
      <c r="B207" s="504"/>
      <c r="C207" s="725"/>
      <c r="D207" s="725"/>
      <c r="E207" s="725"/>
      <c r="F207" s="725"/>
      <c r="G207" s="279"/>
      <c r="H207" s="279"/>
      <c r="I207" s="570"/>
      <c r="J207" s="727">
        <f t="shared" si="7"/>
        <v>16</v>
      </c>
    </row>
    <row r="208" spans="1:10">
      <c r="A208" s="727">
        <f t="shared" si="6"/>
        <v>17</v>
      </c>
      <c r="B208" s="494" t="s">
        <v>118</v>
      </c>
      <c r="C208" s="725"/>
      <c r="D208" s="725"/>
      <c r="E208" s="725"/>
      <c r="F208" s="725"/>
      <c r="G208" s="279"/>
      <c r="H208" s="279"/>
      <c r="I208" s="570"/>
      <c r="J208" s="727">
        <f t="shared" si="7"/>
        <v>17</v>
      </c>
    </row>
    <row r="209" spans="1:10">
      <c r="A209" s="727">
        <f t="shared" si="6"/>
        <v>18</v>
      </c>
      <c r="B209" s="728" t="s">
        <v>119</v>
      </c>
      <c r="C209" s="728"/>
      <c r="D209" s="725"/>
      <c r="E209" s="725"/>
      <c r="F209" s="725"/>
      <c r="G209" s="267" t="e">
        <f>G197</f>
        <v>#DIV/0!</v>
      </c>
      <c r="H209" s="267"/>
      <c r="I209" s="571" t="s">
        <v>603</v>
      </c>
      <c r="J209" s="727">
        <f t="shared" si="7"/>
        <v>18</v>
      </c>
    </row>
    <row r="210" spans="1:10">
      <c r="A210" s="727">
        <f t="shared" si="6"/>
        <v>19</v>
      </c>
      <c r="B210" s="728" t="s">
        <v>132</v>
      </c>
      <c r="C210" s="728"/>
      <c r="D210" s="725"/>
      <c r="E210" s="725"/>
      <c r="F210" s="725"/>
      <c r="G210" s="280">
        <f>G199</f>
        <v>0</v>
      </c>
      <c r="H210" s="280"/>
      <c r="I210" s="571" t="s">
        <v>604</v>
      </c>
      <c r="J210" s="727">
        <f t="shared" si="7"/>
        <v>19</v>
      </c>
    </row>
    <row r="211" spans="1:10">
      <c r="A211" s="727">
        <f t="shared" si="6"/>
        <v>20</v>
      </c>
      <c r="B211" s="728" t="s">
        <v>140</v>
      </c>
      <c r="C211" s="728"/>
      <c r="D211" s="725"/>
      <c r="E211" s="725"/>
      <c r="F211" s="725"/>
      <c r="G211" s="280">
        <f>G200</f>
        <v>0</v>
      </c>
      <c r="H211" s="280"/>
      <c r="I211" s="571" t="s">
        <v>605</v>
      </c>
      <c r="J211" s="727">
        <f t="shared" si="7"/>
        <v>20</v>
      </c>
    </row>
    <row r="212" spans="1:10">
      <c r="A212" s="727">
        <f t="shared" si="6"/>
        <v>21</v>
      </c>
      <c r="B212" s="728" t="s">
        <v>134</v>
      </c>
      <c r="C212" s="728"/>
      <c r="D212" s="725"/>
      <c r="E212" s="725"/>
      <c r="F212" s="725"/>
      <c r="G212" s="282">
        <f>G203</f>
        <v>0</v>
      </c>
      <c r="H212" s="282"/>
      <c r="I212" s="571" t="s">
        <v>606</v>
      </c>
      <c r="J212" s="727">
        <f t="shared" si="7"/>
        <v>21</v>
      </c>
    </row>
    <row r="213" spans="1:10">
      <c r="A213" s="727">
        <f t="shared" si="6"/>
        <v>22</v>
      </c>
      <c r="B213" s="169" t="s">
        <v>473</v>
      </c>
      <c r="C213" s="169"/>
      <c r="D213" s="725"/>
      <c r="E213" s="725"/>
      <c r="F213" s="725"/>
      <c r="G213" s="290">
        <f>G138</f>
        <v>0</v>
      </c>
      <c r="H213" s="725"/>
      <c r="I213" s="571" t="s">
        <v>929</v>
      </c>
      <c r="J213" s="727">
        <f t="shared" si="7"/>
        <v>22</v>
      </c>
    </row>
    <row r="214" spans="1:10">
      <c r="A214" s="727">
        <f t="shared" si="6"/>
        <v>23</v>
      </c>
      <c r="B214" s="726"/>
      <c r="C214" s="728"/>
      <c r="D214" s="725"/>
      <c r="E214" s="725"/>
      <c r="F214" s="725"/>
      <c r="G214" s="283"/>
      <c r="H214" s="283"/>
      <c r="I214" s="579"/>
      <c r="J214" s="727">
        <f t="shared" si="7"/>
        <v>23</v>
      </c>
    </row>
    <row r="215" spans="1:10">
      <c r="A215" s="727">
        <f t="shared" si="6"/>
        <v>24</v>
      </c>
      <c r="B215" s="728" t="s">
        <v>405</v>
      </c>
      <c r="C215" s="175"/>
      <c r="D215" s="175"/>
      <c r="E215" s="725"/>
      <c r="F215" s="725"/>
      <c r="G215" s="284">
        <f>IFERROR(((G209)+(G210/G211)+G203)*G213/(1-G213),0)</f>
        <v>0</v>
      </c>
      <c r="H215" s="359"/>
      <c r="I215" s="571" t="s">
        <v>135</v>
      </c>
      <c r="J215" s="727">
        <f t="shared" si="7"/>
        <v>24</v>
      </c>
    </row>
    <row r="216" spans="1:10">
      <c r="A216" s="727">
        <f t="shared" si="6"/>
        <v>25</v>
      </c>
      <c r="B216" s="576" t="s">
        <v>408</v>
      </c>
      <c r="C216" s="728"/>
      <c r="D216" s="576"/>
      <c r="E216" s="728"/>
      <c r="F216" s="728"/>
      <c r="G216" s="727"/>
      <c r="H216" s="727"/>
      <c r="I216" s="189"/>
      <c r="J216" s="727">
        <f t="shared" si="7"/>
        <v>25</v>
      </c>
    </row>
    <row r="217" spans="1:10">
      <c r="A217" s="727">
        <f t="shared" si="6"/>
        <v>26</v>
      </c>
      <c r="B217" s="493"/>
      <c r="C217" s="728"/>
      <c r="D217" s="728"/>
      <c r="E217" s="728"/>
      <c r="F217" s="728"/>
      <c r="G217" s="727"/>
      <c r="H217" s="727"/>
      <c r="I217" s="189"/>
      <c r="J217" s="727">
        <f t="shared" si="7"/>
        <v>26</v>
      </c>
    </row>
    <row r="218" spans="1:10">
      <c r="A218" s="727">
        <f t="shared" si="6"/>
        <v>27</v>
      </c>
      <c r="B218" s="558" t="s">
        <v>125</v>
      </c>
      <c r="C218" s="728"/>
      <c r="D218" s="728"/>
      <c r="E218" s="728"/>
      <c r="F218" s="728"/>
      <c r="G218" s="278">
        <f>G215+G203</f>
        <v>0</v>
      </c>
      <c r="H218" s="278"/>
      <c r="I218" s="189" t="s">
        <v>607</v>
      </c>
      <c r="J218" s="727">
        <f t="shared" si="7"/>
        <v>27</v>
      </c>
    </row>
    <row r="219" spans="1:10">
      <c r="A219" s="727">
        <f t="shared" si="6"/>
        <v>28</v>
      </c>
      <c r="B219" s="493"/>
      <c r="C219" s="728"/>
      <c r="D219" s="728"/>
      <c r="E219" s="728"/>
      <c r="F219" s="728"/>
      <c r="G219" s="727"/>
      <c r="H219" s="727"/>
      <c r="I219" s="189"/>
      <c r="J219" s="727">
        <f t="shared" si="7"/>
        <v>28</v>
      </c>
    </row>
    <row r="220" spans="1:10">
      <c r="A220" s="727">
        <f t="shared" si="6"/>
        <v>29</v>
      </c>
      <c r="B220" s="558" t="s">
        <v>141</v>
      </c>
      <c r="C220" s="728"/>
      <c r="D220" s="728"/>
      <c r="E220" s="728"/>
      <c r="F220" s="728"/>
      <c r="G220" s="291" t="e">
        <f>G87</f>
        <v>#DIV/0!</v>
      </c>
      <c r="H220" s="725"/>
      <c r="I220" s="571" t="s">
        <v>930</v>
      </c>
      <c r="J220" s="727">
        <f t="shared" si="7"/>
        <v>29</v>
      </c>
    </row>
    <row r="221" spans="1:10">
      <c r="A221" s="727">
        <f t="shared" si="6"/>
        <v>30</v>
      </c>
      <c r="B221" s="493"/>
      <c r="C221" s="728"/>
      <c r="D221" s="728"/>
      <c r="E221" s="728"/>
      <c r="F221" s="728"/>
      <c r="G221" s="727"/>
      <c r="H221" s="727"/>
      <c r="I221" s="189"/>
      <c r="J221" s="727">
        <f t="shared" si="7"/>
        <v>30</v>
      </c>
    </row>
    <row r="222" spans="1:10" ht="19.5" thickBot="1">
      <c r="A222" s="727">
        <f t="shared" si="6"/>
        <v>31</v>
      </c>
      <c r="B222" s="743" t="s">
        <v>931</v>
      </c>
      <c r="C222" s="728"/>
      <c r="D222" s="728"/>
      <c r="E222" s="728"/>
      <c r="F222" s="728"/>
      <c r="G222" s="292" t="e">
        <f>G218+G220</f>
        <v>#DIV/0!</v>
      </c>
      <c r="H222" s="360"/>
      <c r="I222" s="189" t="s">
        <v>608</v>
      </c>
      <c r="J222" s="727">
        <f t="shared" si="7"/>
        <v>31</v>
      </c>
    </row>
    <row r="223" spans="1:10" s="696" customFormat="1" ht="17.25" thickTop="1" thickBot="1">
      <c r="A223" s="704">
        <f t="shared" si="6"/>
        <v>32</v>
      </c>
      <c r="B223" s="707"/>
      <c r="C223" s="676"/>
      <c r="D223" s="676"/>
      <c r="E223" s="676"/>
      <c r="F223" s="676"/>
      <c r="G223" s="705"/>
      <c r="H223" s="705"/>
      <c r="I223" s="706"/>
      <c r="J223" s="704">
        <f t="shared" si="7"/>
        <v>32</v>
      </c>
    </row>
    <row r="224" spans="1:10" s="696" customFormat="1">
      <c r="A224" s="727">
        <f t="shared" si="6"/>
        <v>33</v>
      </c>
      <c r="B224" s="743"/>
      <c r="C224" s="728"/>
      <c r="D224" s="728"/>
      <c r="E224" s="728"/>
      <c r="F224" s="728"/>
      <c r="G224" s="360"/>
      <c r="H224" s="360"/>
      <c r="I224" s="189"/>
      <c r="J224" s="727">
        <f t="shared" si="7"/>
        <v>33</v>
      </c>
    </row>
    <row r="225" spans="1:10" s="696" customFormat="1" ht="18.75">
      <c r="A225" s="727">
        <f t="shared" si="6"/>
        <v>34</v>
      </c>
      <c r="B225" s="743" t="s">
        <v>922</v>
      </c>
      <c r="C225" s="728"/>
      <c r="D225" s="728"/>
      <c r="E225" s="725"/>
      <c r="F225" s="725"/>
      <c r="G225" s="513"/>
      <c r="H225" s="513"/>
      <c r="I225" s="189"/>
      <c r="J225" s="727">
        <f t="shared" si="7"/>
        <v>34</v>
      </c>
    </row>
    <row r="226" spans="1:10" s="696" customFormat="1">
      <c r="A226" s="727">
        <f t="shared" si="6"/>
        <v>35</v>
      </c>
      <c r="B226" s="569"/>
      <c r="C226" s="728"/>
      <c r="D226" s="728"/>
      <c r="E226" s="725"/>
      <c r="F226" s="725"/>
      <c r="G226" s="513"/>
      <c r="H226" s="513"/>
      <c r="I226" s="189"/>
      <c r="J226" s="727">
        <f t="shared" si="7"/>
        <v>35</v>
      </c>
    </row>
    <row r="227" spans="1:10" s="696" customFormat="1">
      <c r="A227" s="727">
        <f t="shared" si="6"/>
        <v>36</v>
      </c>
      <c r="B227" s="558" t="s">
        <v>862</v>
      </c>
      <c r="C227" s="728"/>
      <c r="D227" s="728"/>
      <c r="E227" s="725"/>
      <c r="F227" s="725"/>
      <c r="G227" s="513"/>
      <c r="H227" s="513"/>
      <c r="I227" s="189"/>
      <c r="J227" s="727">
        <f t="shared" si="7"/>
        <v>36</v>
      </c>
    </row>
    <row r="228" spans="1:10" s="696" customFormat="1">
      <c r="A228" s="727">
        <f t="shared" si="6"/>
        <v>37</v>
      </c>
      <c r="B228" s="725"/>
      <c r="C228" s="725"/>
      <c r="D228" s="725"/>
      <c r="E228" s="725"/>
      <c r="F228" s="725"/>
      <c r="G228" s="513"/>
      <c r="H228" s="513"/>
      <c r="I228" s="189"/>
      <c r="J228" s="727">
        <f t="shared" si="7"/>
        <v>37</v>
      </c>
    </row>
    <row r="229" spans="1:10" s="696" customFormat="1">
      <c r="A229" s="727">
        <f t="shared" si="6"/>
        <v>38</v>
      </c>
      <c r="B229" s="494" t="s">
        <v>118</v>
      </c>
      <c r="C229" s="725"/>
      <c r="D229" s="725"/>
      <c r="E229" s="725"/>
      <c r="F229" s="725"/>
      <c r="G229" s="513"/>
      <c r="H229" s="513"/>
      <c r="I229" s="570"/>
      <c r="J229" s="727">
        <f t="shared" si="7"/>
        <v>38</v>
      </c>
    </row>
    <row r="230" spans="1:10" s="696" customFormat="1">
      <c r="A230" s="727">
        <f t="shared" si="6"/>
        <v>39</v>
      </c>
      <c r="B230" s="169" t="s">
        <v>802</v>
      </c>
      <c r="C230" s="728"/>
      <c r="D230" s="725"/>
      <c r="E230" s="725"/>
      <c r="F230" s="725"/>
      <c r="G230" s="274" t="e">
        <f>G102</f>
        <v>#DIV/0!</v>
      </c>
      <c r="H230" s="725"/>
      <c r="I230" s="571" t="s">
        <v>932</v>
      </c>
      <c r="J230" s="727">
        <f t="shared" si="7"/>
        <v>39</v>
      </c>
    </row>
    <row r="231" spans="1:10" s="696" customFormat="1">
      <c r="A231" s="727">
        <f t="shared" si="6"/>
        <v>40</v>
      </c>
      <c r="B231" s="728" t="s">
        <v>482</v>
      </c>
      <c r="C231" s="728"/>
      <c r="D231" s="725"/>
      <c r="E231" s="725"/>
      <c r="F231" s="725"/>
      <c r="G231" s="287">
        <v>0</v>
      </c>
      <c r="H231" s="725"/>
      <c r="I231" s="571" t="s">
        <v>137</v>
      </c>
      <c r="J231" s="727">
        <f t="shared" si="7"/>
        <v>40</v>
      </c>
    </row>
    <row r="232" spans="1:10" s="696" customFormat="1">
      <c r="A232" s="727">
        <f t="shared" si="6"/>
        <v>41</v>
      </c>
      <c r="B232" s="728" t="s">
        <v>120</v>
      </c>
      <c r="C232" s="728"/>
      <c r="D232" s="725"/>
      <c r="E232" s="725"/>
      <c r="F232" s="725"/>
      <c r="G232" s="276">
        <v>0</v>
      </c>
      <c r="H232" s="725"/>
      <c r="I232" s="529"/>
      <c r="J232" s="727">
        <f t="shared" si="7"/>
        <v>41</v>
      </c>
    </row>
    <row r="233" spans="1:10" s="696" customFormat="1">
      <c r="A233" s="727">
        <f t="shared" si="6"/>
        <v>42</v>
      </c>
      <c r="B233" s="728" t="s">
        <v>874</v>
      </c>
      <c r="C233" s="728"/>
      <c r="D233" s="725"/>
      <c r="E233" s="725"/>
      <c r="F233" s="725"/>
      <c r="G233" s="275">
        <f>'BK-1 Retail TRR'!E141</f>
        <v>0</v>
      </c>
      <c r="H233" s="725"/>
      <c r="I233" s="571" t="s">
        <v>933</v>
      </c>
      <c r="J233" s="727">
        <f t="shared" si="7"/>
        <v>42</v>
      </c>
    </row>
    <row r="234" spans="1:10" s="696" customFormat="1">
      <c r="A234" s="727">
        <f t="shared" si="6"/>
        <v>43</v>
      </c>
      <c r="B234" s="169" t="s">
        <v>472</v>
      </c>
      <c r="C234" s="169"/>
      <c r="D234" s="725"/>
      <c r="E234" s="725"/>
      <c r="F234" s="725"/>
      <c r="G234" s="288">
        <f>G159</f>
        <v>0</v>
      </c>
      <c r="H234" s="725"/>
      <c r="I234" s="571" t="s">
        <v>928</v>
      </c>
      <c r="J234" s="727">
        <f t="shared" si="7"/>
        <v>43</v>
      </c>
    </row>
    <row r="235" spans="1:10" s="696" customFormat="1">
      <c r="A235" s="727">
        <f t="shared" si="6"/>
        <v>44</v>
      </c>
      <c r="B235" s="493"/>
      <c r="C235" s="728"/>
      <c r="D235" s="728"/>
      <c r="E235" s="728"/>
      <c r="F235" s="728"/>
      <c r="G235" s="727"/>
      <c r="H235" s="727"/>
      <c r="I235" s="433"/>
      <c r="J235" s="727">
        <f t="shared" si="7"/>
        <v>44</v>
      </c>
    </row>
    <row r="236" spans="1:10" s="696" customFormat="1">
      <c r="A236" s="727">
        <f t="shared" si="6"/>
        <v>45</v>
      </c>
      <c r="B236" s="728" t="s">
        <v>406</v>
      </c>
      <c r="C236" s="728"/>
      <c r="D236" s="725"/>
      <c r="E236" s="725"/>
      <c r="F236" s="725"/>
      <c r="G236" s="278">
        <f>IFERROR((((G230)+(G232/G233))*G234-(G231/G233))/(1-G234),0)</f>
        <v>0</v>
      </c>
      <c r="H236" s="278"/>
      <c r="I236" s="571" t="s">
        <v>139</v>
      </c>
      <c r="J236" s="727">
        <f t="shared" si="7"/>
        <v>45</v>
      </c>
    </row>
    <row r="237" spans="1:10" s="696" customFormat="1">
      <c r="A237" s="727">
        <f t="shared" si="6"/>
        <v>46</v>
      </c>
      <c r="B237" s="576" t="s">
        <v>407</v>
      </c>
      <c r="C237" s="728"/>
      <c r="D237" s="576"/>
      <c r="E237" s="728"/>
      <c r="F237" s="728"/>
      <c r="G237" s="289"/>
      <c r="H237" s="289"/>
      <c r="I237" s="433"/>
      <c r="J237" s="727">
        <f t="shared" si="7"/>
        <v>46</v>
      </c>
    </row>
    <row r="238" spans="1:10" s="696" customFormat="1">
      <c r="A238" s="727">
        <f t="shared" si="6"/>
        <v>47</v>
      </c>
      <c r="B238" s="493"/>
      <c r="C238" s="728"/>
      <c r="D238" s="728"/>
      <c r="E238" s="728"/>
      <c r="F238" s="728"/>
      <c r="G238" s="727"/>
      <c r="H238" s="727"/>
      <c r="I238" s="433"/>
      <c r="J238" s="727">
        <f t="shared" si="7"/>
        <v>47</v>
      </c>
    </row>
    <row r="239" spans="1:10" s="696" customFormat="1">
      <c r="A239" s="727">
        <f t="shared" si="6"/>
        <v>48</v>
      </c>
      <c r="B239" s="558" t="s">
        <v>123</v>
      </c>
      <c r="C239" s="725"/>
      <c r="D239" s="725"/>
      <c r="E239" s="725"/>
      <c r="F239" s="725"/>
      <c r="G239" s="279"/>
      <c r="H239" s="279"/>
      <c r="I239" s="577"/>
      <c r="J239" s="727">
        <f t="shared" si="7"/>
        <v>48</v>
      </c>
    </row>
    <row r="240" spans="1:10" s="696" customFormat="1">
      <c r="A240" s="727">
        <f t="shared" si="6"/>
        <v>49</v>
      </c>
      <c r="B240" s="504"/>
      <c r="C240" s="725"/>
      <c r="D240" s="725"/>
      <c r="E240" s="725"/>
      <c r="F240" s="725"/>
      <c r="G240" s="279"/>
      <c r="H240" s="279"/>
      <c r="I240" s="570"/>
      <c r="J240" s="727">
        <f t="shared" si="7"/>
        <v>49</v>
      </c>
    </row>
    <row r="241" spans="1:10" s="696" customFormat="1">
      <c r="A241" s="727">
        <f t="shared" si="6"/>
        <v>50</v>
      </c>
      <c r="B241" s="494" t="s">
        <v>118</v>
      </c>
      <c r="C241" s="725"/>
      <c r="D241" s="725"/>
      <c r="E241" s="725"/>
      <c r="F241" s="725"/>
      <c r="G241" s="279"/>
      <c r="H241" s="279"/>
      <c r="I241" s="570"/>
      <c r="J241" s="727">
        <f t="shared" si="7"/>
        <v>50</v>
      </c>
    </row>
    <row r="242" spans="1:10" s="696" customFormat="1">
      <c r="A242" s="727">
        <f t="shared" si="6"/>
        <v>51</v>
      </c>
      <c r="B242" s="169" t="s">
        <v>802</v>
      </c>
      <c r="C242" s="728"/>
      <c r="D242" s="725"/>
      <c r="E242" s="725"/>
      <c r="F242" s="725"/>
      <c r="G242" s="267" t="e">
        <f>G230</f>
        <v>#DIV/0!</v>
      </c>
      <c r="H242" s="267"/>
      <c r="I242" s="571" t="s">
        <v>804</v>
      </c>
      <c r="J242" s="727">
        <f t="shared" si="7"/>
        <v>51</v>
      </c>
    </row>
    <row r="243" spans="1:10" s="696" customFormat="1">
      <c r="A243" s="727">
        <f t="shared" si="6"/>
        <v>52</v>
      </c>
      <c r="B243" s="728" t="s">
        <v>132</v>
      </c>
      <c r="C243" s="728"/>
      <c r="D243" s="725"/>
      <c r="E243" s="725"/>
      <c r="F243" s="725"/>
      <c r="G243" s="280">
        <f>G232</f>
        <v>0</v>
      </c>
      <c r="H243" s="280"/>
      <c r="I243" s="571" t="s">
        <v>805</v>
      </c>
      <c r="J243" s="727">
        <f t="shared" si="7"/>
        <v>52</v>
      </c>
    </row>
    <row r="244" spans="1:10" s="696" customFormat="1">
      <c r="A244" s="727">
        <f t="shared" si="6"/>
        <v>53</v>
      </c>
      <c r="B244" s="728" t="s">
        <v>875</v>
      </c>
      <c r="C244" s="728"/>
      <c r="D244" s="725"/>
      <c r="E244" s="725"/>
      <c r="F244" s="725"/>
      <c r="G244" s="280">
        <f>G233</f>
        <v>0</v>
      </c>
      <c r="H244" s="280"/>
      <c r="I244" s="571" t="s">
        <v>806</v>
      </c>
      <c r="J244" s="727">
        <f t="shared" si="7"/>
        <v>53</v>
      </c>
    </row>
    <row r="245" spans="1:10" s="696" customFormat="1">
      <c r="A245" s="727">
        <f t="shared" si="6"/>
        <v>54</v>
      </c>
      <c r="B245" s="728" t="s">
        <v>134</v>
      </c>
      <c r="C245" s="728"/>
      <c r="D245" s="725"/>
      <c r="E245" s="725"/>
      <c r="F245" s="725"/>
      <c r="G245" s="282">
        <f>G236</f>
        <v>0</v>
      </c>
      <c r="H245" s="282"/>
      <c r="I245" s="571" t="s">
        <v>807</v>
      </c>
      <c r="J245" s="727">
        <f t="shared" si="7"/>
        <v>54</v>
      </c>
    </row>
    <row r="246" spans="1:10" s="696" customFormat="1">
      <c r="A246" s="727">
        <f t="shared" si="6"/>
        <v>55</v>
      </c>
      <c r="B246" s="169" t="s">
        <v>473</v>
      </c>
      <c r="C246" s="169"/>
      <c r="D246" s="725"/>
      <c r="E246" s="725"/>
      <c r="F246" s="725"/>
      <c r="G246" s="290">
        <f>G171</f>
        <v>0</v>
      </c>
      <c r="H246" s="725"/>
      <c r="I246" s="571" t="s">
        <v>934</v>
      </c>
      <c r="J246" s="727">
        <f t="shared" si="7"/>
        <v>55</v>
      </c>
    </row>
    <row r="247" spans="1:10" s="696" customFormat="1">
      <c r="A247" s="727">
        <f t="shared" si="6"/>
        <v>56</v>
      </c>
      <c r="B247" s="726"/>
      <c r="C247" s="728"/>
      <c r="D247" s="725"/>
      <c r="E247" s="725"/>
      <c r="F247" s="725"/>
      <c r="G247" s="283"/>
      <c r="H247" s="283"/>
      <c r="I247" s="579"/>
      <c r="J247" s="727">
        <f t="shared" si="7"/>
        <v>56</v>
      </c>
    </row>
    <row r="248" spans="1:10" s="696" customFormat="1">
      <c r="A248" s="727">
        <f t="shared" si="6"/>
        <v>57</v>
      </c>
      <c r="B248" s="728" t="s">
        <v>405</v>
      </c>
      <c r="C248" s="175"/>
      <c r="D248" s="175"/>
      <c r="E248" s="725"/>
      <c r="F248" s="725"/>
      <c r="G248" s="284">
        <f>IFERROR(((G242)+(G243/G244)+G236)*G246/(1-G246),0)</f>
        <v>0</v>
      </c>
      <c r="H248" s="359"/>
      <c r="I248" s="571" t="s">
        <v>135</v>
      </c>
      <c r="J248" s="727">
        <f t="shared" si="7"/>
        <v>57</v>
      </c>
    </row>
    <row r="249" spans="1:10" s="696" customFormat="1">
      <c r="A249" s="727">
        <f t="shared" si="6"/>
        <v>58</v>
      </c>
      <c r="B249" s="576" t="s">
        <v>408</v>
      </c>
      <c r="C249" s="728"/>
      <c r="D249" s="576"/>
      <c r="E249" s="728"/>
      <c r="F249" s="728"/>
      <c r="G249" s="727"/>
      <c r="H249" s="727"/>
      <c r="I249" s="189"/>
      <c r="J249" s="727">
        <f t="shared" si="7"/>
        <v>58</v>
      </c>
    </row>
    <row r="250" spans="1:10" s="696" customFormat="1">
      <c r="A250" s="727">
        <f t="shared" si="6"/>
        <v>59</v>
      </c>
      <c r="B250" s="493"/>
      <c r="C250" s="728"/>
      <c r="D250" s="728"/>
      <c r="E250" s="728"/>
      <c r="F250" s="728"/>
      <c r="G250" s="727"/>
      <c r="H250" s="727"/>
      <c r="I250" s="189"/>
      <c r="J250" s="727">
        <f t="shared" si="7"/>
        <v>59</v>
      </c>
    </row>
    <row r="251" spans="1:10" s="696" customFormat="1">
      <c r="A251" s="727">
        <f t="shared" si="6"/>
        <v>60</v>
      </c>
      <c r="B251" s="558" t="s">
        <v>125</v>
      </c>
      <c r="C251" s="728"/>
      <c r="D251" s="728"/>
      <c r="E251" s="728"/>
      <c r="F251" s="728"/>
      <c r="G251" s="278">
        <f>G248+G236</f>
        <v>0</v>
      </c>
      <c r="H251" s="278"/>
      <c r="I251" s="189" t="s">
        <v>809</v>
      </c>
      <c r="J251" s="727">
        <f t="shared" si="7"/>
        <v>60</v>
      </c>
    </row>
    <row r="252" spans="1:10" s="696" customFormat="1">
      <c r="A252" s="727">
        <f t="shared" si="6"/>
        <v>61</v>
      </c>
      <c r="B252" s="493"/>
      <c r="C252" s="728"/>
      <c r="D252" s="728"/>
      <c r="E252" s="728"/>
      <c r="F252" s="728"/>
      <c r="G252" s="727"/>
      <c r="H252" s="727"/>
      <c r="I252" s="189"/>
      <c r="J252" s="727">
        <f t="shared" si="7"/>
        <v>61</v>
      </c>
    </row>
    <row r="253" spans="1:10" s="696" customFormat="1">
      <c r="A253" s="727">
        <f t="shared" si="6"/>
        <v>62</v>
      </c>
      <c r="B253" s="743" t="s">
        <v>803</v>
      </c>
      <c r="C253" s="728"/>
      <c r="D253" s="728"/>
      <c r="E253" s="728"/>
      <c r="F253" s="728"/>
      <c r="G253" s="291" t="e">
        <f>G100</f>
        <v>#DIV/0!</v>
      </c>
      <c r="H253" s="725"/>
      <c r="I253" s="571" t="s">
        <v>935</v>
      </c>
      <c r="J253" s="727">
        <f t="shared" si="7"/>
        <v>62</v>
      </c>
    </row>
    <row r="254" spans="1:10" s="696" customFormat="1">
      <c r="A254" s="727">
        <f t="shared" si="6"/>
        <v>63</v>
      </c>
      <c r="B254" s="493"/>
      <c r="C254" s="728"/>
      <c r="D254" s="728"/>
      <c r="E254" s="728"/>
      <c r="F254" s="728"/>
      <c r="G254" s="727"/>
      <c r="H254" s="727"/>
      <c r="I254" s="189"/>
      <c r="J254" s="727">
        <f t="shared" si="7"/>
        <v>63</v>
      </c>
    </row>
    <row r="255" spans="1:10" s="696" customFormat="1" ht="19.5" thickBot="1">
      <c r="A255" s="727">
        <f t="shared" si="6"/>
        <v>64</v>
      </c>
      <c r="B255" s="743" t="s">
        <v>925</v>
      </c>
      <c r="C255" s="728"/>
      <c r="D255" s="728"/>
      <c r="E255" s="728"/>
      <c r="F255" s="728"/>
      <c r="G255" s="292" t="e">
        <f>G251+G253</f>
        <v>#DIV/0!</v>
      </c>
      <c r="H255" s="360"/>
      <c r="I255" s="189" t="s">
        <v>808</v>
      </c>
      <c r="J255" s="727">
        <f t="shared" si="7"/>
        <v>64</v>
      </c>
    </row>
    <row r="256" spans="1:10" ht="16.5" thickTop="1">
      <c r="A256" s="495"/>
      <c r="B256" s="474"/>
      <c r="C256" s="474"/>
      <c r="D256" s="474"/>
      <c r="E256" s="474"/>
      <c r="F256" s="474"/>
      <c r="G256" s="474"/>
      <c r="H256" s="474"/>
      <c r="I256" s="683"/>
      <c r="J256" s="474"/>
    </row>
    <row r="257" spans="1:10" ht="18.75">
      <c r="A257" s="509">
        <v>1</v>
      </c>
      <c r="B257" s="493" t="s">
        <v>873</v>
      </c>
      <c r="C257" s="474"/>
      <c r="D257" s="474"/>
      <c r="E257" s="474"/>
      <c r="F257" s="474"/>
      <c r="G257" s="474"/>
      <c r="H257" s="474"/>
      <c r="I257" s="683"/>
      <c r="J257" s="474"/>
    </row>
    <row r="258" spans="1:10">
      <c r="A258" s="495"/>
      <c r="B258" s="474"/>
      <c r="C258" s="474"/>
      <c r="D258" s="474"/>
      <c r="E258" s="474"/>
      <c r="F258" s="474"/>
      <c r="G258" s="474"/>
      <c r="H258" s="474"/>
      <c r="I258" s="683"/>
      <c r="J258" s="474"/>
    </row>
    <row r="259" spans="1:10" ht="18.75">
      <c r="A259" s="553"/>
      <c r="B259" s="169"/>
    </row>
  </sheetData>
  <mergeCells count="20">
    <mergeCell ref="B185:I185"/>
    <mergeCell ref="B186:I186"/>
    <mergeCell ref="B187:I187"/>
    <mergeCell ref="B109:I109"/>
    <mergeCell ref="B110:I110"/>
    <mergeCell ref="B111:I111"/>
    <mergeCell ref="B112:I112"/>
    <mergeCell ref="B183:I183"/>
    <mergeCell ref="B184:I184"/>
    <mergeCell ref="B108:I108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</mergeCells>
  <printOptions horizontalCentered="1"/>
  <pageMargins left="0.5" right="0.5" top="0.5" bottom="0.5" header="0.25" footer="0.25"/>
  <pageSetup scale="55" fitToHeight="0" orientation="portrait" r:id="rId1"/>
  <headerFooter scaleWithDoc="0">
    <oddFooter>&amp;C&amp;"Times New Roman,Regular"&amp;10Page &amp;P of 4</oddFooter>
    <evenFooter>&amp;C&amp;"Times New Roman,Regular"&amp;10AV3</evenFooter>
    <firstFooter>&amp;C&amp;"Times New Roman,Regular"&amp;10AV&amp;P</firstFooter>
  </headerFooter>
  <rowBreaks count="3" manualBreakCount="3">
    <brk id="68" max="9" man="1"/>
    <brk id="106" max="9" man="1"/>
    <brk id="18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J22"/>
  <sheetViews>
    <sheetView zoomScale="80" zoomScaleNormal="80" zoomScaleSheetLayoutView="70" workbookViewId="0"/>
  </sheetViews>
  <sheetFormatPr defaultColWidth="8.85546875" defaultRowHeight="15.75"/>
  <cols>
    <col min="1" max="1" width="5.140625" style="173" customWidth="1"/>
    <col min="2" max="2" width="50.85546875" style="167" customWidth="1"/>
    <col min="3" max="3" width="21.140625" style="167" customWidth="1"/>
    <col min="4" max="4" width="1.5703125" style="167" customWidth="1"/>
    <col min="5" max="5" width="16.85546875" style="167" customWidth="1"/>
    <col min="6" max="6" width="1.5703125" style="167" customWidth="1"/>
    <col min="7" max="7" width="34.5703125" style="167" customWidth="1"/>
    <col min="8" max="8" width="5.140625" style="167" customWidth="1"/>
    <col min="9" max="9" width="8.85546875" style="167"/>
    <col min="10" max="10" width="20.42578125" style="167" bestFit="1" customWidth="1"/>
    <col min="11" max="16384" width="8.85546875" style="167"/>
  </cols>
  <sheetData>
    <row r="1" spans="1:10">
      <c r="A1" s="175"/>
      <c r="E1" s="211"/>
      <c r="F1" s="211"/>
      <c r="G1" s="173"/>
      <c r="H1" s="175"/>
    </row>
    <row r="2" spans="1:10">
      <c r="B2" s="771" t="s">
        <v>16</v>
      </c>
      <c r="C2" s="771"/>
      <c r="D2" s="771"/>
      <c r="E2" s="771"/>
      <c r="F2" s="771"/>
      <c r="G2" s="772"/>
      <c r="H2" s="173"/>
    </row>
    <row r="3" spans="1:10">
      <c r="B3" s="771" t="s">
        <v>256</v>
      </c>
      <c r="C3" s="771"/>
      <c r="D3" s="771"/>
      <c r="E3" s="780"/>
      <c r="F3" s="780"/>
      <c r="G3" s="780"/>
      <c r="H3" s="173"/>
    </row>
    <row r="4" spans="1:10">
      <c r="B4" s="773" t="str">
        <f>'Stmt AD'!B5</f>
        <v>Base Period &amp; True-Up Period 12 - Months Ending xxxxxx</v>
      </c>
      <c r="C4" s="773"/>
      <c r="D4" s="773"/>
      <c r="E4" s="773"/>
      <c r="F4" s="773"/>
      <c r="G4" s="776"/>
      <c r="H4" s="173"/>
    </row>
    <row r="5" spans="1:10">
      <c r="B5" s="774" t="s">
        <v>1</v>
      </c>
      <c r="C5" s="775"/>
      <c r="D5" s="775"/>
      <c r="E5" s="775"/>
      <c r="F5" s="775"/>
      <c r="G5" s="775"/>
      <c r="H5" s="173"/>
    </row>
    <row r="6" spans="1:10">
      <c r="B6" s="175"/>
      <c r="C6" s="175"/>
      <c r="D6" s="175"/>
      <c r="E6" s="175"/>
      <c r="F6" s="175"/>
      <c r="G6" s="173"/>
      <c r="H6" s="173"/>
    </row>
    <row r="7" spans="1:10">
      <c r="A7" s="173" t="s">
        <v>2</v>
      </c>
      <c r="B7" s="589"/>
      <c r="C7" s="175" t="s">
        <v>255</v>
      </c>
      <c r="D7" s="470"/>
      <c r="E7" s="470"/>
      <c r="F7" s="470"/>
      <c r="G7" s="173"/>
      <c r="H7" s="173" t="s">
        <v>2</v>
      </c>
    </row>
    <row r="8" spans="1:10">
      <c r="A8" s="2" t="s">
        <v>18</v>
      </c>
      <c r="B8" s="175"/>
      <c r="C8" s="439" t="s">
        <v>254</v>
      </c>
      <c r="D8" s="470"/>
      <c r="E8" s="264" t="s">
        <v>36</v>
      </c>
      <c r="F8" s="470"/>
      <c r="G8" s="264" t="s">
        <v>7</v>
      </c>
      <c r="H8" s="2" t="s">
        <v>18</v>
      </c>
    </row>
    <row r="9" spans="1:10">
      <c r="C9" s="175"/>
      <c r="D9" s="175"/>
      <c r="F9" s="470"/>
      <c r="H9" s="173"/>
    </row>
    <row r="10" spans="1:10" ht="19.5" thickBot="1">
      <c r="A10" s="175">
        <v>1</v>
      </c>
      <c r="B10" s="502" t="s">
        <v>470</v>
      </c>
      <c r="E10" s="293">
        <v>0</v>
      </c>
      <c r="F10" s="470"/>
      <c r="G10" s="173"/>
      <c r="H10" s="175">
        <f>A10</f>
        <v>1</v>
      </c>
    </row>
    <row r="11" spans="1:10" ht="16.5" thickTop="1">
      <c r="A11" s="175">
        <f>A10+1</f>
        <v>2</v>
      </c>
      <c r="F11" s="470"/>
      <c r="H11" s="175">
        <f>+H10+1</f>
        <v>2</v>
      </c>
    </row>
    <row r="12" spans="1:10" ht="19.5" thickBot="1">
      <c r="A12" s="175">
        <f t="shared" ref="A12:A18" si="0">A11+1</f>
        <v>3</v>
      </c>
      <c r="B12" s="502" t="s">
        <v>412</v>
      </c>
      <c r="E12" s="293">
        <v>0</v>
      </c>
      <c r="F12" s="470"/>
      <c r="G12" s="173"/>
      <c r="H12" s="175">
        <f t="shared" ref="H12:H18" si="1">+H11+1</f>
        <v>3</v>
      </c>
    </row>
    <row r="13" spans="1:10" ht="16.5" thickTop="1">
      <c r="A13" s="175">
        <f t="shared" si="0"/>
        <v>4</v>
      </c>
      <c r="F13" s="470"/>
      <c r="H13" s="175">
        <f t="shared" si="1"/>
        <v>4</v>
      </c>
    </row>
    <row r="14" spans="1:10" ht="19.5" thickBot="1">
      <c r="A14" s="175">
        <f t="shared" si="0"/>
        <v>5</v>
      </c>
      <c r="B14" s="502" t="s">
        <v>413</v>
      </c>
      <c r="E14" s="293">
        <v>0</v>
      </c>
      <c r="F14" s="470"/>
      <c r="G14" s="173"/>
      <c r="H14" s="175">
        <f t="shared" si="1"/>
        <v>5</v>
      </c>
    </row>
    <row r="15" spans="1:10" s="687" customFormat="1" ht="16.5" thickTop="1">
      <c r="A15" s="175">
        <f t="shared" si="0"/>
        <v>6</v>
      </c>
      <c r="B15" s="502"/>
      <c r="C15" s="169"/>
      <c r="D15" s="169"/>
      <c r="E15" s="690"/>
      <c r="F15" s="691"/>
      <c r="G15" s="567"/>
      <c r="H15" s="175">
        <f t="shared" si="1"/>
        <v>6</v>
      </c>
    </row>
    <row r="16" spans="1:10" s="687" customFormat="1" ht="16.5" thickBot="1">
      <c r="A16" s="175">
        <f t="shared" si="0"/>
        <v>7</v>
      </c>
      <c r="B16" s="502" t="s">
        <v>787</v>
      </c>
      <c r="C16" s="169"/>
      <c r="D16" s="169"/>
      <c r="E16" s="293">
        <v>0</v>
      </c>
      <c r="F16" s="691"/>
      <c r="G16" s="447" t="s">
        <v>888</v>
      </c>
      <c r="H16" s="175">
        <f t="shared" si="1"/>
        <v>7</v>
      </c>
      <c r="I16" s="728"/>
      <c r="J16" s="728"/>
    </row>
    <row r="17" spans="1:10" ht="16.5" thickTop="1">
      <c r="A17" s="175">
        <f t="shared" si="0"/>
        <v>8</v>
      </c>
      <c r="B17" s="728"/>
      <c r="C17" s="728"/>
      <c r="D17" s="728"/>
      <c r="E17" s="728"/>
      <c r="F17" s="725"/>
      <c r="G17" s="728"/>
      <c r="H17" s="175">
        <f t="shared" si="1"/>
        <v>8</v>
      </c>
      <c r="I17" s="728"/>
      <c r="J17" s="728"/>
    </row>
    <row r="18" spans="1:10" ht="19.5" thickBot="1">
      <c r="A18" s="175">
        <f t="shared" si="0"/>
        <v>9</v>
      </c>
      <c r="B18" s="502" t="s">
        <v>414</v>
      </c>
      <c r="C18" s="728"/>
      <c r="D18" s="728"/>
      <c r="E18" s="293">
        <v>0</v>
      </c>
      <c r="F18" s="725"/>
      <c r="G18" s="727"/>
      <c r="H18" s="175">
        <f t="shared" si="1"/>
        <v>9</v>
      </c>
      <c r="I18" s="728"/>
      <c r="J18" s="728"/>
    </row>
    <row r="19" spans="1:10" ht="16.5" thickTop="1">
      <c r="A19" s="727"/>
      <c r="B19" s="728"/>
      <c r="C19" s="728"/>
      <c r="D19" s="728"/>
      <c r="E19" s="728"/>
      <c r="F19" s="728"/>
      <c r="G19" s="728"/>
      <c r="H19" s="175"/>
      <c r="I19" s="728"/>
      <c r="J19" s="728"/>
    </row>
    <row r="20" spans="1:10">
      <c r="H20" s="175"/>
    </row>
    <row r="21" spans="1:10" ht="18.75">
      <c r="A21" s="553">
        <v>1</v>
      </c>
      <c r="B21" s="167" t="s">
        <v>942</v>
      </c>
      <c r="H21" s="175"/>
    </row>
    <row r="22" spans="1:10">
      <c r="B22" s="167" t="s">
        <v>421</v>
      </c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69" orientation="portrait" r:id="rId1"/>
  <headerFooter scaleWithDoc="0">
    <oddFooter>&amp;C&amp;"Times New Roman,Regular"&amp;10Misc.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Q45"/>
  <sheetViews>
    <sheetView zoomScale="80" zoomScaleNormal="80" zoomScaleSheetLayoutView="70" zoomScalePageLayoutView="60" workbookViewId="0"/>
  </sheetViews>
  <sheetFormatPr defaultColWidth="9.140625" defaultRowHeight="15.75"/>
  <cols>
    <col min="1" max="1" width="5.140625" style="481" customWidth="1"/>
    <col min="2" max="2" width="12.5703125" style="3" customWidth="1"/>
    <col min="3" max="3" width="20" style="3" customWidth="1"/>
    <col min="4" max="5" width="21.5703125" style="3" customWidth="1"/>
    <col min="6" max="7" width="21.5703125" style="170" customWidth="1"/>
    <col min="8" max="8" width="22.85546875" style="3" bestFit="1" customWidth="1"/>
    <col min="9" max="13" width="21.5703125" style="3" customWidth="1"/>
    <col min="14" max="14" width="5.140625" style="481" customWidth="1"/>
    <col min="15" max="15" width="13.5703125" style="3" customWidth="1"/>
    <col min="16" max="16" width="12.5703125" style="3" customWidth="1"/>
    <col min="17" max="16384" width="9.140625" style="3"/>
  </cols>
  <sheetData>
    <row r="1" spans="1:14">
      <c r="I1" s="590"/>
    </row>
    <row r="2" spans="1:14">
      <c r="B2" s="783" t="s">
        <v>16</v>
      </c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660"/>
    </row>
    <row r="3" spans="1:14">
      <c r="B3" s="784" t="s">
        <v>943</v>
      </c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660"/>
    </row>
    <row r="4" spans="1:14">
      <c r="B4" s="784" t="s">
        <v>944</v>
      </c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660"/>
    </row>
    <row r="5" spans="1:14">
      <c r="B5" s="782" t="s">
        <v>1</v>
      </c>
      <c r="C5" s="782"/>
      <c r="D5" s="782"/>
      <c r="E5" s="782"/>
      <c r="F5" s="782"/>
      <c r="G5" s="782"/>
      <c r="H5" s="782"/>
      <c r="I5" s="782"/>
      <c r="J5" s="782"/>
      <c r="K5" s="782"/>
      <c r="L5" s="782"/>
      <c r="M5" s="782"/>
      <c r="N5" s="660"/>
    </row>
    <row r="6" spans="1:14">
      <c r="A6" s="660"/>
      <c r="B6" s="591"/>
      <c r="C6" s="591"/>
      <c r="D6" s="591"/>
      <c r="E6" s="591"/>
      <c r="F6" s="591"/>
      <c r="G6" s="670"/>
      <c r="H6" s="591"/>
      <c r="I6" s="591"/>
      <c r="J6" s="591"/>
      <c r="K6" s="591"/>
      <c r="L6" s="591"/>
      <c r="M6" s="591"/>
      <c r="N6" s="660"/>
    </row>
    <row r="7" spans="1:14">
      <c r="A7" s="659" t="s">
        <v>2</v>
      </c>
      <c r="B7" s="480"/>
      <c r="E7" s="592"/>
      <c r="F7" s="593"/>
      <c r="G7" s="593"/>
      <c r="N7" s="659" t="s">
        <v>2</v>
      </c>
    </row>
    <row r="8" spans="1:14">
      <c r="A8" s="2" t="s">
        <v>18</v>
      </c>
      <c r="B8" s="480"/>
      <c r="E8" s="592"/>
      <c r="F8" s="593"/>
      <c r="G8" s="593"/>
      <c r="N8" s="2" t="s">
        <v>18</v>
      </c>
    </row>
    <row r="9" spans="1:14">
      <c r="A9" s="594"/>
      <c r="B9" s="480"/>
      <c r="E9" s="592"/>
      <c r="F9" s="667" t="s">
        <v>7</v>
      </c>
      <c r="G9" s="667"/>
      <c r="H9" s="668"/>
      <c r="N9" s="594"/>
    </row>
    <row r="10" spans="1:14" ht="18.75">
      <c r="A10" s="659">
        <v>1</v>
      </c>
      <c r="B10" s="478" t="s">
        <v>507</v>
      </c>
      <c r="C10" s="484"/>
      <c r="E10" s="297">
        <v>0</v>
      </c>
      <c r="F10" s="592" t="s">
        <v>945</v>
      </c>
      <c r="G10" s="592"/>
      <c r="H10" s="169"/>
      <c r="I10" s="169"/>
      <c r="N10" s="659">
        <f>A10</f>
        <v>1</v>
      </c>
    </row>
    <row r="11" spans="1:14">
      <c r="A11" s="659">
        <f>A10+1</f>
        <v>2</v>
      </c>
      <c r="B11" s="3" t="s">
        <v>349</v>
      </c>
      <c r="D11" s="355">
        <v>0</v>
      </c>
      <c r="E11" s="234">
        <f>E10*D11</f>
        <v>0</v>
      </c>
      <c r="F11" s="170" t="s">
        <v>561</v>
      </c>
      <c r="H11" s="77"/>
      <c r="I11" s="595"/>
      <c r="J11" s="595"/>
      <c r="N11" s="659">
        <f>N10+1</f>
        <v>2</v>
      </c>
    </row>
    <row r="12" spans="1:14" ht="16.5" thickBot="1">
      <c r="A12" s="659">
        <f t="shared" ref="A12:A35" si="0">A11+1</f>
        <v>3</v>
      </c>
      <c r="B12" s="3" t="s">
        <v>350</v>
      </c>
      <c r="D12" s="355">
        <v>0</v>
      </c>
      <c r="E12" s="295">
        <f>E10*D12</f>
        <v>0</v>
      </c>
      <c r="F12" s="596" t="s">
        <v>562</v>
      </c>
      <c r="G12" s="596"/>
      <c r="H12" s="339"/>
      <c r="I12" s="595"/>
      <c r="J12" s="595"/>
      <c r="N12" s="659">
        <f t="shared" ref="N12:N35" si="1">N11+1</f>
        <v>3</v>
      </c>
    </row>
    <row r="13" spans="1:14" ht="16.5" thickTop="1">
      <c r="A13" s="659">
        <f t="shared" si="0"/>
        <v>4</v>
      </c>
      <c r="B13" s="3" t="s">
        <v>389</v>
      </c>
      <c r="E13" s="296">
        <f>E10+E11+E12</f>
        <v>0</v>
      </c>
      <c r="F13" s="596" t="s">
        <v>763</v>
      </c>
      <c r="G13" s="596"/>
      <c r="H13" s="339"/>
      <c r="I13" s="595"/>
      <c r="J13" s="595"/>
      <c r="N13" s="659">
        <f t="shared" si="1"/>
        <v>4</v>
      </c>
    </row>
    <row r="14" spans="1:14">
      <c r="A14" s="659">
        <f t="shared" si="0"/>
        <v>5</v>
      </c>
      <c r="E14" s="597"/>
      <c r="I14" s="595"/>
      <c r="J14" s="595"/>
      <c r="N14" s="659">
        <f t="shared" si="1"/>
        <v>5</v>
      </c>
    </row>
    <row r="15" spans="1:14">
      <c r="A15" s="659">
        <f t="shared" si="0"/>
        <v>6</v>
      </c>
      <c r="C15" s="598" t="s">
        <v>546</v>
      </c>
      <c r="D15" s="598" t="s">
        <v>547</v>
      </c>
      <c r="E15" s="598" t="s">
        <v>548</v>
      </c>
      <c r="F15" s="599" t="s">
        <v>549</v>
      </c>
      <c r="G15" s="599" t="s">
        <v>550</v>
      </c>
      <c r="H15" s="599" t="s">
        <v>551</v>
      </c>
      <c r="I15" s="598" t="s">
        <v>552</v>
      </c>
      <c r="J15" s="598" t="s">
        <v>553</v>
      </c>
      <c r="K15" s="598" t="s">
        <v>554</v>
      </c>
      <c r="L15" s="598" t="s">
        <v>555</v>
      </c>
      <c r="M15" s="598" t="s">
        <v>556</v>
      </c>
      <c r="N15" s="659">
        <f t="shared" si="1"/>
        <v>6</v>
      </c>
    </row>
    <row r="16" spans="1:14">
      <c r="A16" s="659">
        <f t="shared" si="0"/>
        <v>7</v>
      </c>
      <c r="B16" s="482" t="s">
        <v>302</v>
      </c>
      <c r="C16" s="173"/>
      <c r="D16" s="173" t="s">
        <v>563</v>
      </c>
      <c r="E16" s="173"/>
      <c r="F16" s="567" t="s">
        <v>564</v>
      </c>
      <c r="G16" s="567"/>
      <c r="H16" s="566" t="s">
        <v>565</v>
      </c>
      <c r="I16" s="263" t="s">
        <v>566</v>
      </c>
      <c r="J16" s="653"/>
      <c r="K16" s="653" t="s">
        <v>567</v>
      </c>
      <c r="L16" s="653" t="s">
        <v>568</v>
      </c>
      <c r="M16" s="263" t="s">
        <v>569</v>
      </c>
      <c r="N16" s="659">
        <f t="shared" si="1"/>
        <v>7</v>
      </c>
    </row>
    <row r="17" spans="1:17">
      <c r="A17" s="666">
        <f t="shared" si="0"/>
        <v>8</v>
      </c>
      <c r="B17" s="482"/>
      <c r="C17" s="666"/>
      <c r="D17" s="666"/>
      <c r="E17" s="666"/>
      <c r="F17" s="567"/>
      <c r="G17" s="567"/>
      <c r="H17" s="566"/>
      <c r="I17" s="263"/>
      <c r="J17" s="666"/>
      <c r="K17" s="666"/>
      <c r="L17" s="666"/>
      <c r="M17" s="263"/>
      <c r="N17" s="666">
        <f t="shared" si="1"/>
        <v>8</v>
      </c>
    </row>
    <row r="18" spans="1:17">
      <c r="A18" s="666">
        <f t="shared" si="0"/>
        <v>9</v>
      </c>
      <c r="C18" s="598"/>
      <c r="H18" s="600"/>
      <c r="K18" s="362" t="s">
        <v>303</v>
      </c>
      <c r="M18" s="362" t="s">
        <v>303</v>
      </c>
      <c r="N18" s="666">
        <f t="shared" si="1"/>
        <v>9</v>
      </c>
    </row>
    <row r="19" spans="1:17">
      <c r="A19" s="666">
        <f t="shared" si="0"/>
        <v>10</v>
      </c>
      <c r="C19" s="598"/>
      <c r="F19" s="600"/>
      <c r="G19" s="600"/>
      <c r="H19" s="601"/>
      <c r="I19" s="362" t="s">
        <v>304</v>
      </c>
      <c r="J19" s="362"/>
      <c r="K19" s="362" t="s">
        <v>395</v>
      </c>
      <c r="M19" s="362" t="s">
        <v>395</v>
      </c>
      <c r="N19" s="666">
        <f t="shared" si="1"/>
        <v>10</v>
      </c>
    </row>
    <row r="20" spans="1:17">
      <c r="A20" s="666">
        <f t="shared" si="0"/>
        <v>11</v>
      </c>
      <c r="C20" s="362"/>
      <c r="D20" s="362" t="s">
        <v>304</v>
      </c>
      <c r="E20" s="601" t="s">
        <v>304</v>
      </c>
      <c r="F20" s="601" t="s">
        <v>391</v>
      </c>
      <c r="G20" s="601"/>
      <c r="H20" s="601" t="s">
        <v>397</v>
      </c>
      <c r="I20" s="362" t="s">
        <v>395</v>
      </c>
      <c r="J20" s="362" t="s">
        <v>304</v>
      </c>
      <c r="K20" s="362" t="s">
        <v>396</v>
      </c>
      <c r="M20" s="362" t="s">
        <v>396</v>
      </c>
      <c r="N20" s="666">
        <f t="shared" si="1"/>
        <v>11</v>
      </c>
    </row>
    <row r="21" spans="1:17">
      <c r="A21" s="659">
        <f t="shared" si="0"/>
        <v>12</v>
      </c>
      <c r="C21" s="362"/>
      <c r="D21" s="362" t="s">
        <v>533</v>
      </c>
      <c r="E21" s="601" t="s">
        <v>533</v>
      </c>
      <c r="F21" s="601" t="s">
        <v>533</v>
      </c>
      <c r="G21" s="601" t="s">
        <v>527</v>
      </c>
      <c r="H21" s="601" t="s">
        <v>533</v>
      </c>
      <c r="I21" s="362" t="s">
        <v>396</v>
      </c>
      <c r="J21" s="362" t="s">
        <v>306</v>
      </c>
      <c r="K21" s="362" t="s">
        <v>305</v>
      </c>
      <c r="L21" s="362"/>
      <c r="M21" s="362" t="s">
        <v>305</v>
      </c>
      <c r="N21" s="659">
        <f t="shared" si="1"/>
        <v>12</v>
      </c>
    </row>
    <row r="22" spans="1:17" ht="18.75">
      <c r="A22" s="659">
        <f t="shared" si="0"/>
        <v>13</v>
      </c>
      <c r="B22" s="602" t="s">
        <v>17</v>
      </c>
      <c r="C22" s="602" t="s">
        <v>73</v>
      </c>
      <c r="D22" s="574" t="s">
        <v>390</v>
      </c>
      <c r="E22" s="593" t="s">
        <v>512</v>
      </c>
      <c r="F22" s="593" t="s">
        <v>513</v>
      </c>
      <c r="G22" s="593" t="s">
        <v>528</v>
      </c>
      <c r="H22" s="593" t="s">
        <v>308</v>
      </c>
      <c r="I22" s="574" t="s">
        <v>305</v>
      </c>
      <c r="J22" s="574" t="s">
        <v>529</v>
      </c>
      <c r="K22" s="574" t="s">
        <v>508</v>
      </c>
      <c r="L22" s="626" t="s">
        <v>306</v>
      </c>
      <c r="M22" s="574" t="s">
        <v>309</v>
      </c>
      <c r="N22" s="659">
        <f t="shared" si="1"/>
        <v>13</v>
      </c>
    </row>
    <row r="23" spans="1:17">
      <c r="A23" s="659">
        <f t="shared" si="0"/>
        <v>14</v>
      </c>
      <c r="B23" s="603" t="s">
        <v>310</v>
      </c>
      <c r="C23" s="604" t="str">
        <f>RIGHT(B4,4)</f>
        <v>xxxx</v>
      </c>
      <c r="D23" s="296">
        <f t="shared" ref="D23:D34" si="2">$E$13/12</f>
        <v>0</v>
      </c>
      <c r="E23" s="297">
        <v>0</v>
      </c>
      <c r="F23" s="298">
        <f t="shared" ref="F23:F34" si="3">$F$35/12</f>
        <v>0</v>
      </c>
      <c r="G23" s="298">
        <f>$G$35/12</f>
        <v>0</v>
      </c>
      <c r="H23" s="299">
        <f t="shared" ref="H23:H34" si="4">SUM(E23:G23)</f>
        <v>0</v>
      </c>
      <c r="I23" s="298">
        <f>D23-H23</f>
        <v>0</v>
      </c>
      <c r="J23" s="300">
        <v>0</v>
      </c>
      <c r="K23" s="301">
        <f>I23</f>
        <v>0</v>
      </c>
      <c r="L23" s="302">
        <f>(I23/2)*J23</f>
        <v>0</v>
      </c>
      <c r="M23" s="302">
        <f>K23+L23</f>
        <v>0</v>
      </c>
      <c r="N23" s="659">
        <f t="shared" si="1"/>
        <v>14</v>
      </c>
      <c r="O23" s="233"/>
    </row>
    <row r="24" spans="1:17">
      <c r="A24" s="659">
        <f t="shared" si="0"/>
        <v>15</v>
      </c>
      <c r="B24" s="605" t="s">
        <v>311</v>
      </c>
      <c r="C24" s="604" t="str">
        <f>C23</f>
        <v>xxxx</v>
      </c>
      <c r="D24" s="303">
        <f t="shared" si="2"/>
        <v>0</v>
      </c>
      <c r="E24" s="304">
        <v>0</v>
      </c>
      <c r="F24" s="234">
        <f t="shared" si="3"/>
        <v>0</v>
      </c>
      <c r="G24" s="234">
        <f>$G$35/12</f>
        <v>0</v>
      </c>
      <c r="H24" s="305">
        <f t="shared" si="4"/>
        <v>0</v>
      </c>
      <c r="I24" s="234">
        <f t="shared" ref="I24:I34" si="5">D24-H24</f>
        <v>0</v>
      </c>
      <c r="J24" s="300">
        <v>0</v>
      </c>
      <c r="K24" s="306">
        <f>M23+I24</f>
        <v>0</v>
      </c>
      <c r="L24" s="307">
        <f>(M23+K24)/2*J24</f>
        <v>0</v>
      </c>
      <c r="M24" s="307">
        <f>K24+L24</f>
        <v>0</v>
      </c>
      <c r="N24" s="659">
        <f t="shared" si="1"/>
        <v>15</v>
      </c>
      <c r="O24" s="606"/>
    </row>
    <row r="25" spans="1:17">
      <c r="A25" s="659">
        <f t="shared" si="0"/>
        <v>16</v>
      </c>
      <c r="B25" s="605" t="s">
        <v>351</v>
      </c>
      <c r="C25" s="604" t="str">
        <f>C23</f>
        <v>xxxx</v>
      </c>
      <c r="D25" s="303">
        <f t="shared" si="2"/>
        <v>0</v>
      </c>
      <c r="E25" s="304">
        <v>0</v>
      </c>
      <c r="F25" s="234">
        <f t="shared" si="3"/>
        <v>0</v>
      </c>
      <c r="G25" s="234">
        <f t="shared" ref="G25:G34" si="6">$G$35/12</f>
        <v>0</v>
      </c>
      <c r="H25" s="305">
        <f t="shared" si="4"/>
        <v>0</v>
      </c>
      <c r="I25" s="234">
        <f t="shared" si="5"/>
        <v>0</v>
      </c>
      <c r="J25" s="300">
        <v>0</v>
      </c>
      <c r="K25" s="306">
        <f t="shared" ref="K25:K34" si="7">M24+I25</f>
        <v>0</v>
      </c>
      <c r="L25" s="307">
        <f>(M24+K25)/2*J25</f>
        <v>0</v>
      </c>
      <c r="M25" s="307">
        <f t="shared" ref="M25:M33" si="8">K25+L25</f>
        <v>0</v>
      </c>
      <c r="N25" s="659">
        <f t="shared" si="1"/>
        <v>16</v>
      </c>
      <c r="O25" s="606"/>
    </row>
    <row r="26" spans="1:17">
      <c r="A26" s="659">
        <f t="shared" si="0"/>
        <v>17</v>
      </c>
      <c r="B26" s="603" t="s">
        <v>352</v>
      </c>
      <c r="C26" s="604" t="str">
        <f>C23</f>
        <v>xxxx</v>
      </c>
      <c r="D26" s="303">
        <f t="shared" si="2"/>
        <v>0</v>
      </c>
      <c r="E26" s="304">
        <v>0</v>
      </c>
      <c r="F26" s="234">
        <f t="shared" si="3"/>
        <v>0</v>
      </c>
      <c r="G26" s="234">
        <f t="shared" si="6"/>
        <v>0</v>
      </c>
      <c r="H26" s="305">
        <f t="shared" si="4"/>
        <v>0</v>
      </c>
      <c r="I26" s="234">
        <f>D26-H26</f>
        <v>0</v>
      </c>
      <c r="J26" s="300">
        <v>0</v>
      </c>
      <c r="K26" s="306">
        <f t="shared" si="7"/>
        <v>0</v>
      </c>
      <c r="L26" s="307">
        <f>(M25+K26)/2*J26</f>
        <v>0</v>
      </c>
      <c r="M26" s="307">
        <f t="shared" si="8"/>
        <v>0</v>
      </c>
      <c r="N26" s="659">
        <f t="shared" si="1"/>
        <v>17</v>
      </c>
      <c r="O26" s="606"/>
      <c r="Q26" s="607"/>
    </row>
    <row r="27" spans="1:17">
      <c r="A27" s="659">
        <f t="shared" si="0"/>
        <v>18</v>
      </c>
      <c r="B27" s="605" t="s">
        <v>353</v>
      </c>
      <c r="C27" s="604" t="str">
        <f>C23</f>
        <v>xxxx</v>
      </c>
      <c r="D27" s="303">
        <f t="shared" si="2"/>
        <v>0</v>
      </c>
      <c r="E27" s="304">
        <v>0</v>
      </c>
      <c r="F27" s="234">
        <f t="shared" si="3"/>
        <v>0</v>
      </c>
      <c r="G27" s="234">
        <f t="shared" si="6"/>
        <v>0</v>
      </c>
      <c r="H27" s="305">
        <f t="shared" si="4"/>
        <v>0</v>
      </c>
      <c r="I27" s="234">
        <f t="shared" si="5"/>
        <v>0</v>
      </c>
      <c r="J27" s="300">
        <v>0</v>
      </c>
      <c r="K27" s="306">
        <f t="shared" si="7"/>
        <v>0</v>
      </c>
      <c r="L27" s="307">
        <f t="shared" ref="L27:L34" si="9">(M26+K27)/2*J27</f>
        <v>0</v>
      </c>
      <c r="M27" s="307">
        <f t="shared" si="8"/>
        <v>0</v>
      </c>
      <c r="N27" s="659">
        <f t="shared" si="1"/>
        <v>18</v>
      </c>
      <c r="O27" s="606"/>
    </row>
    <row r="28" spans="1:17">
      <c r="A28" s="659">
        <f t="shared" si="0"/>
        <v>19</v>
      </c>
      <c r="B28" s="605" t="s">
        <v>354</v>
      </c>
      <c r="C28" s="604" t="str">
        <f>C23</f>
        <v>xxxx</v>
      </c>
      <c r="D28" s="303">
        <f t="shared" si="2"/>
        <v>0</v>
      </c>
      <c r="E28" s="304">
        <v>0</v>
      </c>
      <c r="F28" s="234">
        <f t="shared" si="3"/>
        <v>0</v>
      </c>
      <c r="G28" s="234">
        <f t="shared" si="6"/>
        <v>0</v>
      </c>
      <c r="H28" s="305">
        <f t="shared" si="4"/>
        <v>0</v>
      </c>
      <c r="I28" s="234">
        <f t="shared" si="5"/>
        <v>0</v>
      </c>
      <c r="J28" s="300">
        <v>0</v>
      </c>
      <c r="K28" s="306">
        <f t="shared" si="7"/>
        <v>0</v>
      </c>
      <c r="L28" s="307">
        <f>(M27+K28)/2*J28</f>
        <v>0</v>
      </c>
      <c r="M28" s="307">
        <f t="shared" si="8"/>
        <v>0</v>
      </c>
      <c r="N28" s="659">
        <f t="shared" si="1"/>
        <v>19</v>
      </c>
      <c r="O28" s="606"/>
    </row>
    <row r="29" spans="1:17">
      <c r="A29" s="659">
        <f t="shared" si="0"/>
        <v>20</v>
      </c>
      <c r="B29" s="603" t="s">
        <v>355</v>
      </c>
      <c r="C29" s="604" t="str">
        <f>C23</f>
        <v>xxxx</v>
      </c>
      <c r="D29" s="303">
        <f t="shared" si="2"/>
        <v>0</v>
      </c>
      <c r="E29" s="304">
        <v>0</v>
      </c>
      <c r="F29" s="234">
        <f t="shared" si="3"/>
        <v>0</v>
      </c>
      <c r="G29" s="234">
        <f t="shared" si="6"/>
        <v>0</v>
      </c>
      <c r="H29" s="305">
        <f t="shared" si="4"/>
        <v>0</v>
      </c>
      <c r="I29" s="234">
        <f t="shared" si="5"/>
        <v>0</v>
      </c>
      <c r="J29" s="300">
        <v>0</v>
      </c>
      <c r="K29" s="306">
        <f t="shared" si="7"/>
        <v>0</v>
      </c>
      <c r="L29" s="307">
        <f t="shared" si="9"/>
        <v>0</v>
      </c>
      <c r="M29" s="307">
        <f t="shared" si="8"/>
        <v>0</v>
      </c>
      <c r="N29" s="659">
        <f t="shared" si="1"/>
        <v>20</v>
      </c>
      <c r="O29" s="606"/>
    </row>
    <row r="30" spans="1:17">
      <c r="A30" s="659">
        <f t="shared" si="0"/>
        <v>21</v>
      </c>
      <c r="B30" s="605" t="s">
        <v>356</v>
      </c>
      <c r="C30" s="604" t="str">
        <f>C23</f>
        <v>xxxx</v>
      </c>
      <c r="D30" s="303">
        <f t="shared" si="2"/>
        <v>0</v>
      </c>
      <c r="E30" s="304">
        <v>0</v>
      </c>
      <c r="F30" s="234">
        <f>$F$35/12</f>
        <v>0</v>
      </c>
      <c r="G30" s="234">
        <f t="shared" si="6"/>
        <v>0</v>
      </c>
      <c r="H30" s="305">
        <f t="shared" si="4"/>
        <v>0</v>
      </c>
      <c r="I30" s="234">
        <f t="shared" si="5"/>
        <v>0</v>
      </c>
      <c r="J30" s="300">
        <v>0</v>
      </c>
      <c r="K30" s="306">
        <f>M29+I30</f>
        <v>0</v>
      </c>
      <c r="L30" s="307">
        <f t="shared" si="9"/>
        <v>0</v>
      </c>
      <c r="M30" s="307">
        <f t="shared" si="8"/>
        <v>0</v>
      </c>
      <c r="N30" s="659">
        <f t="shared" si="1"/>
        <v>21</v>
      </c>
      <c r="O30" s="606"/>
    </row>
    <row r="31" spans="1:17">
      <c r="A31" s="659">
        <f t="shared" si="0"/>
        <v>22</v>
      </c>
      <c r="B31" s="605" t="s">
        <v>357</v>
      </c>
      <c r="C31" s="604" t="str">
        <f>C23</f>
        <v>xxxx</v>
      </c>
      <c r="D31" s="303">
        <f t="shared" si="2"/>
        <v>0</v>
      </c>
      <c r="E31" s="304">
        <v>0</v>
      </c>
      <c r="F31" s="234">
        <f t="shared" si="3"/>
        <v>0</v>
      </c>
      <c r="G31" s="234">
        <f t="shared" si="6"/>
        <v>0</v>
      </c>
      <c r="H31" s="305">
        <f t="shared" si="4"/>
        <v>0</v>
      </c>
      <c r="I31" s="234">
        <f>D31-H31</f>
        <v>0</v>
      </c>
      <c r="J31" s="300">
        <v>0</v>
      </c>
      <c r="K31" s="306">
        <f t="shared" si="7"/>
        <v>0</v>
      </c>
      <c r="L31" s="307">
        <f t="shared" si="9"/>
        <v>0</v>
      </c>
      <c r="M31" s="307">
        <f t="shared" si="8"/>
        <v>0</v>
      </c>
      <c r="N31" s="659">
        <f t="shared" si="1"/>
        <v>22</v>
      </c>
      <c r="O31" s="606"/>
    </row>
    <row r="32" spans="1:17">
      <c r="A32" s="659">
        <f t="shared" si="0"/>
        <v>23</v>
      </c>
      <c r="B32" s="603" t="s">
        <v>358</v>
      </c>
      <c r="C32" s="604" t="str">
        <f>C23</f>
        <v>xxxx</v>
      </c>
      <c r="D32" s="303">
        <f t="shared" si="2"/>
        <v>0</v>
      </c>
      <c r="E32" s="304">
        <v>0</v>
      </c>
      <c r="F32" s="234">
        <f t="shared" si="3"/>
        <v>0</v>
      </c>
      <c r="G32" s="234">
        <f t="shared" si="6"/>
        <v>0</v>
      </c>
      <c r="H32" s="305">
        <f t="shared" si="4"/>
        <v>0</v>
      </c>
      <c r="I32" s="234">
        <f t="shared" si="5"/>
        <v>0</v>
      </c>
      <c r="J32" s="300">
        <v>0</v>
      </c>
      <c r="K32" s="306">
        <f t="shared" si="7"/>
        <v>0</v>
      </c>
      <c r="L32" s="307">
        <f t="shared" si="9"/>
        <v>0</v>
      </c>
      <c r="M32" s="307">
        <f t="shared" si="8"/>
        <v>0</v>
      </c>
      <c r="N32" s="659">
        <f t="shared" si="1"/>
        <v>23</v>
      </c>
      <c r="O32" s="606"/>
    </row>
    <row r="33" spans="1:17">
      <c r="A33" s="659">
        <f t="shared" si="0"/>
        <v>24</v>
      </c>
      <c r="B33" s="603" t="s">
        <v>359</v>
      </c>
      <c r="C33" s="604" t="str">
        <f>C23</f>
        <v>xxxx</v>
      </c>
      <c r="D33" s="303">
        <f>$E$13/12</f>
        <v>0</v>
      </c>
      <c r="E33" s="304">
        <v>0</v>
      </c>
      <c r="F33" s="234">
        <f t="shared" si="3"/>
        <v>0</v>
      </c>
      <c r="G33" s="234">
        <f t="shared" si="6"/>
        <v>0</v>
      </c>
      <c r="H33" s="305">
        <f t="shared" si="4"/>
        <v>0</v>
      </c>
      <c r="I33" s="234">
        <f t="shared" si="5"/>
        <v>0</v>
      </c>
      <c r="J33" s="300">
        <v>0</v>
      </c>
      <c r="K33" s="306">
        <f t="shared" si="7"/>
        <v>0</v>
      </c>
      <c r="L33" s="307">
        <f t="shared" si="9"/>
        <v>0</v>
      </c>
      <c r="M33" s="307">
        <f t="shared" si="8"/>
        <v>0</v>
      </c>
      <c r="N33" s="659">
        <f t="shared" si="1"/>
        <v>24</v>
      </c>
      <c r="O33" s="606"/>
    </row>
    <row r="34" spans="1:17">
      <c r="A34" s="659">
        <f t="shared" si="0"/>
        <v>25</v>
      </c>
      <c r="B34" s="608" t="s">
        <v>360</v>
      </c>
      <c r="C34" s="609" t="str">
        <f>C23</f>
        <v>xxxx</v>
      </c>
      <c r="D34" s="308">
        <f t="shared" si="2"/>
        <v>0</v>
      </c>
      <c r="E34" s="309">
        <v>0</v>
      </c>
      <c r="F34" s="310">
        <f t="shared" si="3"/>
        <v>0</v>
      </c>
      <c r="G34" s="310">
        <f t="shared" si="6"/>
        <v>0</v>
      </c>
      <c r="H34" s="93">
        <f t="shared" si="4"/>
        <v>0</v>
      </c>
      <c r="I34" s="310">
        <f t="shared" si="5"/>
        <v>0</v>
      </c>
      <c r="J34" s="311">
        <v>0</v>
      </c>
      <c r="K34" s="312">
        <f t="shared" si="7"/>
        <v>0</v>
      </c>
      <c r="L34" s="313">
        <f t="shared" si="9"/>
        <v>0</v>
      </c>
      <c r="M34" s="93">
        <f>K34+L34</f>
        <v>0</v>
      </c>
      <c r="N34" s="659">
        <f t="shared" si="1"/>
        <v>25</v>
      </c>
      <c r="O34" s="606"/>
    </row>
    <row r="35" spans="1:17" ht="16.5" thickBot="1">
      <c r="A35" s="659">
        <f t="shared" si="0"/>
        <v>26</v>
      </c>
      <c r="D35" s="314">
        <f>SUM(D23:D34)</f>
        <v>0</v>
      </c>
      <c r="E35" s="314">
        <f>SUM(E23:E34)</f>
        <v>0</v>
      </c>
      <c r="F35" s="315">
        <v>0</v>
      </c>
      <c r="G35" s="315">
        <v>0</v>
      </c>
      <c r="H35" s="314">
        <f>SUM(H23:H34)</f>
        <v>0</v>
      </c>
      <c r="I35" s="314">
        <f>SUM(I23:I34)</f>
        <v>0</v>
      </c>
      <c r="J35" s="316"/>
      <c r="K35" s="317"/>
      <c r="L35" s="314">
        <f>SUM(L23:L34)</f>
        <v>0</v>
      </c>
      <c r="M35" s="317"/>
      <c r="N35" s="666">
        <f t="shared" si="1"/>
        <v>26</v>
      </c>
    </row>
    <row r="36" spans="1:17" ht="16.5" thickTop="1">
      <c r="D36" s="335"/>
      <c r="E36" s="335"/>
      <c r="F36" s="335"/>
      <c r="G36" s="335"/>
      <c r="H36" s="335"/>
      <c r="I36" s="335"/>
      <c r="J36" s="610"/>
      <c r="K36" s="610"/>
      <c r="L36" s="335"/>
      <c r="M36" s="610"/>
    </row>
    <row r="37" spans="1:17">
      <c r="B37" s="92"/>
      <c r="F37" s="611"/>
      <c r="G37" s="611"/>
    </row>
    <row r="38" spans="1:17" ht="18.75">
      <c r="A38" s="586">
        <v>1</v>
      </c>
      <c r="B38" s="3" t="s">
        <v>509</v>
      </c>
      <c r="F38" s="611"/>
      <c r="G38" s="611"/>
      <c r="H38" s="170"/>
      <c r="I38" s="170"/>
      <c r="J38" s="170"/>
      <c r="K38" s="170"/>
      <c r="L38" s="170"/>
      <c r="M38" s="170"/>
      <c r="N38" s="672"/>
      <c r="O38" s="170"/>
      <c r="P38" s="170"/>
      <c r="Q38" s="170"/>
    </row>
    <row r="39" spans="1:17" ht="18.75">
      <c r="A39" s="586">
        <v>2</v>
      </c>
      <c r="B39" s="3" t="s">
        <v>510</v>
      </c>
      <c r="F39" s="231"/>
      <c r="G39" s="231"/>
      <c r="H39" s="231"/>
      <c r="I39" s="170"/>
      <c r="J39" s="170"/>
      <c r="K39" s="170"/>
      <c r="L39" s="170"/>
      <c r="M39" s="170"/>
      <c r="N39" s="672"/>
      <c r="O39" s="170"/>
      <c r="P39" s="170"/>
      <c r="Q39" s="170"/>
    </row>
    <row r="40" spans="1:17" ht="18.75">
      <c r="A40" s="586">
        <v>3</v>
      </c>
      <c r="B40" s="3" t="s">
        <v>536</v>
      </c>
      <c r="H40" s="170"/>
      <c r="I40" s="170"/>
      <c r="J40" s="170"/>
      <c r="K40" s="170"/>
      <c r="L40" s="170"/>
      <c r="M40" s="170"/>
      <c r="N40" s="672"/>
      <c r="O40" s="170"/>
      <c r="P40" s="170"/>
      <c r="Q40" s="170"/>
    </row>
    <row r="41" spans="1:17" ht="18.75">
      <c r="A41" s="586">
        <v>4</v>
      </c>
      <c r="B41" s="170" t="s">
        <v>538</v>
      </c>
      <c r="C41" s="170"/>
      <c r="D41" s="170"/>
      <c r="E41" s="170"/>
      <c r="H41" s="170"/>
      <c r="I41" s="170"/>
      <c r="J41" s="170"/>
      <c r="K41" s="170"/>
    </row>
    <row r="42" spans="1:17" ht="18.75">
      <c r="A42" s="586"/>
      <c r="B42" s="170" t="s">
        <v>537</v>
      </c>
      <c r="C42" s="170"/>
      <c r="D42" s="170"/>
      <c r="E42" s="170"/>
      <c r="H42" s="170"/>
      <c r="I42" s="170"/>
      <c r="J42" s="170"/>
      <c r="K42" s="170"/>
    </row>
    <row r="43" spans="1:17" ht="18.75">
      <c r="A43" s="586">
        <v>5</v>
      </c>
      <c r="B43" s="3" t="s">
        <v>511</v>
      </c>
      <c r="C43" s="588"/>
    </row>
    <row r="44" spans="1:17" ht="18.75">
      <c r="A44" s="586">
        <v>6</v>
      </c>
      <c r="B44" s="3" t="s">
        <v>530</v>
      </c>
    </row>
    <row r="45" spans="1:17" ht="18.75">
      <c r="A45" s="586">
        <v>7</v>
      </c>
      <c r="B45" s="3" t="s">
        <v>531</v>
      </c>
    </row>
  </sheetData>
  <mergeCells count="4">
    <mergeCell ref="B5:M5"/>
    <mergeCell ref="B2:M2"/>
    <mergeCell ref="B3:M3"/>
    <mergeCell ref="B4:M4"/>
  </mergeCells>
  <printOptions horizontalCentered="1"/>
  <pageMargins left="0.5" right="0.5" top="0.5" bottom="0.5" header="0.25" footer="0.25"/>
  <pageSetup scale="49" orientation="landscape" r:id="rId1"/>
  <headerFooter scaleWithDoc="0">
    <oddFooter>&amp;C&amp;"Times New Roman,Regular"&amp;10&amp;A</oddFooter>
  </headerFooter>
  <rowBreaks count="1" manualBreakCount="1">
    <brk id="52" max="1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M35"/>
  <sheetViews>
    <sheetView zoomScale="80" zoomScaleNormal="80" zoomScaleSheetLayoutView="70" workbookViewId="0"/>
  </sheetViews>
  <sheetFormatPr defaultColWidth="9.140625" defaultRowHeight="15.75"/>
  <cols>
    <col min="1" max="1" width="5.140625" style="481" customWidth="1"/>
    <col min="2" max="3" width="19.5703125" style="3" customWidth="1"/>
    <col min="4" max="5" width="20.85546875" style="3" customWidth="1"/>
    <col min="6" max="6" width="35.5703125" style="170" customWidth="1"/>
    <col min="7" max="7" width="20.85546875" style="3" customWidth="1"/>
    <col min="8" max="8" width="35.140625" style="3" customWidth="1"/>
    <col min="9" max="9" width="5.140625" style="481" customWidth="1"/>
    <col min="10" max="10" width="8.85546875" style="3" customWidth="1"/>
    <col min="11" max="11" width="9" style="3" customWidth="1"/>
    <col min="12" max="12" width="14" style="3" customWidth="1"/>
    <col min="13" max="13" width="13.140625" style="3" customWidth="1"/>
    <col min="14" max="14" width="12.85546875" style="3" customWidth="1"/>
    <col min="15" max="15" width="13.5703125" style="3" customWidth="1"/>
    <col min="16" max="16" width="12.5703125" style="3" customWidth="1"/>
    <col min="17" max="16384" width="9.140625" style="3"/>
  </cols>
  <sheetData>
    <row r="1" spans="1:13">
      <c r="M1" s="610"/>
    </row>
    <row r="2" spans="1:13">
      <c r="B2" s="772" t="s">
        <v>16</v>
      </c>
      <c r="C2" s="772"/>
      <c r="D2" s="772"/>
      <c r="E2" s="772"/>
      <c r="F2" s="772"/>
      <c r="G2" s="772"/>
      <c r="H2" s="772"/>
      <c r="I2" s="658"/>
      <c r="J2" s="362"/>
      <c r="M2" s="610"/>
    </row>
    <row r="3" spans="1:13">
      <c r="B3" s="786" t="s">
        <v>946</v>
      </c>
      <c r="C3" s="786"/>
      <c r="D3" s="786"/>
      <c r="E3" s="786"/>
      <c r="F3" s="786"/>
      <c r="G3" s="786"/>
      <c r="H3" s="786"/>
      <c r="I3" s="658"/>
      <c r="J3" s="362"/>
      <c r="M3" s="610"/>
    </row>
    <row r="4" spans="1:13">
      <c r="B4" s="776" t="str">
        <f>'True-Up'!B4</f>
        <v>For 12-Month True-Up Period xxxxxx</v>
      </c>
      <c r="C4" s="776"/>
      <c r="D4" s="776"/>
      <c r="E4" s="776"/>
      <c r="F4" s="776"/>
      <c r="G4" s="776"/>
      <c r="H4" s="776"/>
      <c r="I4" s="658"/>
      <c r="J4" s="362"/>
      <c r="M4" s="610"/>
    </row>
    <row r="5" spans="1:13">
      <c r="B5" s="785" t="s">
        <v>1</v>
      </c>
      <c r="C5" s="785"/>
      <c r="D5" s="785"/>
      <c r="E5" s="785"/>
      <c r="F5" s="785"/>
      <c r="G5" s="785"/>
      <c r="H5" s="785"/>
      <c r="I5" s="658"/>
      <c r="J5" s="362"/>
    </row>
    <row r="6" spans="1:13">
      <c r="A6" s="658"/>
      <c r="B6" s="362"/>
      <c r="C6" s="362"/>
      <c r="D6" s="362"/>
      <c r="E6" s="362"/>
      <c r="F6" s="362"/>
      <c r="G6" s="362"/>
      <c r="H6" s="362"/>
      <c r="I6" s="658"/>
      <c r="J6" s="362"/>
    </row>
    <row r="7" spans="1:13">
      <c r="A7" s="659" t="s">
        <v>2</v>
      </c>
      <c r="B7" s="362"/>
      <c r="C7" s="362"/>
      <c r="D7" s="362"/>
      <c r="E7" s="362"/>
      <c r="F7" s="362"/>
      <c r="G7" s="362"/>
      <c r="H7" s="362"/>
      <c r="I7" s="659" t="s">
        <v>2</v>
      </c>
      <c r="J7" s="362"/>
    </row>
    <row r="8" spans="1:13">
      <c r="A8" s="2" t="s">
        <v>18</v>
      </c>
      <c r="E8" s="595"/>
      <c r="F8" s="3"/>
      <c r="I8" s="2" t="s">
        <v>18</v>
      </c>
      <c r="J8" s="594"/>
    </row>
    <row r="9" spans="1:13">
      <c r="A9" s="594"/>
      <c r="E9" s="595"/>
      <c r="F9" s="3"/>
      <c r="I9" s="594"/>
      <c r="J9" s="594"/>
    </row>
    <row r="10" spans="1:13">
      <c r="A10" s="481">
        <v>1</v>
      </c>
      <c r="C10" s="598" t="s">
        <v>546</v>
      </c>
      <c r="D10" s="598" t="s">
        <v>547</v>
      </c>
      <c r="E10" s="598" t="s">
        <v>548</v>
      </c>
      <c r="F10" s="598" t="s">
        <v>549</v>
      </c>
      <c r="G10" s="598" t="s">
        <v>550</v>
      </c>
      <c r="H10" s="598" t="s">
        <v>551</v>
      </c>
      <c r="I10" s="481">
        <f>A10</f>
        <v>1</v>
      </c>
      <c r="J10" s="481"/>
    </row>
    <row r="11" spans="1:13">
      <c r="A11" s="481">
        <f>A10+1</f>
        <v>2</v>
      </c>
      <c r="B11" s="482" t="s">
        <v>302</v>
      </c>
      <c r="C11" s="598"/>
      <c r="D11" s="173"/>
      <c r="E11" s="666" t="s">
        <v>570</v>
      </c>
      <c r="F11" s="666" t="s">
        <v>571</v>
      </c>
      <c r="G11" s="263" t="s">
        <v>572</v>
      </c>
      <c r="H11" s="263" t="s">
        <v>573</v>
      </c>
      <c r="I11" s="481">
        <f>I10+1</f>
        <v>2</v>
      </c>
      <c r="J11" s="481"/>
    </row>
    <row r="12" spans="1:13">
      <c r="A12" s="481">
        <f t="shared" ref="A12:A28" si="0">A11+1</f>
        <v>3</v>
      </c>
      <c r="C12" s="598"/>
      <c r="D12" s="598"/>
      <c r="E12" s="598"/>
      <c r="F12" s="362"/>
      <c r="G12" s="598"/>
      <c r="H12" s="598"/>
      <c r="I12" s="481">
        <f t="shared" ref="I12:I28" si="1">I11+1</f>
        <v>3</v>
      </c>
      <c r="J12" s="481"/>
    </row>
    <row r="13" spans="1:13">
      <c r="A13" s="481">
        <f t="shared" si="0"/>
        <v>4</v>
      </c>
      <c r="C13" s="362"/>
      <c r="D13" s="362" t="s">
        <v>321</v>
      </c>
      <c r="E13" s="362" t="s">
        <v>304</v>
      </c>
      <c r="F13" s="362" t="s">
        <v>394</v>
      </c>
      <c r="H13" s="362" t="s">
        <v>394</v>
      </c>
      <c r="I13" s="481">
        <f t="shared" si="1"/>
        <v>4</v>
      </c>
      <c r="J13" s="481"/>
    </row>
    <row r="14" spans="1:13">
      <c r="A14" s="481">
        <f t="shared" si="0"/>
        <v>5</v>
      </c>
      <c r="C14" s="362"/>
      <c r="D14" s="362" t="s">
        <v>307</v>
      </c>
      <c r="E14" s="362" t="s">
        <v>306</v>
      </c>
      <c r="F14" s="362" t="s">
        <v>393</v>
      </c>
      <c r="G14" s="362"/>
      <c r="H14" s="362" t="s">
        <v>393</v>
      </c>
      <c r="I14" s="481">
        <f t="shared" si="1"/>
        <v>5</v>
      </c>
      <c r="J14" s="481"/>
    </row>
    <row r="15" spans="1:13" ht="18.75">
      <c r="A15" s="481">
        <f t="shared" si="0"/>
        <v>6</v>
      </c>
      <c r="B15" s="602" t="s">
        <v>17</v>
      </c>
      <c r="C15" s="602" t="s">
        <v>73</v>
      </c>
      <c r="D15" s="574" t="s">
        <v>514</v>
      </c>
      <c r="E15" s="574" t="s">
        <v>71</v>
      </c>
      <c r="F15" s="574" t="s">
        <v>508</v>
      </c>
      <c r="G15" s="626" t="s">
        <v>306</v>
      </c>
      <c r="H15" s="574" t="s">
        <v>309</v>
      </c>
      <c r="I15" s="481">
        <f t="shared" si="1"/>
        <v>6</v>
      </c>
      <c r="J15" s="481"/>
    </row>
    <row r="16" spans="1:13">
      <c r="A16" s="481">
        <f t="shared" si="0"/>
        <v>7</v>
      </c>
      <c r="B16" s="603" t="s">
        <v>310</v>
      </c>
      <c r="C16" s="604" t="str">
        <f>'True-Up'!C23</f>
        <v>xxxx</v>
      </c>
      <c r="D16" s="318">
        <v>0</v>
      </c>
      <c r="E16" s="319">
        <f>'True-Up'!J23</f>
        <v>0</v>
      </c>
      <c r="F16" s="296">
        <f>D16</f>
        <v>0</v>
      </c>
      <c r="G16" s="296">
        <f>((F16))*E16</f>
        <v>0</v>
      </c>
      <c r="H16" s="296">
        <f t="shared" ref="H16:H27" si="2">F16+G16</f>
        <v>0</v>
      </c>
      <c r="I16" s="481">
        <f t="shared" si="1"/>
        <v>7</v>
      </c>
      <c r="J16" s="481"/>
    </row>
    <row r="17" spans="1:10">
      <c r="A17" s="481">
        <f t="shared" si="0"/>
        <v>8</v>
      </c>
      <c r="B17" s="605" t="s">
        <v>311</v>
      </c>
      <c r="C17" s="604" t="str">
        <f>$C$16</f>
        <v>xxxx</v>
      </c>
      <c r="D17" s="320"/>
      <c r="E17" s="319">
        <f>'True-Up'!J24</f>
        <v>0</v>
      </c>
      <c r="F17" s="303">
        <f>H16</f>
        <v>0</v>
      </c>
      <c r="G17" s="303">
        <f t="shared" ref="G17:G27" si="3">((H16+F17)/2)*E17</f>
        <v>0</v>
      </c>
      <c r="H17" s="303">
        <f t="shared" si="2"/>
        <v>0</v>
      </c>
      <c r="I17" s="481">
        <f t="shared" si="1"/>
        <v>8</v>
      </c>
      <c r="J17" s="481"/>
    </row>
    <row r="18" spans="1:10">
      <c r="A18" s="481">
        <f t="shared" si="0"/>
        <v>9</v>
      </c>
      <c r="B18" s="605" t="s">
        <v>312</v>
      </c>
      <c r="C18" s="604" t="str">
        <f t="shared" ref="C18:C27" si="4">$C$16</f>
        <v>xxxx</v>
      </c>
      <c r="D18" s="320"/>
      <c r="E18" s="319">
        <f>'True-Up'!J25</f>
        <v>0</v>
      </c>
      <c r="F18" s="303">
        <f>H17</f>
        <v>0</v>
      </c>
      <c r="G18" s="303">
        <f t="shared" si="3"/>
        <v>0</v>
      </c>
      <c r="H18" s="303">
        <f t="shared" si="2"/>
        <v>0</v>
      </c>
      <c r="I18" s="481">
        <f t="shared" si="1"/>
        <v>9</v>
      </c>
      <c r="J18" s="481"/>
    </row>
    <row r="19" spans="1:10">
      <c r="A19" s="481">
        <f t="shared" si="0"/>
        <v>10</v>
      </c>
      <c r="B19" s="603" t="s">
        <v>313</v>
      </c>
      <c r="C19" s="604" t="str">
        <f t="shared" si="4"/>
        <v>xxxx</v>
      </c>
      <c r="D19" s="320"/>
      <c r="E19" s="319">
        <f>'True-Up'!J26</f>
        <v>0</v>
      </c>
      <c r="F19" s="303">
        <f t="shared" ref="F19:F27" si="5">H18</f>
        <v>0</v>
      </c>
      <c r="G19" s="303">
        <f t="shared" si="3"/>
        <v>0</v>
      </c>
      <c r="H19" s="303">
        <f t="shared" si="2"/>
        <v>0</v>
      </c>
      <c r="I19" s="481">
        <f t="shared" si="1"/>
        <v>10</v>
      </c>
      <c r="J19" s="481"/>
    </row>
    <row r="20" spans="1:10">
      <c r="A20" s="481">
        <f t="shared" si="0"/>
        <v>11</v>
      </c>
      <c r="B20" s="605" t="s">
        <v>21</v>
      </c>
      <c r="C20" s="604" t="str">
        <f t="shared" si="4"/>
        <v>xxxx</v>
      </c>
      <c r="D20" s="320"/>
      <c r="E20" s="319">
        <f>'True-Up'!J27</f>
        <v>0</v>
      </c>
      <c r="F20" s="303">
        <f t="shared" si="5"/>
        <v>0</v>
      </c>
      <c r="G20" s="303">
        <f t="shared" si="3"/>
        <v>0</v>
      </c>
      <c r="H20" s="303">
        <f t="shared" si="2"/>
        <v>0</v>
      </c>
      <c r="I20" s="481">
        <f t="shared" si="1"/>
        <v>11</v>
      </c>
      <c r="J20" s="481"/>
    </row>
    <row r="21" spans="1:10">
      <c r="A21" s="481">
        <f t="shared" si="0"/>
        <v>12</v>
      </c>
      <c r="B21" s="605" t="s">
        <v>314</v>
      </c>
      <c r="C21" s="604" t="str">
        <f t="shared" si="4"/>
        <v>xxxx</v>
      </c>
      <c r="D21" s="320"/>
      <c r="E21" s="319">
        <f>'True-Up'!J28</f>
        <v>0</v>
      </c>
      <c r="F21" s="303">
        <f t="shared" si="5"/>
        <v>0</v>
      </c>
      <c r="G21" s="303">
        <f t="shared" si="3"/>
        <v>0</v>
      </c>
      <c r="H21" s="303">
        <f t="shared" si="2"/>
        <v>0</v>
      </c>
      <c r="I21" s="481">
        <f t="shared" si="1"/>
        <v>12</v>
      </c>
      <c r="J21" s="481"/>
    </row>
    <row r="22" spans="1:10">
      <c r="A22" s="481">
        <f t="shared" si="0"/>
        <v>13</v>
      </c>
      <c r="B22" s="603" t="s">
        <v>315</v>
      </c>
      <c r="C22" s="604" t="str">
        <f t="shared" si="4"/>
        <v>xxxx</v>
      </c>
      <c r="D22" s="320"/>
      <c r="E22" s="319">
        <f>'True-Up'!J29</f>
        <v>0</v>
      </c>
      <c r="F22" s="303">
        <f t="shared" si="5"/>
        <v>0</v>
      </c>
      <c r="G22" s="303">
        <f t="shared" si="3"/>
        <v>0</v>
      </c>
      <c r="H22" s="303">
        <f t="shared" si="2"/>
        <v>0</v>
      </c>
      <c r="I22" s="481">
        <f t="shared" si="1"/>
        <v>13</v>
      </c>
      <c r="J22" s="481"/>
    </row>
    <row r="23" spans="1:10">
      <c r="A23" s="481">
        <f t="shared" si="0"/>
        <v>14</v>
      </c>
      <c r="B23" s="605" t="s">
        <v>316</v>
      </c>
      <c r="C23" s="604" t="str">
        <f t="shared" si="4"/>
        <v>xxxx</v>
      </c>
      <c r="D23" s="320"/>
      <c r="E23" s="319">
        <f>'True-Up'!J30</f>
        <v>0</v>
      </c>
      <c r="F23" s="303">
        <f t="shared" si="5"/>
        <v>0</v>
      </c>
      <c r="G23" s="303">
        <f t="shared" si="3"/>
        <v>0</v>
      </c>
      <c r="H23" s="303">
        <f t="shared" si="2"/>
        <v>0</v>
      </c>
      <c r="I23" s="481">
        <f t="shared" si="1"/>
        <v>14</v>
      </c>
      <c r="J23" s="481"/>
    </row>
    <row r="24" spans="1:10">
      <c r="A24" s="481">
        <f t="shared" si="0"/>
        <v>15</v>
      </c>
      <c r="B24" s="605" t="s">
        <v>317</v>
      </c>
      <c r="C24" s="604" t="str">
        <f t="shared" si="4"/>
        <v>xxxx</v>
      </c>
      <c r="D24" s="320"/>
      <c r="E24" s="319">
        <f>'True-Up'!J31</f>
        <v>0</v>
      </c>
      <c r="F24" s="303">
        <f t="shared" si="5"/>
        <v>0</v>
      </c>
      <c r="G24" s="303">
        <f t="shared" si="3"/>
        <v>0</v>
      </c>
      <c r="H24" s="303">
        <f t="shared" si="2"/>
        <v>0</v>
      </c>
      <c r="I24" s="481">
        <f t="shared" si="1"/>
        <v>15</v>
      </c>
      <c r="J24" s="481"/>
    </row>
    <row r="25" spans="1:10">
      <c r="A25" s="481">
        <f t="shared" si="0"/>
        <v>16</v>
      </c>
      <c r="B25" s="603" t="s">
        <v>318</v>
      </c>
      <c r="C25" s="604" t="str">
        <f t="shared" si="4"/>
        <v>xxxx</v>
      </c>
      <c r="D25" s="320"/>
      <c r="E25" s="319">
        <f>'True-Up'!J32</f>
        <v>0</v>
      </c>
      <c r="F25" s="303">
        <f t="shared" si="5"/>
        <v>0</v>
      </c>
      <c r="G25" s="303">
        <f t="shared" si="3"/>
        <v>0</v>
      </c>
      <c r="H25" s="303">
        <f t="shared" si="2"/>
        <v>0</v>
      </c>
      <c r="I25" s="481">
        <f t="shared" si="1"/>
        <v>16</v>
      </c>
      <c r="J25" s="481"/>
    </row>
    <row r="26" spans="1:10">
      <c r="A26" s="481">
        <f t="shared" si="0"/>
        <v>17</v>
      </c>
      <c r="B26" s="603" t="s">
        <v>319</v>
      </c>
      <c r="C26" s="604" t="str">
        <f t="shared" si="4"/>
        <v>xxxx</v>
      </c>
      <c r="D26" s="320"/>
      <c r="E26" s="319">
        <f>'True-Up'!J33</f>
        <v>0</v>
      </c>
      <c r="F26" s="303">
        <f t="shared" si="5"/>
        <v>0</v>
      </c>
      <c r="G26" s="303">
        <f t="shared" si="3"/>
        <v>0</v>
      </c>
      <c r="H26" s="303">
        <f t="shared" si="2"/>
        <v>0</v>
      </c>
      <c r="I26" s="481">
        <f t="shared" si="1"/>
        <v>17</v>
      </c>
      <c r="J26" s="481"/>
    </row>
    <row r="27" spans="1:10">
      <c r="A27" s="481">
        <f t="shared" si="0"/>
        <v>18</v>
      </c>
      <c r="B27" s="608" t="s">
        <v>320</v>
      </c>
      <c r="C27" s="609" t="str">
        <f t="shared" si="4"/>
        <v>xxxx</v>
      </c>
      <c r="D27" s="321"/>
      <c r="E27" s="322">
        <f>'True-Up'!J34</f>
        <v>0</v>
      </c>
      <c r="F27" s="308">
        <f t="shared" si="5"/>
        <v>0</v>
      </c>
      <c r="G27" s="308">
        <f t="shared" si="3"/>
        <v>0</v>
      </c>
      <c r="H27" s="308">
        <f t="shared" si="2"/>
        <v>0</v>
      </c>
      <c r="I27" s="481">
        <f t="shared" si="1"/>
        <v>18</v>
      </c>
      <c r="J27" s="481"/>
    </row>
    <row r="28" spans="1:10" ht="16.5" thickBot="1">
      <c r="A28" s="481">
        <f t="shared" si="0"/>
        <v>19</v>
      </c>
      <c r="B28" s="530"/>
      <c r="C28" s="604"/>
      <c r="D28" s="320"/>
      <c r="E28" s="323"/>
      <c r="F28" s="324"/>
      <c r="G28" s="325">
        <f>SUM(G16:G27)</f>
        <v>0</v>
      </c>
      <c r="H28" s="324"/>
      <c r="I28" s="481">
        <f t="shared" si="1"/>
        <v>19</v>
      </c>
      <c r="J28" s="481"/>
    </row>
    <row r="29" spans="1:10" ht="16.5" thickTop="1">
      <c r="B29" s="530"/>
      <c r="C29" s="604"/>
      <c r="D29" s="320"/>
      <c r="E29" s="323"/>
      <c r="F29" s="324"/>
      <c r="G29" s="612"/>
      <c r="H29" s="324"/>
      <c r="J29" s="481"/>
    </row>
    <row r="30" spans="1:10">
      <c r="B30" s="605"/>
      <c r="C30" s="604"/>
      <c r="D30" s="333"/>
      <c r="E30" s="320"/>
      <c r="F30" s="613"/>
      <c r="G30" s="323"/>
      <c r="H30" s="614"/>
      <c r="I30" s="663"/>
      <c r="J30" s="615"/>
    </row>
    <row r="31" spans="1:10" ht="18.75">
      <c r="A31" s="586">
        <v>1</v>
      </c>
      <c r="B31" s="605" t="s">
        <v>515</v>
      </c>
      <c r="C31" s="604"/>
      <c r="D31" s="333"/>
      <c r="E31" s="320"/>
      <c r="F31" s="613"/>
      <c r="G31" s="323"/>
      <c r="H31" s="614"/>
      <c r="I31" s="663"/>
      <c r="J31" s="615"/>
    </row>
    <row r="32" spans="1:10" ht="18.75">
      <c r="A32" s="587">
        <v>2</v>
      </c>
      <c r="B32" s="605" t="str">
        <f>'True-Up'!B43</f>
        <v>Rates specified on the FERC website pursuant to Section 35.19a of the Commission regulation.</v>
      </c>
      <c r="C32" s="604"/>
      <c r="D32" s="333"/>
      <c r="E32" s="320"/>
      <c r="F32" s="613"/>
      <c r="G32" s="323"/>
      <c r="H32" s="614"/>
      <c r="I32" s="663"/>
      <c r="J32" s="615"/>
    </row>
    <row r="33" spans="1:10" ht="18.75">
      <c r="A33" s="586">
        <v>3</v>
      </c>
      <c r="B33" s="3" t="s">
        <v>516</v>
      </c>
      <c r="C33" s="604"/>
      <c r="D33" s="333"/>
      <c r="E33" s="320"/>
      <c r="F33" s="613"/>
      <c r="G33" s="323"/>
      <c r="H33" s="614"/>
      <c r="I33" s="663"/>
      <c r="J33" s="615"/>
    </row>
    <row r="34" spans="1:10" ht="18.75">
      <c r="A34" s="586">
        <v>4</v>
      </c>
      <c r="B34" s="3" t="s">
        <v>518</v>
      </c>
    </row>
    <row r="35" spans="1:10">
      <c r="B35" s="3" t="s">
        <v>517</v>
      </c>
    </row>
  </sheetData>
  <mergeCells count="4">
    <mergeCell ref="B5:H5"/>
    <mergeCell ref="B2:H2"/>
    <mergeCell ref="B3:H3"/>
    <mergeCell ref="B4:H4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Roman,Regular"&amp;10Interest True-Up BP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51"/>
  <sheetViews>
    <sheetView zoomScale="80" zoomScaleNormal="80" zoomScaleSheetLayoutView="70" workbookViewId="0"/>
  </sheetViews>
  <sheetFormatPr defaultColWidth="15.42578125" defaultRowHeight="15.75"/>
  <cols>
    <col min="1" max="1" width="5.140625" style="657" customWidth="1"/>
    <col min="2" max="2" width="73.85546875" style="75" customWidth="1"/>
    <col min="3" max="3" width="10.42578125" style="75" customWidth="1"/>
    <col min="4" max="4" width="1.5703125" style="75" customWidth="1"/>
    <col min="5" max="5" width="16.85546875" style="75" customWidth="1"/>
    <col min="6" max="6" width="1.5703125" style="75" customWidth="1"/>
    <col min="7" max="7" width="15.85546875" style="75" customWidth="1"/>
    <col min="8" max="8" width="15.5703125" style="75" customWidth="1"/>
    <col min="9" max="9" width="41" style="75" customWidth="1"/>
    <col min="10" max="10" width="5.140625" style="657" bestFit="1" customWidth="1"/>
    <col min="11" max="16384" width="15.42578125" style="75"/>
  </cols>
  <sheetData>
    <row r="2" spans="1:10">
      <c r="B2" s="759" t="s">
        <v>16</v>
      </c>
      <c r="C2" s="759"/>
      <c r="D2" s="759"/>
      <c r="E2" s="760"/>
      <c r="F2" s="760"/>
      <c r="G2" s="760"/>
      <c r="H2" s="760"/>
      <c r="I2" s="760"/>
    </row>
    <row r="3" spans="1:10">
      <c r="B3" s="759" t="s">
        <v>243</v>
      </c>
      <c r="C3" s="759"/>
      <c r="D3" s="759"/>
      <c r="E3" s="760"/>
      <c r="F3" s="760"/>
      <c r="G3" s="760"/>
      <c r="H3" s="760"/>
      <c r="I3" s="760"/>
    </row>
    <row r="4" spans="1:10" ht="17.25">
      <c r="B4" s="759" t="s">
        <v>244</v>
      </c>
      <c r="C4" s="759"/>
      <c r="D4" s="759"/>
      <c r="E4" s="760"/>
      <c r="F4" s="760"/>
      <c r="G4" s="760"/>
      <c r="H4" s="760"/>
      <c r="I4" s="760"/>
    </row>
    <row r="5" spans="1:10">
      <c r="B5" s="761" t="str">
        <f>'BK-1 Retail TRR'!B281:G281</f>
        <v>For the Rate Effective Period xxxxxx</v>
      </c>
      <c r="C5" s="761"/>
      <c r="D5" s="761"/>
      <c r="E5" s="762"/>
      <c r="F5" s="762"/>
      <c r="G5" s="762"/>
      <c r="H5" s="762"/>
      <c r="I5" s="762"/>
    </row>
    <row r="6" spans="1:10">
      <c r="B6" s="763" t="s">
        <v>1</v>
      </c>
      <c r="C6" s="763"/>
      <c r="D6" s="763"/>
      <c r="E6" s="760"/>
      <c r="F6" s="760"/>
      <c r="G6" s="760"/>
      <c r="H6" s="760"/>
      <c r="I6" s="760"/>
    </row>
    <row r="7" spans="1:10">
      <c r="B7" s="82"/>
      <c r="C7" s="82"/>
      <c r="D7" s="82"/>
      <c r="E7" s="16"/>
      <c r="H7" s="398"/>
      <c r="I7" s="146"/>
    </row>
    <row r="8" spans="1:10">
      <c r="A8" s="396" t="s">
        <v>2</v>
      </c>
      <c r="B8" s="82"/>
      <c r="C8" s="82"/>
      <c r="D8" s="82"/>
      <c r="E8" s="16"/>
      <c r="H8" s="398"/>
      <c r="I8" s="146"/>
      <c r="J8" s="396" t="s">
        <v>2</v>
      </c>
    </row>
    <row r="9" spans="1:10">
      <c r="A9" s="396" t="s">
        <v>18</v>
      </c>
      <c r="B9" s="82"/>
      <c r="C9" s="399"/>
      <c r="D9" s="399"/>
      <c r="E9" s="400" t="s">
        <v>20</v>
      </c>
      <c r="G9" s="764" t="s">
        <v>7</v>
      </c>
      <c r="H9" s="764"/>
      <c r="I9" s="401"/>
      <c r="J9" s="396" t="s">
        <v>18</v>
      </c>
    </row>
    <row r="10" spans="1:10">
      <c r="A10" s="396"/>
      <c r="B10" s="383" t="s">
        <v>245</v>
      </c>
      <c r="C10" s="383"/>
      <c r="D10" s="383"/>
      <c r="E10" s="402"/>
      <c r="G10" s="232"/>
      <c r="H10" s="398"/>
      <c r="J10" s="396"/>
    </row>
    <row r="11" spans="1:10">
      <c r="A11" s="397">
        <v>1</v>
      </c>
      <c r="B11" s="723" t="s">
        <v>293</v>
      </c>
      <c r="C11" s="723"/>
      <c r="D11" s="723"/>
      <c r="E11" s="43" t="e">
        <f>'BK-1 Retail TRR'!E303</f>
        <v>#DIV/0!</v>
      </c>
      <c r="F11" s="403"/>
      <c r="G11" s="757" t="s">
        <v>856</v>
      </c>
      <c r="H11" s="757"/>
      <c r="I11" s="722"/>
      <c r="J11" s="397">
        <f>A11</f>
        <v>1</v>
      </c>
    </row>
    <row r="12" spans="1:10">
      <c r="A12" s="397">
        <f>A11+1</f>
        <v>2</v>
      </c>
      <c r="B12" s="76"/>
      <c r="C12" s="76"/>
      <c r="D12" s="76"/>
      <c r="E12" s="77"/>
      <c r="F12" s="723"/>
      <c r="G12" s="722"/>
      <c r="H12" s="722"/>
      <c r="I12" s="722"/>
      <c r="J12" s="397">
        <f>J11+1</f>
        <v>2</v>
      </c>
    </row>
    <row r="13" spans="1:10">
      <c r="A13" s="397">
        <f t="shared" ref="A13:A42" si="0">A12+1</f>
        <v>3</v>
      </c>
      <c r="B13" s="393" t="s">
        <v>328</v>
      </c>
      <c r="C13" s="76"/>
      <c r="D13" s="76"/>
      <c r="E13" s="78">
        <f>-'BK-1 Retail TRR'!E15</f>
        <v>0</v>
      </c>
      <c r="F13" s="723"/>
      <c r="G13" s="757" t="s">
        <v>741</v>
      </c>
      <c r="H13" s="757"/>
      <c r="I13" s="757"/>
      <c r="J13" s="397">
        <f t="shared" ref="J13:J42" si="1">J12+1</f>
        <v>3</v>
      </c>
    </row>
    <row r="14" spans="1:10">
      <c r="A14" s="397">
        <f t="shared" si="0"/>
        <v>4</v>
      </c>
      <c r="B14" s="393"/>
      <c r="C14" s="76"/>
      <c r="D14" s="76"/>
      <c r="E14" s="6"/>
      <c r="F14" s="723"/>
      <c r="G14" s="722"/>
      <c r="H14" s="722"/>
      <c r="I14" s="722"/>
      <c r="J14" s="397">
        <f t="shared" si="1"/>
        <v>4</v>
      </c>
    </row>
    <row r="15" spans="1:10">
      <c r="A15" s="397">
        <f t="shared" si="0"/>
        <v>5</v>
      </c>
      <c r="B15" s="370" t="s">
        <v>850</v>
      </c>
      <c r="C15" s="76"/>
      <c r="D15" s="76"/>
      <c r="E15" s="78" t="e">
        <f>-'Stmt AL'!E40</f>
        <v>#DIV/0!</v>
      </c>
      <c r="F15" s="723"/>
      <c r="G15" s="757" t="s">
        <v>742</v>
      </c>
      <c r="H15" s="757"/>
      <c r="I15" s="722"/>
      <c r="J15" s="397">
        <f t="shared" si="1"/>
        <v>5</v>
      </c>
    </row>
    <row r="16" spans="1:10" s="703" customFormat="1">
      <c r="A16" s="397">
        <f t="shared" si="0"/>
        <v>6</v>
      </c>
      <c r="B16" s="370"/>
      <c r="C16" s="76"/>
      <c r="D16" s="76"/>
      <c r="E16" s="712"/>
      <c r="F16" s="723"/>
      <c r="G16" s="702"/>
      <c r="H16" s="702"/>
      <c r="I16" s="722"/>
      <c r="J16" s="397">
        <f t="shared" si="1"/>
        <v>6</v>
      </c>
    </row>
    <row r="17" spans="1:11" s="703" customFormat="1">
      <c r="A17" s="397">
        <f t="shared" si="0"/>
        <v>7</v>
      </c>
      <c r="B17" s="370" t="s">
        <v>851</v>
      </c>
      <c r="C17" s="76"/>
      <c r="D17" s="76"/>
      <c r="E17" s="78" t="e">
        <f>-'Stmt AL'!E44</f>
        <v>#DIV/0!</v>
      </c>
      <c r="F17" s="723"/>
      <c r="G17" s="758" t="s">
        <v>852</v>
      </c>
      <c r="H17" s="758"/>
      <c r="I17" s="722"/>
      <c r="J17" s="397">
        <f t="shared" si="1"/>
        <v>7</v>
      </c>
    </row>
    <row r="18" spans="1:11">
      <c r="A18" s="397">
        <f t="shared" si="0"/>
        <v>8</v>
      </c>
      <c r="B18" s="394"/>
      <c r="C18" s="76"/>
      <c r="D18" s="76"/>
      <c r="E18" s="6"/>
      <c r="F18" s="723"/>
      <c r="G18" s="722"/>
      <c r="H18" s="722"/>
      <c r="I18" s="722"/>
      <c r="J18" s="397">
        <f t="shared" si="1"/>
        <v>8</v>
      </c>
    </row>
    <row r="19" spans="1:11">
      <c r="A19" s="397">
        <f t="shared" si="0"/>
        <v>9</v>
      </c>
      <c r="B19" s="76" t="s">
        <v>329</v>
      </c>
      <c r="C19" s="76"/>
      <c r="D19" s="76"/>
      <c r="E19" s="79">
        <f>-'Stmt AQ'!E11</f>
        <v>0</v>
      </c>
      <c r="F19" s="723"/>
      <c r="G19" s="757" t="s">
        <v>743</v>
      </c>
      <c r="H19" s="757"/>
      <c r="I19" s="722"/>
      <c r="J19" s="397">
        <f t="shared" si="1"/>
        <v>9</v>
      </c>
    </row>
    <row r="20" spans="1:11">
      <c r="A20" s="397">
        <f t="shared" si="0"/>
        <v>10</v>
      </c>
      <c r="B20" s="80"/>
      <c r="C20" s="80"/>
      <c r="D20" s="80"/>
      <c r="E20" s="16"/>
      <c r="F20" s="723"/>
      <c r="G20" s="722"/>
      <c r="H20" s="722"/>
      <c r="I20" s="722"/>
      <c r="J20" s="397">
        <f t="shared" si="1"/>
        <v>10</v>
      </c>
      <c r="K20" s="404"/>
    </row>
    <row r="21" spans="1:11" ht="16.5" thickBot="1">
      <c r="A21" s="397">
        <f t="shared" si="0"/>
        <v>11</v>
      </c>
      <c r="B21" s="81" t="s">
        <v>468</v>
      </c>
      <c r="C21" s="81"/>
      <c r="D21" s="81"/>
      <c r="E21" s="46" t="e">
        <f>SUM(E11:E19)</f>
        <v>#DIV/0!</v>
      </c>
      <c r="F21" s="403"/>
      <c r="G21" s="757" t="s">
        <v>853</v>
      </c>
      <c r="H21" s="758"/>
      <c r="I21" s="722"/>
      <c r="J21" s="397">
        <f t="shared" si="1"/>
        <v>11</v>
      </c>
    </row>
    <row r="22" spans="1:11" ht="16.5" thickTop="1">
      <c r="A22" s="397">
        <f t="shared" si="0"/>
        <v>12</v>
      </c>
      <c r="B22" s="82"/>
      <c r="C22" s="82"/>
      <c r="D22" s="82"/>
      <c r="E22" s="16"/>
      <c r="F22" s="723"/>
      <c r="G22" s="735"/>
      <c r="H22" s="735"/>
      <c r="I22" s="724"/>
      <c r="J22" s="397">
        <f t="shared" si="1"/>
        <v>12</v>
      </c>
    </row>
    <row r="23" spans="1:11" ht="18.75">
      <c r="A23" s="397">
        <f t="shared" si="0"/>
        <v>13</v>
      </c>
      <c r="B23" s="82" t="s">
        <v>380</v>
      </c>
      <c r="C23" s="82"/>
      <c r="D23" s="82"/>
      <c r="E23" s="83" t="s">
        <v>3</v>
      </c>
      <c r="F23" s="724"/>
      <c r="G23" s="724" t="s">
        <v>4</v>
      </c>
      <c r="H23" s="724" t="s">
        <v>99</v>
      </c>
      <c r="I23" s="724"/>
      <c r="J23" s="397">
        <f t="shared" si="1"/>
        <v>13</v>
      </c>
    </row>
    <row r="24" spans="1:11">
      <c r="A24" s="397">
        <f t="shared" si="0"/>
        <v>14</v>
      </c>
      <c r="B24" s="721" t="s">
        <v>246</v>
      </c>
      <c r="C24" s="721"/>
      <c r="D24" s="721"/>
      <c r="E24" s="85" t="s">
        <v>20</v>
      </c>
      <c r="F24" s="724"/>
      <c r="G24" s="85" t="s">
        <v>247</v>
      </c>
      <c r="H24" s="85" t="s">
        <v>248</v>
      </c>
      <c r="I24" s="85" t="s">
        <v>7</v>
      </c>
      <c r="J24" s="397">
        <f t="shared" si="1"/>
        <v>14</v>
      </c>
    </row>
    <row r="25" spans="1:11">
      <c r="A25" s="397">
        <f t="shared" si="0"/>
        <v>15</v>
      </c>
      <c r="B25" s="86" t="s">
        <v>249</v>
      </c>
      <c r="C25" s="86"/>
      <c r="D25" s="86"/>
      <c r="E25" s="723"/>
      <c r="F25" s="723"/>
      <c r="G25" s="723"/>
      <c r="H25" s="723"/>
      <c r="I25" s="397"/>
      <c r="J25" s="397">
        <f t="shared" si="1"/>
        <v>15</v>
      </c>
      <c r="K25" s="404"/>
    </row>
    <row r="26" spans="1:11" ht="31.5">
      <c r="A26" s="397">
        <f t="shared" si="0"/>
        <v>16</v>
      </c>
      <c r="B26" s="81" t="s">
        <v>474</v>
      </c>
      <c r="C26" s="81"/>
      <c r="D26" s="81"/>
      <c r="E26" s="88" t="e">
        <f>G26+H26</f>
        <v>#DIV/0!</v>
      </c>
      <c r="F26" s="405"/>
      <c r="G26" s="651" t="e">
        <v>#DIV/0!</v>
      </c>
      <c r="H26" s="651" t="e">
        <v>#DIV/0!</v>
      </c>
      <c r="I26" s="392" t="s">
        <v>744</v>
      </c>
      <c r="J26" s="397">
        <f t="shared" si="1"/>
        <v>16</v>
      </c>
      <c r="K26" s="404"/>
    </row>
    <row r="27" spans="1:11">
      <c r="A27" s="397">
        <f t="shared" si="0"/>
        <v>17</v>
      </c>
      <c r="B27" s="81" t="s">
        <v>434</v>
      </c>
      <c r="C27" s="81"/>
      <c r="D27" s="81"/>
      <c r="E27" s="89" t="e">
        <f>E21-E31</f>
        <v>#DIV/0!</v>
      </c>
      <c r="F27" s="391"/>
      <c r="G27" s="89" t="e">
        <f>G26*E27</f>
        <v>#DIV/0!</v>
      </c>
      <c r="H27" s="89" t="e">
        <f>H26*E27</f>
        <v>#DIV/0!</v>
      </c>
      <c r="I27" s="724" t="s">
        <v>854</v>
      </c>
      <c r="J27" s="397">
        <f t="shared" si="1"/>
        <v>17</v>
      </c>
    </row>
    <row r="28" spans="1:11">
      <c r="A28" s="397">
        <f t="shared" si="0"/>
        <v>18</v>
      </c>
      <c r="B28" s="81"/>
      <c r="C28" s="81"/>
      <c r="D28" s="81"/>
      <c r="E28" s="90"/>
      <c r="F28" s="80"/>
      <c r="G28" s="87"/>
      <c r="H28" s="68"/>
      <c r="I28" s="724" t="s">
        <v>855</v>
      </c>
      <c r="J28" s="397">
        <f t="shared" si="1"/>
        <v>18</v>
      </c>
    </row>
    <row r="29" spans="1:11" ht="15.6" customHeight="1">
      <c r="A29" s="397">
        <f t="shared" si="0"/>
        <v>19</v>
      </c>
      <c r="B29" s="721" t="s">
        <v>433</v>
      </c>
      <c r="C29" s="721"/>
      <c r="D29" s="721"/>
      <c r="E29" s="81"/>
      <c r="F29" s="80"/>
      <c r="G29" s="81"/>
      <c r="H29" s="97"/>
      <c r="I29" s="406"/>
      <c r="J29" s="397">
        <f t="shared" si="1"/>
        <v>19</v>
      </c>
      <c r="K29" s="404"/>
    </row>
    <row r="30" spans="1:11" ht="31.5">
      <c r="A30" s="397">
        <f t="shared" si="0"/>
        <v>20</v>
      </c>
      <c r="B30" s="81" t="s">
        <v>435</v>
      </c>
      <c r="C30" s="81"/>
      <c r="D30" s="81"/>
      <c r="E30" s="88" t="e">
        <f>+G30+H30</f>
        <v>#DIV/0!</v>
      </c>
      <c r="F30" s="387"/>
      <c r="G30" s="736" t="e">
        <f>'Summary of HV-LV Splits'!G29</f>
        <v>#DIV/0!</v>
      </c>
      <c r="H30" s="736" t="e">
        <f>'Summary of HV-LV Splits'!H29</f>
        <v>#DIV/0!</v>
      </c>
      <c r="I30" s="407" t="s">
        <v>745</v>
      </c>
      <c r="J30" s="397">
        <f t="shared" si="1"/>
        <v>20</v>
      </c>
      <c r="K30" s="652"/>
    </row>
    <row r="31" spans="1:11" ht="31.5">
      <c r="A31" s="397">
        <f t="shared" si="0"/>
        <v>21</v>
      </c>
      <c r="B31" s="81" t="s">
        <v>436</v>
      </c>
      <c r="C31" s="81"/>
      <c r="D31" s="81"/>
      <c r="E31" s="91" t="e">
        <f>'BK-1 Retail TRR'!E297+'BK-1 Retail TRR'!E299+'BK-1 Retail TRR'!E301</f>
        <v>#DIV/0!</v>
      </c>
      <c r="F31" s="389"/>
      <c r="G31" s="89" t="e">
        <f>G30*E31</f>
        <v>#DIV/0!</v>
      </c>
      <c r="H31" s="89" t="e">
        <f>H30*E31</f>
        <v>#DIV/0!</v>
      </c>
      <c r="I31" s="392" t="s">
        <v>857</v>
      </c>
      <c r="J31" s="397">
        <f t="shared" si="1"/>
        <v>21</v>
      </c>
    </row>
    <row r="32" spans="1:11">
      <c r="A32" s="397">
        <f t="shared" si="0"/>
        <v>22</v>
      </c>
      <c r="B32" s="81"/>
      <c r="C32" s="81"/>
      <c r="D32" s="81"/>
      <c r="E32" s="90"/>
      <c r="F32" s="80"/>
      <c r="G32" s="81"/>
      <c r="H32" s="81"/>
      <c r="I32" s="724" t="s">
        <v>858</v>
      </c>
      <c r="J32" s="397">
        <f t="shared" si="1"/>
        <v>22</v>
      </c>
      <c r="K32" s="404"/>
    </row>
    <row r="33" spans="1:11">
      <c r="A33" s="397">
        <f t="shared" si="0"/>
        <v>23</v>
      </c>
      <c r="B33" s="395" t="s">
        <v>250</v>
      </c>
      <c r="C33" s="735"/>
      <c r="D33" s="735"/>
      <c r="E33" s="81"/>
      <c r="F33" s="81"/>
      <c r="G33" s="81"/>
      <c r="H33" s="81"/>
      <c r="I33" s="724"/>
      <c r="J33" s="397">
        <f t="shared" si="1"/>
        <v>23</v>
      </c>
    </row>
    <row r="34" spans="1:11">
      <c r="A34" s="397">
        <f t="shared" si="0"/>
        <v>24</v>
      </c>
      <c r="B34" s="395" t="s">
        <v>251</v>
      </c>
      <c r="C34" s="735"/>
      <c r="D34" s="735"/>
      <c r="E34" s="81"/>
      <c r="F34" s="81"/>
      <c r="G34" s="81"/>
      <c r="H34" s="81"/>
      <c r="I34" s="724"/>
      <c r="J34" s="397">
        <f t="shared" si="1"/>
        <v>24</v>
      </c>
      <c r="K34" s="84"/>
    </row>
    <row r="35" spans="1:11" ht="18.75">
      <c r="A35" s="397">
        <f t="shared" si="0"/>
        <v>25</v>
      </c>
      <c r="B35" s="723" t="s">
        <v>294</v>
      </c>
      <c r="C35" s="723"/>
      <c r="D35" s="723"/>
      <c r="E35" s="68" t="e">
        <f>+E27+E31</f>
        <v>#DIV/0!</v>
      </c>
      <c r="F35" s="27"/>
      <c r="G35" s="68" t="e">
        <f>+G27+G31</f>
        <v>#DIV/0!</v>
      </c>
      <c r="H35" s="68" t="e">
        <f>+H27+H31</f>
        <v>#DIV/0!</v>
      </c>
      <c r="I35" s="397" t="s">
        <v>859</v>
      </c>
      <c r="J35" s="397">
        <f t="shared" si="1"/>
        <v>25</v>
      </c>
      <c r="K35" s="84"/>
    </row>
    <row r="36" spans="1:11" ht="18.75">
      <c r="A36" s="397">
        <f t="shared" si="0"/>
        <v>26</v>
      </c>
      <c r="B36" s="81" t="s">
        <v>475</v>
      </c>
      <c r="C36" s="74">
        <v>0</v>
      </c>
      <c r="D36" s="723"/>
      <c r="E36" s="93" t="e">
        <f>G36+H36</f>
        <v>#DIV/0!</v>
      </c>
      <c r="F36" s="387"/>
      <c r="G36" s="98" t="e">
        <f>G35*C36</f>
        <v>#DIV/0!</v>
      </c>
      <c r="H36" s="98" t="e">
        <f>H35*C36</f>
        <v>#DIV/0!</v>
      </c>
      <c r="I36" s="27" t="s">
        <v>860</v>
      </c>
      <c r="J36" s="397">
        <f t="shared" si="1"/>
        <v>26</v>
      </c>
    </row>
    <row r="37" spans="1:11">
      <c r="A37" s="397">
        <f t="shared" si="0"/>
        <v>27</v>
      </c>
      <c r="B37" s="81" t="s">
        <v>398</v>
      </c>
      <c r="C37" s="81"/>
      <c r="D37" s="81"/>
      <c r="E37" s="94" t="e">
        <f>E35+E36</f>
        <v>#DIV/0!</v>
      </c>
      <c r="F37" s="389"/>
      <c r="G37" s="94" t="e">
        <f>G35+G36</f>
        <v>#DIV/0!</v>
      </c>
      <c r="H37" s="94" t="e">
        <f>H35+H36</f>
        <v>#DIV/0!</v>
      </c>
      <c r="I37" s="397" t="s">
        <v>703</v>
      </c>
      <c r="J37" s="397">
        <f t="shared" si="1"/>
        <v>27</v>
      </c>
    </row>
    <row r="38" spans="1:11">
      <c r="A38" s="397">
        <f t="shared" si="0"/>
        <v>28</v>
      </c>
      <c r="B38" s="81"/>
      <c r="C38" s="81"/>
      <c r="D38" s="81"/>
      <c r="E38" s="94"/>
      <c r="F38" s="387"/>
      <c r="G38" s="94"/>
      <c r="H38" s="94"/>
      <c r="I38" s="397"/>
      <c r="J38" s="397">
        <f t="shared" si="1"/>
        <v>28</v>
      </c>
    </row>
    <row r="39" spans="1:11">
      <c r="A39" s="397">
        <f t="shared" si="0"/>
        <v>29</v>
      </c>
      <c r="B39" s="82" t="s">
        <v>767</v>
      </c>
      <c r="C39" s="81"/>
      <c r="D39" s="81"/>
      <c r="E39" s="178">
        <v>0</v>
      </c>
      <c r="F39" s="409"/>
      <c r="G39" s="671" t="e">
        <f>E39*G26</f>
        <v>#DIV/0!</v>
      </c>
      <c r="H39" s="671" t="e">
        <f>E39*H26</f>
        <v>#DIV/0!</v>
      </c>
      <c r="I39" s="392" t="s">
        <v>532</v>
      </c>
      <c r="J39" s="397">
        <f t="shared" si="1"/>
        <v>29</v>
      </c>
    </row>
    <row r="40" spans="1:11">
      <c r="A40" s="397">
        <f t="shared" si="0"/>
        <v>30</v>
      </c>
      <c r="B40" s="81"/>
      <c r="C40" s="81"/>
      <c r="D40" s="81"/>
      <c r="E40" s="95"/>
      <c r="F40" s="409"/>
      <c r="G40" s="95"/>
      <c r="H40" s="95"/>
      <c r="I40" s="397" t="s">
        <v>861</v>
      </c>
      <c r="J40" s="397">
        <f t="shared" si="1"/>
        <v>30</v>
      </c>
    </row>
    <row r="41" spans="1:11" s="669" customFormat="1">
      <c r="A41" s="397">
        <f t="shared" si="0"/>
        <v>31</v>
      </c>
      <c r="B41" s="81"/>
      <c r="C41" s="81"/>
      <c r="D41" s="81"/>
      <c r="E41" s="95"/>
      <c r="F41" s="409"/>
      <c r="G41" s="95"/>
      <c r="H41" s="95"/>
      <c r="I41" s="397"/>
      <c r="J41" s="397">
        <f t="shared" si="1"/>
        <v>31</v>
      </c>
    </row>
    <row r="42" spans="1:11" ht="19.5" thickBot="1">
      <c r="A42" s="397">
        <f t="shared" si="0"/>
        <v>32</v>
      </c>
      <c r="B42" s="82" t="s">
        <v>768</v>
      </c>
      <c r="C42" s="81"/>
      <c r="D42" s="81"/>
      <c r="E42" s="96" t="e">
        <f>E37+E39</f>
        <v>#DIV/0!</v>
      </c>
      <c r="F42" s="409"/>
      <c r="G42" s="96" t="e">
        <f>G37+G39</f>
        <v>#DIV/0!</v>
      </c>
      <c r="H42" s="96" t="e">
        <f>H37+H39</f>
        <v>#DIV/0!</v>
      </c>
      <c r="I42" s="392" t="s">
        <v>608</v>
      </c>
      <c r="J42" s="397">
        <f t="shared" si="1"/>
        <v>32</v>
      </c>
      <c r="K42" s="404"/>
    </row>
    <row r="43" spans="1:11" ht="16.5" thickTop="1">
      <c r="A43" s="397"/>
      <c r="B43" s="395"/>
      <c r="C43" s="395"/>
      <c r="D43" s="395"/>
      <c r="E43" s="410"/>
      <c r="F43" s="386"/>
      <c r="G43" s="410"/>
      <c r="H43" s="410"/>
      <c r="I43" s="411"/>
      <c r="J43" s="397"/>
    </row>
    <row r="44" spans="1:11">
      <c r="A44" s="397"/>
      <c r="E44" s="412"/>
      <c r="F44" s="413"/>
      <c r="G44" s="412"/>
      <c r="H44" s="412"/>
      <c r="I44" s="411"/>
      <c r="J44" s="397"/>
    </row>
    <row r="45" spans="1:11" ht="18.75">
      <c r="A45" s="385">
        <v>1</v>
      </c>
      <c r="B45" s="75" t="s">
        <v>483</v>
      </c>
      <c r="I45" s="146"/>
      <c r="J45" s="397"/>
    </row>
    <row r="46" spans="1:11" ht="18.75">
      <c r="A46" s="385">
        <v>2</v>
      </c>
      <c r="B46" s="81" t="s">
        <v>252</v>
      </c>
      <c r="C46" s="81"/>
      <c r="D46" s="81"/>
    </row>
    <row r="47" spans="1:11" ht="18.75">
      <c r="A47" s="385">
        <v>3</v>
      </c>
      <c r="B47" s="81" t="s">
        <v>545</v>
      </c>
      <c r="C47" s="81"/>
      <c r="D47" s="81"/>
    </row>
    <row r="48" spans="1:11">
      <c r="B48" s="81"/>
      <c r="C48" s="81"/>
      <c r="D48" s="81"/>
    </row>
    <row r="50" spans="6:6">
      <c r="F50" s="81"/>
    </row>
    <row r="51" spans="6:6">
      <c r="F51" s="81"/>
    </row>
  </sheetData>
  <mergeCells count="12">
    <mergeCell ref="G21:H21"/>
    <mergeCell ref="B2:I2"/>
    <mergeCell ref="B3:I3"/>
    <mergeCell ref="B4:I4"/>
    <mergeCell ref="B5:I5"/>
    <mergeCell ref="B6:I6"/>
    <mergeCell ref="G11:H11"/>
    <mergeCell ref="G15:H15"/>
    <mergeCell ref="G19:H19"/>
    <mergeCell ref="G9:H9"/>
    <mergeCell ref="G13:I13"/>
    <mergeCell ref="G17:H17"/>
  </mergeCells>
  <printOptions horizontalCentered="1"/>
  <pageMargins left="0.5" right="0.5" top="0.5" bottom="0.5" header="0.25" footer="0.25"/>
  <pageSetup scale="51" orientation="portrait" r:id="rId1"/>
  <headerFooter scaleWithDoc="0">
    <oddFooter>&amp;C&amp;"Times New Roman,Regular"&amp;10Page 1 of 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M39"/>
  <sheetViews>
    <sheetView zoomScale="80" zoomScaleNormal="80" zoomScaleSheetLayoutView="70" workbookViewId="0"/>
  </sheetViews>
  <sheetFormatPr defaultColWidth="9.140625" defaultRowHeight="15.75"/>
  <cols>
    <col min="1" max="1" width="5.140625" style="3" customWidth="1"/>
    <col min="2" max="3" width="21.42578125" style="3" customWidth="1"/>
    <col min="4" max="5" width="22" style="3" customWidth="1"/>
    <col min="6" max="6" width="22" style="170" customWidth="1"/>
    <col min="7" max="9" width="22" style="3" customWidth="1"/>
    <col min="10" max="10" width="5.140625" style="481" customWidth="1"/>
    <col min="11" max="11" width="14" style="3" customWidth="1"/>
    <col min="12" max="12" width="13.140625" style="3" customWidth="1"/>
    <col min="13" max="13" width="12.85546875" style="3" customWidth="1"/>
    <col min="14" max="14" width="13.5703125" style="3" customWidth="1"/>
    <col min="15" max="15" width="12.5703125" style="3" customWidth="1"/>
    <col min="16" max="16384" width="9.140625" style="3"/>
  </cols>
  <sheetData>
    <row r="1" spans="1:10">
      <c r="A1" s="591"/>
      <c r="B1" s="616"/>
      <c r="C1" s="617"/>
      <c r="D1" s="618"/>
      <c r="E1" s="619"/>
      <c r="F1" s="620"/>
      <c r="G1" s="621"/>
      <c r="H1" s="622"/>
      <c r="I1" s="622"/>
      <c r="J1" s="623"/>
    </row>
    <row r="2" spans="1:10">
      <c r="B2" s="783" t="s">
        <v>16</v>
      </c>
      <c r="C2" s="783"/>
      <c r="D2" s="783"/>
      <c r="E2" s="783"/>
      <c r="F2" s="783"/>
      <c r="G2" s="783"/>
      <c r="H2" s="783"/>
      <c r="I2" s="783"/>
      <c r="J2" s="660"/>
    </row>
    <row r="3" spans="1:10">
      <c r="B3" s="787" t="str">
        <f>'Interest TU BP'!B3</f>
        <v>TO5-Cycle x Interest True-Up Adjustment</v>
      </c>
      <c r="C3" s="787"/>
      <c r="D3" s="787"/>
      <c r="E3" s="787"/>
      <c r="F3" s="787"/>
      <c r="G3" s="787"/>
      <c r="H3" s="787"/>
      <c r="I3" s="787"/>
      <c r="J3" s="660"/>
    </row>
    <row r="4" spans="1:10">
      <c r="B4" s="787" t="str">
        <f>'True-Up'!B4</f>
        <v>For 12-Month True-Up Period xxxxxx</v>
      </c>
      <c r="C4" s="787"/>
      <c r="D4" s="787"/>
      <c r="E4" s="787"/>
      <c r="F4" s="787"/>
      <c r="G4" s="787"/>
      <c r="H4" s="787"/>
      <c r="I4" s="787"/>
      <c r="J4" s="660"/>
    </row>
    <row r="5" spans="1:10">
      <c r="B5" s="782" t="s">
        <v>1</v>
      </c>
      <c r="C5" s="782"/>
      <c r="D5" s="782"/>
      <c r="E5" s="782"/>
      <c r="F5" s="782"/>
      <c r="G5" s="782"/>
      <c r="H5" s="782"/>
      <c r="I5" s="782"/>
      <c r="J5" s="660"/>
    </row>
    <row r="6" spans="1:10">
      <c r="A6" s="591"/>
      <c r="B6" s="591"/>
      <c r="C6" s="591"/>
      <c r="D6" s="591"/>
      <c r="E6" s="591"/>
      <c r="F6" s="591"/>
      <c r="G6" s="591"/>
      <c r="H6" s="591"/>
      <c r="I6" s="591"/>
      <c r="J6" s="660"/>
    </row>
    <row r="7" spans="1:10">
      <c r="A7" s="173" t="s">
        <v>2</v>
      </c>
      <c r="B7" s="605"/>
      <c r="C7" s="604"/>
      <c r="D7" s="333"/>
      <c r="E7" s="320"/>
      <c r="F7" s="613"/>
      <c r="G7" s="323"/>
      <c r="H7" s="614"/>
      <c r="I7" s="614"/>
      <c r="J7" s="659" t="s">
        <v>2</v>
      </c>
    </row>
    <row r="8" spans="1:10">
      <c r="A8" s="2" t="s">
        <v>18</v>
      </c>
      <c r="B8" s="605"/>
      <c r="C8" s="604"/>
      <c r="D8" s="333"/>
      <c r="E8" s="320"/>
      <c r="F8" s="613"/>
      <c r="G8" s="323"/>
      <c r="H8" s="614"/>
      <c r="I8" s="614"/>
      <c r="J8" s="2" t="s">
        <v>18</v>
      </c>
    </row>
    <row r="9" spans="1:10">
      <c r="B9" s="605"/>
      <c r="C9" s="604"/>
      <c r="D9" s="333"/>
      <c r="E9" s="320"/>
      <c r="F9" s="613"/>
      <c r="G9" s="323"/>
      <c r="H9" s="614"/>
      <c r="I9" s="614"/>
    </row>
    <row r="10" spans="1:10">
      <c r="A10" s="481">
        <v>1</v>
      </c>
      <c r="C10" s="598" t="s">
        <v>546</v>
      </c>
      <c r="D10" s="598" t="s">
        <v>547</v>
      </c>
      <c r="E10" s="598" t="s">
        <v>548</v>
      </c>
      <c r="F10" s="598" t="s">
        <v>549</v>
      </c>
      <c r="G10" s="598" t="s">
        <v>550</v>
      </c>
      <c r="H10" s="598" t="s">
        <v>551</v>
      </c>
      <c r="I10" s="598" t="s">
        <v>552</v>
      </c>
      <c r="J10" s="481">
        <f>A10</f>
        <v>1</v>
      </c>
    </row>
    <row r="11" spans="1:10">
      <c r="A11" s="481">
        <f>A10+1</f>
        <v>2</v>
      </c>
      <c r="C11" s="598"/>
      <c r="D11" s="173"/>
      <c r="E11" s="173" t="s">
        <v>570</v>
      </c>
      <c r="F11" s="173" t="s">
        <v>571</v>
      </c>
      <c r="G11" s="263" t="s">
        <v>574</v>
      </c>
      <c r="H11" s="263" t="s">
        <v>575</v>
      </c>
      <c r="I11" s="263" t="s">
        <v>576</v>
      </c>
      <c r="J11" s="481">
        <f>J10+1</f>
        <v>2</v>
      </c>
    </row>
    <row r="12" spans="1:10">
      <c r="A12" s="481">
        <f t="shared" ref="A12:A32" si="0">A11+1</f>
        <v>3</v>
      </c>
      <c r="C12" s="598"/>
      <c r="D12" s="173"/>
      <c r="E12" s="173"/>
      <c r="F12" s="591"/>
      <c r="G12" s="170"/>
      <c r="I12" s="598"/>
      <c r="J12" s="481">
        <f t="shared" ref="J12:J32" si="1">J11+1</f>
        <v>3</v>
      </c>
    </row>
    <row r="13" spans="1:10">
      <c r="A13" s="481">
        <f t="shared" si="0"/>
        <v>4</v>
      </c>
      <c r="B13" s="605"/>
      <c r="C13" s="604"/>
      <c r="D13" s="362" t="s">
        <v>304</v>
      </c>
      <c r="E13" s="623" t="s">
        <v>17</v>
      </c>
      <c r="F13" s="591"/>
      <c r="G13" s="170"/>
      <c r="I13" s="624" t="s">
        <v>17</v>
      </c>
      <c r="J13" s="481">
        <f t="shared" si="1"/>
        <v>4</v>
      </c>
    </row>
    <row r="14" spans="1:10">
      <c r="A14" s="481">
        <f t="shared" si="0"/>
        <v>5</v>
      </c>
      <c r="C14" s="604"/>
      <c r="D14" s="362" t="s">
        <v>306</v>
      </c>
      <c r="E14" s="623" t="s">
        <v>322</v>
      </c>
      <c r="F14" s="591"/>
      <c r="G14" s="170"/>
      <c r="I14" s="624" t="s">
        <v>323</v>
      </c>
      <c r="J14" s="481">
        <f t="shared" si="1"/>
        <v>5</v>
      </c>
    </row>
    <row r="15" spans="1:10" ht="18.75">
      <c r="A15" s="481">
        <f t="shared" si="0"/>
        <v>6</v>
      </c>
      <c r="B15" s="602" t="s">
        <v>17</v>
      </c>
      <c r="C15" s="602" t="s">
        <v>73</v>
      </c>
      <c r="D15" s="574" t="s">
        <v>524</v>
      </c>
      <c r="E15" s="625" t="s">
        <v>19</v>
      </c>
      <c r="F15" s="626" t="s">
        <v>74</v>
      </c>
      <c r="G15" s="593" t="s">
        <v>324</v>
      </c>
      <c r="H15" s="593" t="s">
        <v>306</v>
      </c>
      <c r="I15" s="598" t="s">
        <v>19</v>
      </c>
      <c r="J15" s="481">
        <f t="shared" si="1"/>
        <v>6</v>
      </c>
    </row>
    <row r="16" spans="1:10">
      <c r="A16" s="481">
        <f t="shared" si="0"/>
        <v>7</v>
      </c>
      <c r="B16" s="603" t="s">
        <v>310</v>
      </c>
      <c r="C16" s="627" t="e">
        <f>'True-Up'!C23+1</f>
        <v>#VALUE!</v>
      </c>
      <c r="D16" s="326">
        <f>AVERAGE('True-Up'!J23:J34)</f>
        <v>0</v>
      </c>
      <c r="E16" s="327">
        <f>'Interest TU BP'!H27</f>
        <v>0</v>
      </c>
      <c r="F16" s="298" t="e">
        <f>-E16/(((1+D16)^12-1)/(D16*(1+D16)^12))</f>
        <v>#DIV/0!</v>
      </c>
      <c r="G16" s="298" t="e">
        <f>-(F16+H16)</f>
        <v>#DIV/0!</v>
      </c>
      <c r="H16" s="298">
        <f>E16*D16</f>
        <v>0</v>
      </c>
      <c r="I16" s="328" t="e">
        <f>E16-G16</f>
        <v>#DIV/0!</v>
      </c>
      <c r="J16" s="481">
        <f t="shared" si="1"/>
        <v>7</v>
      </c>
    </row>
    <row r="17" spans="1:13">
      <c r="A17" s="481">
        <f t="shared" si="0"/>
        <v>8</v>
      </c>
      <c r="B17" s="603" t="s">
        <v>311</v>
      </c>
      <c r="C17" s="627" t="e">
        <f>$C$16</f>
        <v>#VALUE!</v>
      </c>
      <c r="D17" s="329">
        <f t="shared" ref="D17:D27" si="2">$D$16</f>
        <v>0</v>
      </c>
      <c r="E17" s="303" t="e">
        <f>I16</f>
        <v>#DIV/0!</v>
      </c>
      <c r="F17" s="234" t="e">
        <f>-E16/(((1+D16)^12-1)/(D16*(1+D16)^12))</f>
        <v>#DIV/0!</v>
      </c>
      <c r="G17" s="234" t="e">
        <f t="shared" ref="G17:G27" si="3">-(F17+H17)</f>
        <v>#DIV/0!</v>
      </c>
      <c r="H17" s="234" t="e">
        <f>E17*D17</f>
        <v>#DIV/0!</v>
      </c>
      <c r="I17" s="330" t="e">
        <f>E17-G17</f>
        <v>#DIV/0!</v>
      </c>
      <c r="J17" s="481">
        <f t="shared" si="1"/>
        <v>8</v>
      </c>
      <c r="L17" s="628"/>
    </row>
    <row r="18" spans="1:13">
      <c r="A18" s="481">
        <f t="shared" si="0"/>
        <v>9</v>
      </c>
      <c r="B18" s="603" t="s">
        <v>312</v>
      </c>
      <c r="C18" s="627" t="e">
        <f t="shared" ref="C18:C27" si="4">$C$16</f>
        <v>#VALUE!</v>
      </c>
      <c r="D18" s="329">
        <f t="shared" si="2"/>
        <v>0</v>
      </c>
      <c r="E18" s="303" t="e">
        <f t="shared" ref="E18:E27" si="5">I17</f>
        <v>#DIV/0!</v>
      </c>
      <c r="F18" s="234" t="e">
        <f>-E16/(((1+D16)^12-1)/(D16*(1+D16)^12))</f>
        <v>#DIV/0!</v>
      </c>
      <c r="G18" s="234" t="e">
        <f t="shared" si="3"/>
        <v>#DIV/0!</v>
      </c>
      <c r="H18" s="234" t="e">
        <f t="shared" ref="H18:H27" si="6">E18*D18</f>
        <v>#DIV/0!</v>
      </c>
      <c r="I18" s="330" t="e">
        <f t="shared" ref="I18:I26" si="7">E18-G18</f>
        <v>#DIV/0!</v>
      </c>
      <c r="J18" s="481">
        <f t="shared" si="1"/>
        <v>9</v>
      </c>
    </row>
    <row r="19" spans="1:13">
      <c r="A19" s="481">
        <f t="shared" si="0"/>
        <v>10</v>
      </c>
      <c r="B19" s="603" t="s">
        <v>313</v>
      </c>
      <c r="C19" s="627" t="e">
        <f t="shared" si="4"/>
        <v>#VALUE!</v>
      </c>
      <c r="D19" s="329">
        <f t="shared" si="2"/>
        <v>0</v>
      </c>
      <c r="E19" s="303" t="e">
        <f t="shared" si="5"/>
        <v>#DIV/0!</v>
      </c>
      <c r="F19" s="234" t="e">
        <f>-E16/(((1+D16)^12-1)/(D16*(1+D16)^12))</f>
        <v>#DIV/0!</v>
      </c>
      <c r="G19" s="234" t="e">
        <f t="shared" si="3"/>
        <v>#DIV/0!</v>
      </c>
      <c r="H19" s="234" t="e">
        <f t="shared" si="6"/>
        <v>#DIV/0!</v>
      </c>
      <c r="I19" s="330" t="e">
        <f t="shared" si="7"/>
        <v>#DIV/0!</v>
      </c>
      <c r="J19" s="481">
        <f t="shared" si="1"/>
        <v>10</v>
      </c>
    </row>
    <row r="20" spans="1:13">
      <c r="A20" s="481">
        <f t="shared" si="0"/>
        <v>11</v>
      </c>
      <c r="B20" s="603" t="s">
        <v>21</v>
      </c>
      <c r="C20" s="627" t="e">
        <f t="shared" si="4"/>
        <v>#VALUE!</v>
      </c>
      <c r="D20" s="329">
        <f t="shared" si="2"/>
        <v>0</v>
      </c>
      <c r="E20" s="303" t="e">
        <f t="shared" si="5"/>
        <v>#DIV/0!</v>
      </c>
      <c r="F20" s="234" t="e">
        <f>-E16/(((1+D16)^12-1)/(D16*(1+D16)^12))</f>
        <v>#DIV/0!</v>
      </c>
      <c r="G20" s="234" t="e">
        <f t="shared" si="3"/>
        <v>#DIV/0!</v>
      </c>
      <c r="H20" s="234" t="e">
        <f t="shared" si="6"/>
        <v>#DIV/0!</v>
      </c>
      <c r="I20" s="330" t="e">
        <f t="shared" si="7"/>
        <v>#DIV/0!</v>
      </c>
      <c r="J20" s="481">
        <f t="shared" si="1"/>
        <v>11</v>
      </c>
    </row>
    <row r="21" spans="1:13">
      <c r="A21" s="481">
        <f t="shared" si="0"/>
        <v>12</v>
      </c>
      <c r="B21" s="603" t="s">
        <v>325</v>
      </c>
      <c r="C21" s="627" t="e">
        <f t="shared" si="4"/>
        <v>#VALUE!</v>
      </c>
      <c r="D21" s="329">
        <f t="shared" si="2"/>
        <v>0</v>
      </c>
      <c r="E21" s="303" t="e">
        <f t="shared" si="5"/>
        <v>#DIV/0!</v>
      </c>
      <c r="F21" s="234" t="e">
        <f>-E16/(((1+D16)^12-1)/(D16*(1+D16)^12))</f>
        <v>#DIV/0!</v>
      </c>
      <c r="G21" s="234" t="e">
        <f t="shared" si="3"/>
        <v>#DIV/0!</v>
      </c>
      <c r="H21" s="234" t="e">
        <f t="shared" si="6"/>
        <v>#DIV/0!</v>
      </c>
      <c r="I21" s="330" t="e">
        <f t="shared" si="7"/>
        <v>#DIV/0!</v>
      </c>
      <c r="J21" s="481">
        <f t="shared" si="1"/>
        <v>12</v>
      </c>
    </row>
    <row r="22" spans="1:13">
      <c r="A22" s="481">
        <f t="shared" si="0"/>
        <v>13</v>
      </c>
      <c r="B22" s="603" t="s">
        <v>315</v>
      </c>
      <c r="C22" s="627" t="e">
        <f t="shared" si="4"/>
        <v>#VALUE!</v>
      </c>
      <c r="D22" s="329">
        <f t="shared" si="2"/>
        <v>0</v>
      </c>
      <c r="E22" s="303" t="e">
        <f t="shared" si="5"/>
        <v>#DIV/0!</v>
      </c>
      <c r="F22" s="234" t="e">
        <f>-E16/(((1+D16)^12-1)/(D16*(1+D16)^12))</f>
        <v>#DIV/0!</v>
      </c>
      <c r="G22" s="234" t="e">
        <f t="shared" si="3"/>
        <v>#DIV/0!</v>
      </c>
      <c r="H22" s="234" t="e">
        <f t="shared" si="6"/>
        <v>#DIV/0!</v>
      </c>
      <c r="I22" s="330" t="e">
        <f t="shared" si="7"/>
        <v>#DIV/0!</v>
      </c>
      <c r="J22" s="481">
        <f t="shared" si="1"/>
        <v>13</v>
      </c>
    </row>
    <row r="23" spans="1:13">
      <c r="A23" s="481">
        <f t="shared" si="0"/>
        <v>14</v>
      </c>
      <c r="B23" s="603" t="s">
        <v>316</v>
      </c>
      <c r="C23" s="627" t="e">
        <f t="shared" si="4"/>
        <v>#VALUE!</v>
      </c>
      <c r="D23" s="329">
        <f t="shared" si="2"/>
        <v>0</v>
      </c>
      <c r="E23" s="303" t="e">
        <f t="shared" si="5"/>
        <v>#DIV/0!</v>
      </c>
      <c r="F23" s="234" t="e">
        <f>-E16/(((1+D16)^12-1)/(D16*(1+D16)^12))</f>
        <v>#DIV/0!</v>
      </c>
      <c r="G23" s="234" t="e">
        <f t="shared" si="3"/>
        <v>#DIV/0!</v>
      </c>
      <c r="H23" s="234" t="e">
        <f t="shared" si="6"/>
        <v>#DIV/0!</v>
      </c>
      <c r="I23" s="330" t="e">
        <f t="shared" si="7"/>
        <v>#DIV/0!</v>
      </c>
      <c r="J23" s="481">
        <f t="shared" si="1"/>
        <v>14</v>
      </c>
    </row>
    <row r="24" spans="1:13">
      <c r="A24" s="481">
        <f t="shared" si="0"/>
        <v>15</v>
      </c>
      <c r="B24" s="603" t="s">
        <v>317</v>
      </c>
      <c r="C24" s="627" t="e">
        <f t="shared" si="4"/>
        <v>#VALUE!</v>
      </c>
      <c r="D24" s="329">
        <f t="shared" si="2"/>
        <v>0</v>
      </c>
      <c r="E24" s="303" t="e">
        <f t="shared" si="5"/>
        <v>#DIV/0!</v>
      </c>
      <c r="F24" s="234" t="e">
        <f>-E16/(((1+D16)^12-1)/(D16*(1+D16)^12))</f>
        <v>#DIV/0!</v>
      </c>
      <c r="G24" s="234" t="e">
        <f t="shared" si="3"/>
        <v>#DIV/0!</v>
      </c>
      <c r="H24" s="234" t="e">
        <f t="shared" si="6"/>
        <v>#DIV/0!</v>
      </c>
      <c r="I24" s="330" t="e">
        <f t="shared" si="7"/>
        <v>#DIV/0!</v>
      </c>
      <c r="J24" s="481">
        <f t="shared" si="1"/>
        <v>15</v>
      </c>
      <c r="K24" s="629"/>
    </row>
    <row r="25" spans="1:13">
      <c r="A25" s="481">
        <f t="shared" si="0"/>
        <v>16</v>
      </c>
      <c r="B25" s="603" t="s">
        <v>318</v>
      </c>
      <c r="C25" s="627" t="e">
        <f t="shared" si="4"/>
        <v>#VALUE!</v>
      </c>
      <c r="D25" s="329">
        <f t="shared" si="2"/>
        <v>0</v>
      </c>
      <c r="E25" s="303" t="e">
        <f t="shared" si="5"/>
        <v>#DIV/0!</v>
      </c>
      <c r="F25" s="234" t="e">
        <f>-E16/(((1+D16)^12-1)/(D16*(1+D16)^12))</f>
        <v>#DIV/0!</v>
      </c>
      <c r="G25" s="234" t="e">
        <f t="shared" si="3"/>
        <v>#DIV/0!</v>
      </c>
      <c r="H25" s="234" t="e">
        <f t="shared" si="6"/>
        <v>#DIV/0!</v>
      </c>
      <c r="I25" s="330" t="e">
        <f t="shared" si="7"/>
        <v>#DIV/0!</v>
      </c>
      <c r="J25" s="481">
        <f t="shared" si="1"/>
        <v>16</v>
      </c>
      <c r="K25" s="629"/>
      <c r="M25" s="606"/>
    </row>
    <row r="26" spans="1:13">
      <c r="A26" s="481">
        <f t="shared" si="0"/>
        <v>17</v>
      </c>
      <c r="B26" s="603" t="s">
        <v>319</v>
      </c>
      <c r="C26" s="627" t="e">
        <f t="shared" si="4"/>
        <v>#VALUE!</v>
      </c>
      <c r="D26" s="329">
        <f t="shared" si="2"/>
        <v>0</v>
      </c>
      <c r="E26" s="303" t="e">
        <f t="shared" si="5"/>
        <v>#DIV/0!</v>
      </c>
      <c r="F26" s="234" t="e">
        <f>-E16/(((1+D16)^12-1)/(D16*(1+D16)^12))</f>
        <v>#DIV/0!</v>
      </c>
      <c r="G26" s="234" t="e">
        <f t="shared" si="3"/>
        <v>#DIV/0!</v>
      </c>
      <c r="H26" s="234" t="e">
        <f t="shared" si="6"/>
        <v>#DIV/0!</v>
      </c>
      <c r="I26" s="330" t="e">
        <f t="shared" si="7"/>
        <v>#DIV/0!</v>
      </c>
      <c r="J26" s="481">
        <f t="shared" si="1"/>
        <v>17</v>
      </c>
      <c r="K26" s="629"/>
    </row>
    <row r="27" spans="1:13">
      <c r="A27" s="481">
        <f t="shared" si="0"/>
        <v>18</v>
      </c>
      <c r="B27" s="532" t="s">
        <v>320</v>
      </c>
      <c r="C27" s="630" t="e">
        <f t="shared" si="4"/>
        <v>#VALUE!</v>
      </c>
      <c r="D27" s="331">
        <f t="shared" si="2"/>
        <v>0</v>
      </c>
      <c r="E27" s="308" t="e">
        <f t="shared" si="5"/>
        <v>#DIV/0!</v>
      </c>
      <c r="F27" s="310" t="e">
        <f>-E16/(((1+D16)^12-1)/(D16*(1+D16)^12))</f>
        <v>#DIV/0!</v>
      </c>
      <c r="G27" s="310" t="e">
        <f t="shared" si="3"/>
        <v>#DIV/0!</v>
      </c>
      <c r="H27" s="310" t="e">
        <f t="shared" si="6"/>
        <v>#DIV/0!</v>
      </c>
      <c r="I27" s="332" t="e">
        <f>E27-G27</f>
        <v>#DIV/0!</v>
      </c>
      <c r="J27" s="481">
        <f t="shared" si="1"/>
        <v>18</v>
      </c>
    </row>
    <row r="28" spans="1:13" ht="16.5" thickBot="1">
      <c r="A28" s="481">
        <f t="shared" si="0"/>
        <v>19</v>
      </c>
      <c r="B28" s="605"/>
      <c r="C28" s="604"/>
      <c r="D28" s="333"/>
      <c r="E28" s="334"/>
      <c r="F28" s="335"/>
      <c r="G28" s="170"/>
      <c r="H28" s="314" t="e">
        <f>SUM(H16:H27)</f>
        <v>#DIV/0!</v>
      </c>
      <c r="I28" s="336"/>
      <c r="J28" s="481">
        <f t="shared" si="1"/>
        <v>19</v>
      </c>
    </row>
    <row r="29" spans="1:13" ht="16.5" thickTop="1">
      <c r="A29" s="481">
        <f t="shared" si="0"/>
        <v>20</v>
      </c>
      <c r="B29" s="605"/>
      <c r="C29" s="604"/>
      <c r="D29" s="334"/>
      <c r="E29" s="335"/>
      <c r="F29" s="335"/>
      <c r="G29" s="335"/>
      <c r="H29" s="631"/>
      <c r="I29" s="631"/>
      <c r="J29" s="481">
        <f t="shared" si="1"/>
        <v>20</v>
      </c>
      <c r="K29" s="632"/>
    </row>
    <row r="30" spans="1:13">
      <c r="A30" s="481">
        <f t="shared" si="0"/>
        <v>21</v>
      </c>
      <c r="B30" s="3" t="s">
        <v>326</v>
      </c>
      <c r="D30" s="294">
        <f>'True-Up'!M34</f>
        <v>0</v>
      </c>
      <c r="E30" s="633" t="s">
        <v>577</v>
      </c>
      <c r="F30" s="634"/>
      <c r="G30" s="635"/>
      <c r="J30" s="481">
        <f t="shared" si="1"/>
        <v>21</v>
      </c>
    </row>
    <row r="31" spans="1:13">
      <c r="A31" s="481">
        <f t="shared" si="0"/>
        <v>22</v>
      </c>
      <c r="B31" s="3" t="s">
        <v>392</v>
      </c>
      <c r="D31" s="337" t="e">
        <f>'Interest TU BP'!G28+'Interest TU CY'!H28</f>
        <v>#DIV/0!</v>
      </c>
      <c r="E31" s="636" t="s">
        <v>578</v>
      </c>
      <c r="F31" s="634"/>
      <c r="G31" s="635"/>
      <c r="J31" s="481">
        <f t="shared" si="1"/>
        <v>22</v>
      </c>
    </row>
    <row r="32" spans="1:13">
      <c r="A32" s="481">
        <f t="shared" si="0"/>
        <v>23</v>
      </c>
      <c r="B32" s="3" t="s">
        <v>20</v>
      </c>
      <c r="D32" s="298" t="e">
        <f>D30+D31</f>
        <v>#DIV/0!</v>
      </c>
      <c r="F32" s="634"/>
      <c r="G32" s="635"/>
      <c r="J32" s="481">
        <f t="shared" si="1"/>
        <v>23</v>
      </c>
    </row>
    <row r="33" spans="1:7">
      <c r="A33" s="481"/>
      <c r="F33" s="231"/>
      <c r="G33" s="230"/>
    </row>
    <row r="34" spans="1:7">
      <c r="A34" s="481"/>
      <c r="F34" s="231"/>
      <c r="G34" s="230"/>
    </row>
    <row r="35" spans="1:7" ht="18.75">
      <c r="A35" s="586">
        <v>1</v>
      </c>
      <c r="B35" s="3" t="s">
        <v>519</v>
      </c>
      <c r="F35" s="231"/>
      <c r="G35" s="230"/>
    </row>
    <row r="36" spans="1:7" ht="18.75">
      <c r="A36" s="586">
        <v>2</v>
      </c>
      <c r="B36" s="3" t="s">
        <v>523</v>
      </c>
    </row>
    <row r="37" spans="1:7" ht="18.75">
      <c r="A37" s="586"/>
      <c r="B37" s="3" t="s">
        <v>522</v>
      </c>
    </row>
    <row r="38" spans="1:7" ht="18.75">
      <c r="A38" s="586">
        <v>3</v>
      </c>
      <c r="B38" s="3" t="s">
        <v>520</v>
      </c>
    </row>
    <row r="39" spans="1:7">
      <c r="B39" s="3" t="s">
        <v>521</v>
      </c>
    </row>
  </sheetData>
  <mergeCells count="4">
    <mergeCell ref="B5:I5"/>
    <mergeCell ref="B2:I2"/>
    <mergeCell ref="B3:I3"/>
    <mergeCell ref="B4:I4"/>
  </mergeCells>
  <printOptions horizontalCentered="1"/>
  <pageMargins left="0.5" right="0.5" top="0.5" bottom="0.5" header="0.25" footer="0.25"/>
  <pageSetup scale="68" orientation="landscape" r:id="rId1"/>
  <headerFooter scaleWithDoc="0">
    <oddFooter>&amp;C&amp;"Times New Roman,Regular"&amp;10Interest True-Up CY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2:K40"/>
  <sheetViews>
    <sheetView zoomScale="80" zoomScaleNormal="80" zoomScaleSheetLayoutView="70" workbookViewId="0"/>
  </sheetViews>
  <sheetFormatPr defaultColWidth="8.85546875" defaultRowHeight="15.75"/>
  <cols>
    <col min="1" max="1" width="5.140625" style="481" customWidth="1"/>
    <col min="2" max="2" width="82.5703125" style="3" customWidth="1"/>
    <col min="3" max="5" width="15.85546875" style="3" customWidth="1"/>
    <col min="6" max="6" width="3.140625" style="3" customWidth="1"/>
    <col min="7" max="9" width="15.85546875" style="3" customWidth="1"/>
    <col min="10" max="10" width="34.85546875" style="3" customWidth="1"/>
    <col min="11" max="11" width="5.140625" style="481" customWidth="1"/>
    <col min="12" max="16384" width="8.85546875" style="3"/>
  </cols>
  <sheetData>
    <row r="2" spans="1:11" ht="15.6" customHeight="1">
      <c r="B2" s="766" t="s">
        <v>16</v>
      </c>
      <c r="C2" s="766"/>
      <c r="D2" s="766"/>
      <c r="E2" s="766"/>
      <c r="F2" s="766"/>
      <c r="G2" s="766"/>
      <c r="H2" s="766"/>
      <c r="I2" s="766"/>
      <c r="J2" s="766"/>
      <c r="K2" s="656"/>
    </row>
    <row r="3" spans="1:11" ht="15.6" customHeight="1">
      <c r="B3" s="766" t="s">
        <v>437</v>
      </c>
      <c r="C3" s="766"/>
      <c r="D3" s="766"/>
      <c r="E3" s="766"/>
      <c r="F3" s="766"/>
      <c r="G3" s="766"/>
      <c r="H3" s="766"/>
      <c r="I3" s="766"/>
      <c r="J3" s="766"/>
      <c r="K3" s="656"/>
    </row>
    <row r="4" spans="1:11" ht="15.6" customHeight="1">
      <c r="B4" s="788" t="s">
        <v>947</v>
      </c>
      <c r="C4" s="788"/>
      <c r="D4" s="788"/>
      <c r="E4" s="788"/>
      <c r="F4" s="788"/>
      <c r="G4" s="788"/>
      <c r="H4" s="788"/>
      <c r="I4" s="788"/>
      <c r="J4" s="788"/>
      <c r="K4" s="656"/>
    </row>
    <row r="5" spans="1:11">
      <c r="B5" s="789">
        <v>-1000</v>
      </c>
      <c r="C5" s="789"/>
      <c r="D5" s="789"/>
      <c r="E5" s="789"/>
      <c r="F5" s="789"/>
      <c r="G5" s="789"/>
      <c r="H5" s="789"/>
      <c r="I5" s="789"/>
      <c r="J5" s="789"/>
      <c r="K5" s="661"/>
    </row>
    <row r="6" spans="1:11">
      <c r="A6" s="657"/>
      <c r="B6" s="638"/>
      <c r="C6" s="75"/>
      <c r="D6" s="75"/>
      <c r="E6" s="75"/>
      <c r="F6" s="75"/>
      <c r="G6" s="75"/>
      <c r="H6" s="75"/>
      <c r="I6" s="75"/>
      <c r="J6" s="75"/>
      <c r="K6" s="657"/>
    </row>
    <row r="7" spans="1:11">
      <c r="A7" s="351"/>
      <c r="B7" s="459"/>
      <c r="C7" s="462" t="s">
        <v>3</v>
      </c>
      <c r="D7" s="462" t="s">
        <v>4</v>
      </c>
      <c r="E7" s="462" t="s">
        <v>330</v>
      </c>
      <c r="F7" s="459"/>
      <c r="G7" s="462" t="s">
        <v>100</v>
      </c>
      <c r="H7" s="462" t="s">
        <v>101</v>
      </c>
      <c r="I7" s="462" t="s">
        <v>331</v>
      </c>
      <c r="J7" s="459"/>
      <c r="K7" s="351"/>
    </row>
    <row r="8" spans="1:11">
      <c r="A8" s="232" t="s">
        <v>2</v>
      </c>
      <c r="B8" s="639"/>
      <c r="C8" s="549" t="s">
        <v>159</v>
      </c>
      <c r="D8" s="549" t="s">
        <v>159</v>
      </c>
      <c r="E8" s="463" t="s">
        <v>156</v>
      </c>
      <c r="F8" s="459"/>
      <c r="G8" s="549" t="s">
        <v>70</v>
      </c>
      <c r="H8" s="549" t="s">
        <v>70</v>
      </c>
      <c r="I8" s="549" t="s">
        <v>111</v>
      </c>
      <c r="J8" s="640"/>
      <c r="K8" s="232" t="s">
        <v>2</v>
      </c>
    </row>
    <row r="9" spans="1:11">
      <c r="A9" s="232" t="s">
        <v>18</v>
      </c>
      <c r="B9" s="641"/>
      <c r="C9" s="550" t="s">
        <v>154</v>
      </c>
      <c r="D9" s="460" t="s">
        <v>155</v>
      </c>
      <c r="E9" s="460" t="s">
        <v>20</v>
      </c>
      <c r="F9" s="461"/>
      <c r="G9" s="550" t="s">
        <v>157</v>
      </c>
      <c r="H9" s="550" t="s">
        <v>158</v>
      </c>
      <c r="I9" s="550" t="s">
        <v>20</v>
      </c>
      <c r="J9" s="550" t="s">
        <v>7</v>
      </c>
      <c r="K9" s="232" t="s">
        <v>18</v>
      </c>
    </row>
    <row r="10" spans="1:11">
      <c r="A10" s="232"/>
      <c r="B10" s="642" t="s">
        <v>160</v>
      </c>
      <c r="C10" s="340"/>
      <c r="D10" s="341"/>
      <c r="E10" s="341"/>
      <c r="F10" s="145"/>
      <c r="G10" s="340"/>
      <c r="H10" s="340"/>
      <c r="I10" s="342"/>
      <c r="J10" s="342"/>
      <c r="K10" s="232"/>
    </row>
    <row r="11" spans="1:11">
      <c r="A11" s="232">
        <v>1</v>
      </c>
      <c r="B11" s="643" t="s">
        <v>161</v>
      </c>
      <c r="C11" s="350">
        <v>0</v>
      </c>
      <c r="D11" s="350">
        <v>0</v>
      </c>
      <c r="E11" s="191">
        <f>C11+D11</f>
        <v>0</v>
      </c>
      <c r="F11" s="232"/>
      <c r="G11" s="350">
        <v>0</v>
      </c>
      <c r="H11" s="350">
        <v>0</v>
      </c>
      <c r="I11" s="343">
        <f>G11+H11</f>
        <v>0</v>
      </c>
      <c r="J11" s="644" t="s">
        <v>584</v>
      </c>
      <c r="K11" s="232">
        <f>A11</f>
        <v>1</v>
      </c>
    </row>
    <row r="12" spans="1:11">
      <c r="A12" s="232">
        <f t="shared" ref="A12:A29" si="0">A11+1</f>
        <v>2</v>
      </c>
      <c r="B12" s="643"/>
      <c r="C12" s="191"/>
      <c r="D12" s="191"/>
      <c r="E12" s="191"/>
      <c r="F12" s="191"/>
      <c r="G12" s="191"/>
      <c r="H12" s="191"/>
      <c r="I12" s="343"/>
      <c r="J12" s="644"/>
      <c r="K12" s="232">
        <f t="shared" ref="K12:K29" si="1">K11+1</f>
        <v>2</v>
      </c>
    </row>
    <row r="13" spans="1:11">
      <c r="A13" s="232">
        <f t="shared" si="0"/>
        <v>3</v>
      </c>
      <c r="B13" s="469" t="s">
        <v>162</v>
      </c>
      <c r="C13" s="654">
        <v>0</v>
      </c>
      <c r="D13" s="654">
        <v>0</v>
      </c>
      <c r="E13" s="344">
        <f>C13+D13</f>
        <v>0</v>
      </c>
      <c r="F13" s="232"/>
      <c r="G13" s="654">
        <v>0</v>
      </c>
      <c r="H13" s="654">
        <v>0</v>
      </c>
      <c r="I13" s="345">
        <f>G13+H13</f>
        <v>0</v>
      </c>
      <c r="J13" s="644" t="s">
        <v>570</v>
      </c>
      <c r="K13" s="232">
        <f t="shared" si="1"/>
        <v>3</v>
      </c>
    </row>
    <row r="14" spans="1:11">
      <c r="A14" s="232">
        <f t="shared" si="0"/>
        <v>4</v>
      </c>
      <c r="B14" s="643"/>
      <c r="C14" s="168"/>
      <c r="D14" s="168"/>
      <c r="E14" s="168"/>
      <c r="F14" s="191"/>
      <c r="G14" s="191"/>
      <c r="H14" s="191"/>
      <c r="I14" s="343"/>
      <c r="J14" s="644"/>
      <c r="K14" s="232">
        <f t="shared" si="1"/>
        <v>4</v>
      </c>
    </row>
    <row r="15" spans="1:11">
      <c r="A15" s="232">
        <f t="shared" si="0"/>
        <v>5</v>
      </c>
      <c r="B15" s="643" t="s">
        <v>163</v>
      </c>
      <c r="C15" s="191">
        <f>SUM(C11:C13)</f>
        <v>0</v>
      </c>
      <c r="D15" s="191">
        <f>SUM(D11:D13)</f>
        <v>0</v>
      </c>
      <c r="E15" s="191">
        <f>SUM(E11:E13)</f>
        <v>0</v>
      </c>
      <c r="F15" s="232"/>
      <c r="G15" s="191">
        <f>SUM(G11:G13)</f>
        <v>0</v>
      </c>
      <c r="H15" s="191">
        <f>SUM(H11:H13)</f>
        <v>0</v>
      </c>
      <c r="I15" s="191">
        <f>SUM(I11:I13)</f>
        <v>0</v>
      </c>
      <c r="J15" s="644" t="s">
        <v>585</v>
      </c>
      <c r="K15" s="232">
        <f t="shared" si="1"/>
        <v>5</v>
      </c>
    </row>
    <row r="16" spans="1:11">
      <c r="A16" s="232">
        <f t="shared" si="0"/>
        <v>6</v>
      </c>
      <c r="B16" s="643"/>
      <c r="C16" s="168"/>
      <c r="D16" s="168"/>
      <c r="E16" s="168"/>
      <c r="F16" s="191"/>
      <c r="G16" s="191"/>
      <c r="H16" s="191"/>
      <c r="I16" s="343"/>
      <c r="J16" s="644"/>
      <c r="K16" s="232">
        <f t="shared" si="1"/>
        <v>6</v>
      </c>
    </row>
    <row r="17" spans="1:11">
      <c r="A17" s="232">
        <f t="shared" si="0"/>
        <v>7</v>
      </c>
      <c r="B17" s="642" t="s">
        <v>164</v>
      </c>
      <c r="C17" s="168"/>
      <c r="D17" s="168"/>
      <c r="E17" s="168"/>
      <c r="F17" s="191"/>
      <c r="G17" s="191"/>
      <c r="H17" s="191"/>
      <c r="I17" s="343"/>
      <c r="J17" s="644"/>
      <c r="K17" s="232">
        <f t="shared" si="1"/>
        <v>7</v>
      </c>
    </row>
    <row r="18" spans="1:11">
      <c r="A18" s="232">
        <f t="shared" si="0"/>
        <v>8</v>
      </c>
      <c r="B18" s="643" t="s">
        <v>165</v>
      </c>
      <c r="C18" s="352">
        <v>0</v>
      </c>
      <c r="D18" s="352">
        <v>0</v>
      </c>
      <c r="E18" s="143">
        <f>C18+D18</f>
        <v>0</v>
      </c>
      <c r="F18" s="191"/>
      <c r="G18" s="352">
        <v>0</v>
      </c>
      <c r="H18" s="352">
        <v>0</v>
      </c>
      <c r="I18" s="141">
        <f>G18+H18</f>
        <v>0</v>
      </c>
      <c r="J18" s="644" t="s">
        <v>571</v>
      </c>
      <c r="K18" s="232">
        <f t="shared" si="1"/>
        <v>8</v>
      </c>
    </row>
    <row r="19" spans="1:11">
      <c r="A19" s="232">
        <f t="shared" si="0"/>
        <v>9</v>
      </c>
      <c r="B19" s="643"/>
      <c r="C19" s="168"/>
      <c r="D19" s="168"/>
      <c r="E19" s="168"/>
      <c r="F19" s="191"/>
      <c r="G19" s="191"/>
      <c r="H19" s="191"/>
      <c r="I19" s="343"/>
      <c r="J19" s="644"/>
      <c r="K19" s="232">
        <f t="shared" si="1"/>
        <v>9</v>
      </c>
    </row>
    <row r="20" spans="1:11" ht="31.5">
      <c r="A20" s="232">
        <f t="shared" si="0"/>
        <v>10</v>
      </c>
      <c r="B20" s="643" t="s">
        <v>166</v>
      </c>
      <c r="C20" s="353">
        <v>0</v>
      </c>
      <c r="D20" s="353">
        <v>0</v>
      </c>
      <c r="E20" s="144">
        <f>C20+D20</f>
        <v>0</v>
      </c>
      <c r="F20" s="191"/>
      <c r="G20" s="353">
        <v>0</v>
      </c>
      <c r="H20" s="353">
        <v>0</v>
      </c>
      <c r="I20" s="142">
        <f>G20+H20</f>
        <v>0</v>
      </c>
      <c r="J20" s="644" t="s">
        <v>572</v>
      </c>
      <c r="K20" s="232">
        <f t="shared" si="1"/>
        <v>10</v>
      </c>
    </row>
    <row r="21" spans="1:11">
      <c r="A21" s="232">
        <f t="shared" si="0"/>
        <v>11</v>
      </c>
      <c r="B21" s="643"/>
      <c r="C21" s="168"/>
      <c r="D21" s="168"/>
      <c r="E21" s="168"/>
      <c r="F21" s="191"/>
      <c r="G21" s="191"/>
      <c r="H21" s="191"/>
      <c r="I21" s="343"/>
      <c r="J21" s="644"/>
      <c r="K21" s="232">
        <f t="shared" si="1"/>
        <v>11</v>
      </c>
    </row>
    <row r="22" spans="1:11" ht="31.5">
      <c r="A22" s="232">
        <f t="shared" si="0"/>
        <v>12</v>
      </c>
      <c r="B22" s="643" t="s">
        <v>167</v>
      </c>
      <c r="C22" s="655">
        <v>0</v>
      </c>
      <c r="D22" s="655">
        <v>0</v>
      </c>
      <c r="E22" s="235">
        <f>C22+D22</f>
        <v>0</v>
      </c>
      <c r="F22" s="191"/>
      <c r="G22" s="655">
        <v>0</v>
      </c>
      <c r="H22" s="655">
        <v>0</v>
      </c>
      <c r="I22" s="346">
        <f>G22+H22</f>
        <v>0</v>
      </c>
      <c r="J22" s="644" t="s">
        <v>586</v>
      </c>
      <c r="K22" s="232">
        <f t="shared" si="1"/>
        <v>12</v>
      </c>
    </row>
    <row r="23" spans="1:11">
      <c r="A23" s="232">
        <f t="shared" si="0"/>
        <v>13</v>
      </c>
      <c r="B23" s="643"/>
      <c r="C23" s="168"/>
      <c r="D23" s="168"/>
      <c r="E23" s="168"/>
      <c r="F23" s="191"/>
      <c r="G23" s="191"/>
      <c r="H23" s="191"/>
      <c r="I23" s="343"/>
      <c r="J23" s="644"/>
      <c r="K23" s="232">
        <f t="shared" si="1"/>
        <v>13</v>
      </c>
    </row>
    <row r="24" spans="1:11">
      <c r="A24" s="232">
        <f t="shared" si="0"/>
        <v>14</v>
      </c>
      <c r="B24" s="643" t="s">
        <v>168</v>
      </c>
      <c r="C24" s="347">
        <f>SUM(C18:C22)</f>
        <v>0</v>
      </c>
      <c r="D24" s="347">
        <f>SUM(D18:D22)</f>
        <v>0</v>
      </c>
      <c r="E24" s="347">
        <f>SUM(E18:E22)</f>
        <v>0</v>
      </c>
      <c r="F24" s="191"/>
      <c r="G24" s="347">
        <f>SUM(G18:G22)</f>
        <v>0</v>
      </c>
      <c r="H24" s="347">
        <f>SUM(H18:H22)</f>
        <v>0</v>
      </c>
      <c r="I24" s="347">
        <f>SUM(I18:I22)</f>
        <v>0</v>
      </c>
      <c r="J24" s="644" t="s">
        <v>587</v>
      </c>
      <c r="K24" s="232">
        <f t="shared" si="1"/>
        <v>14</v>
      </c>
    </row>
    <row r="25" spans="1:11">
      <c r="A25" s="232">
        <f t="shared" si="0"/>
        <v>15</v>
      </c>
      <c r="B25" s="643"/>
      <c r="C25" s="168"/>
      <c r="D25" s="168"/>
      <c r="E25" s="168"/>
      <c r="F25" s="191"/>
      <c r="G25" s="191"/>
      <c r="H25" s="191"/>
      <c r="I25" s="343"/>
      <c r="J25" s="342"/>
      <c r="K25" s="232">
        <f t="shared" si="1"/>
        <v>15</v>
      </c>
    </row>
    <row r="26" spans="1:11" ht="16.5" thickBot="1">
      <c r="A26" s="232">
        <f t="shared" si="0"/>
        <v>16</v>
      </c>
      <c r="B26" s="645" t="s">
        <v>20</v>
      </c>
      <c r="C26" s="348">
        <f>C15+C24</f>
        <v>0</v>
      </c>
      <c r="D26" s="348">
        <f>D15+D24</f>
        <v>0</v>
      </c>
      <c r="E26" s="348">
        <f>E15+E24</f>
        <v>0</v>
      </c>
      <c r="F26" s="232"/>
      <c r="G26" s="348">
        <f>G15+G24</f>
        <v>0</v>
      </c>
      <c r="H26" s="348">
        <f>H15+H24</f>
        <v>0</v>
      </c>
      <c r="I26" s="348">
        <f>I15+I24</f>
        <v>0</v>
      </c>
      <c r="J26" s="644" t="s">
        <v>588</v>
      </c>
      <c r="K26" s="232">
        <f t="shared" si="1"/>
        <v>16</v>
      </c>
    </row>
    <row r="27" spans="1:11" ht="16.5" thickTop="1">
      <c r="A27" s="232">
        <f t="shared" si="0"/>
        <v>17</v>
      </c>
      <c r="B27" s="645"/>
      <c r="C27" s="168"/>
      <c r="D27" s="168"/>
      <c r="E27" s="168"/>
      <c r="F27" s="191"/>
      <c r="G27" s="191"/>
      <c r="H27" s="191"/>
      <c r="I27" s="343"/>
      <c r="J27" s="644"/>
      <c r="K27" s="232">
        <f t="shared" si="1"/>
        <v>17</v>
      </c>
    </row>
    <row r="28" spans="1:11">
      <c r="A28" s="232">
        <f t="shared" si="0"/>
        <v>18</v>
      </c>
      <c r="B28" s="643"/>
      <c r="C28" s="168"/>
      <c r="D28" s="168"/>
      <c r="E28" s="168"/>
      <c r="F28" s="191"/>
      <c r="G28" s="191"/>
      <c r="H28" s="191"/>
      <c r="I28" s="343"/>
      <c r="J28" s="646" t="s">
        <v>589</v>
      </c>
      <c r="K28" s="232">
        <f t="shared" si="1"/>
        <v>18</v>
      </c>
    </row>
    <row r="29" spans="1:11" ht="16.5" thickBot="1">
      <c r="A29" s="232">
        <f t="shared" si="0"/>
        <v>19</v>
      </c>
      <c r="B29" s="645" t="s">
        <v>438</v>
      </c>
      <c r="C29" s="168"/>
      <c r="D29" s="168"/>
      <c r="E29" s="168"/>
      <c r="F29" s="232"/>
      <c r="G29" s="349" t="e">
        <f>G26/I26</f>
        <v>#DIV/0!</v>
      </c>
      <c r="H29" s="349" t="e">
        <f>H26/I26</f>
        <v>#DIV/0!</v>
      </c>
      <c r="I29" s="349" t="e">
        <f>G29+H29</f>
        <v>#DIV/0!</v>
      </c>
      <c r="J29" s="646" t="s">
        <v>590</v>
      </c>
      <c r="K29" s="232">
        <f t="shared" si="1"/>
        <v>19</v>
      </c>
    </row>
    <row r="30" spans="1:11" ht="16.5" thickTop="1">
      <c r="A30" s="232">
        <v>20</v>
      </c>
      <c r="B30" s="647"/>
      <c r="C30" s="528"/>
      <c r="D30" s="528"/>
      <c r="E30" s="528"/>
      <c r="F30" s="528"/>
      <c r="G30" s="460"/>
      <c r="H30" s="460"/>
      <c r="I30" s="229"/>
      <c r="J30" s="229"/>
      <c r="K30" s="232">
        <v>20</v>
      </c>
    </row>
    <row r="31" spans="1:11">
      <c r="A31" s="657"/>
      <c r="B31" s="77"/>
      <c r="C31" s="77"/>
      <c r="D31" s="77"/>
      <c r="E31" s="77"/>
      <c r="F31" s="77"/>
      <c r="G31" s="77"/>
      <c r="H31" s="77"/>
      <c r="I31" s="77"/>
      <c r="J31" s="77"/>
      <c r="K31" s="657"/>
    </row>
    <row r="32" spans="1:11">
      <c r="A32" s="657"/>
      <c r="B32" s="77"/>
      <c r="C32" s="77"/>
      <c r="D32" s="77"/>
      <c r="E32" s="77"/>
      <c r="F32" s="77"/>
      <c r="G32" s="77"/>
      <c r="H32" s="77"/>
      <c r="I32" s="77"/>
      <c r="J32" s="77"/>
      <c r="K32" s="657"/>
    </row>
    <row r="33" spans="1:11" ht="18.75">
      <c r="A33" s="457">
        <v>1</v>
      </c>
      <c r="B33" s="75" t="s">
        <v>579</v>
      </c>
      <c r="C33" s="75"/>
      <c r="D33" s="75"/>
      <c r="E33" s="75"/>
      <c r="F33" s="75"/>
      <c r="G33" s="75"/>
      <c r="H33" s="75"/>
      <c r="I33" s="75"/>
      <c r="J33" s="75"/>
      <c r="K33" s="657"/>
    </row>
    <row r="34" spans="1:11" ht="18.75">
      <c r="A34" s="457">
        <v>2</v>
      </c>
      <c r="B34" s="75" t="s">
        <v>580</v>
      </c>
      <c r="C34" s="75"/>
      <c r="D34" s="75"/>
      <c r="E34" s="75"/>
      <c r="F34" s="75"/>
      <c r="G34" s="75"/>
      <c r="H34" s="75"/>
      <c r="I34" s="75"/>
      <c r="J34" s="75"/>
      <c r="K34" s="657"/>
    </row>
    <row r="35" spans="1:11" ht="18.75">
      <c r="A35" s="457">
        <v>3</v>
      </c>
      <c r="B35" s="75" t="s">
        <v>581</v>
      </c>
      <c r="C35" s="75"/>
      <c r="D35" s="75"/>
      <c r="E35" s="75"/>
      <c r="F35" s="75"/>
      <c r="G35" s="75"/>
      <c r="H35" s="75"/>
      <c r="I35" s="75"/>
      <c r="J35" s="75"/>
      <c r="K35" s="657"/>
    </row>
    <row r="36" spans="1:11" ht="18.75">
      <c r="A36" s="457">
        <v>4</v>
      </c>
      <c r="B36" s="75" t="s">
        <v>582</v>
      </c>
      <c r="C36" s="75"/>
      <c r="D36" s="75"/>
      <c r="E36" s="75"/>
      <c r="F36" s="75"/>
      <c r="G36" s="75"/>
      <c r="H36" s="75"/>
      <c r="I36" s="75"/>
      <c r="J36" s="75"/>
      <c r="K36" s="657"/>
    </row>
    <row r="37" spans="1:11" ht="18.75">
      <c r="A37" s="457">
        <v>5</v>
      </c>
      <c r="B37" s="75" t="s">
        <v>583</v>
      </c>
      <c r="C37" s="75"/>
      <c r="D37" s="75"/>
      <c r="E37" s="75"/>
      <c r="F37" s="75"/>
      <c r="G37" s="75"/>
      <c r="H37" s="75"/>
      <c r="I37" s="75"/>
      <c r="J37" s="75"/>
      <c r="K37" s="657"/>
    </row>
    <row r="38" spans="1:11">
      <c r="A38" s="656"/>
      <c r="B38" s="84"/>
      <c r="C38" s="75"/>
      <c r="D38" s="75"/>
      <c r="E38" s="75"/>
      <c r="F38" s="75"/>
      <c r="G38" s="75"/>
      <c r="H38" s="75"/>
      <c r="I38" s="75"/>
      <c r="J38" s="75"/>
      <c r="K38" s="657"/>
    </row>
    <row r="39" spans="1:11">
      <c r="A39" s="657"/>
      <c r="B39" s="648"/>
      <c r="C39" s="75"/>
      <c r="D39" s="75"/>
      <c r="E39" s="75"/>
      <c r="F39" s="75"/>
      <c r="G39" s="75"/>
      <c r="H39" s="75"/>
      <c r="I39" s="75"/>
      <c r="J39" s="75"/>
      <c r="K39" s="657"/>
    </row>
    <row r="40" spans="1:11">
      <c r="A40" s="657"/>
      <c r="B40" s="75"/>
      <c r="C40" s="75"/>
      <c r="D40" s="75"/>
      <c r="E40" s="75"/>
      <c r="F40" s="75"/>
      <c r="G40" s="75"/>
      <c r="H40" s="75"/>
      <c r="I40" s="75"/>
      <c r="J40" s="75"/>
      <c r="K40" s="657"/>
    </row>
  </sheetData>
  <mergeCells count="4">
    <mergeCell ref="B2:J2"/>
    <mergeCell ref="B3:J3"/>
    <mergeCell ref="B4:J4"/>
    <mergeCell ref="B5:J5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Roman,Regular"&amp;10Summary of HV/LV Splits for Forecast Plant Additions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140625" style="146" bestFit="1" customWidth="1"/>
    <col min="2" max="2" width="55.85546875" style="75" customWidth="1"/>
    <col min="3" max="3" width="24" style="146" customWidth="1"/>
    <col min="4" max="4" width="1.5703125" style="75" customWidth="1"/>
    <col min="5" max="5" width="16.85546875" style="75" customWidth="1"/>
    <col min="6" max="6" width="1.5703125" style="75" customWidth="1"/>
    <col min="7" max="7" width="16.85546875" style="75" customWidth="1"/>
    <col min="8" max="8" width="1.5703125" style="75" customWidth="1"/>
    <col min="9" max="9" width="16.85546875" style="75" customWidth="1"/>
    <col min="10" max="10" width="1.5703125" style="75" customWidth="1"/>
    <col min="11" max="11" width="34.5703125" style="432" customWidth="1"/>
    <col min="12" max="12" width="5.140625" style="657" bestFit="1" customWidth="1"/>
    <col min="13" max="13" width="8.85546875" style="75"/>
    <col min="14" max="14" width="38.140625" style="75" customWidth="1"/>
    <col min="15" max="16384" width="8.85546875" style="75"/>
  </cols>
  <sheetData>
    <row r="1" spans="1:14">
      <c r="A1" s="146" t="s">
        <v>8</v>
      </c>
    </row>
    <row r="2" spans="1:14">
      <c r="A2" s="75"/>
      <c r="B2" s="765" t="s">
        <v>16</v>
      </c>
      <c r="C2" s="765"/>
      <c r="D2" s="765"/>
      <c r="E2" s="765"/>
      <c r="F2" s="765"/>
      <c r="G2" s="765"/>
      <c r="H2" s="765"/>
      <c r="I2" s="765"/>
      <c r="J2" s="765"/>
      <c r="K2" s="765"/>
      <c r="N2" s="433"/>
    </row>
    <row r="3" spans="1:14">
      <c r="A3" s="75"/>
      <c r="B3" s="765" t="s">
        <v>876</v>
      </c>
      <c r="C3" s="765"/>
      <c r="D3" s="765"/>
      <c r="E3" s="765"/>
      <c r="F3" s="765"/>
      <c r="G3" s="765"/>
      <c r="H3" s="766"/>
      <c r="I3" s="766"/>
      <c r="J3" s="766"/>
      <c r="K3" s="766"/>
      <c r="N3" s="433"/>
    </row>
    <row r="4" spans="1:14">
      <c r="A4" s="75"/>
      <c r="B4" s="765" t="s">
        <v>0</v>
      </c>
      <c r="C4" s="765"/>
      <c r="D4" s="765"/>
      <c r="E4" s="765"/>
      <c r="F4" s="765"/>
      <c r="G4" s="765"/>
      <c r="H4" s="760"/>
      <c r="I4" s="760"/>
      <c r="J4" s="760"/>
      <c r="K4" s="760"/>
    </row>
    <row r="5" spans="1:14">
      <c r="A5" s="242"/>
      <c r="B5" s="767" t="s">
        <v>940</v>
      </c>
      <c r="C5" s="767"/>
      <c r="D5" s="767"/>
      <c r="E5" s="767"/>
      <c r="F5" s="767"/>
      <c r="G5" s="767"/>
      <c r="H5" s="768"/>
      <c r="I5" s="768"/>
      <c r="J5" s="768"/>
      <c r="K5" s="768"/>
      <c r="L5" s="242"/>
      <c r="N5" s="84"/>
    </row>
    <row r="6" spans="1:14">
      <c r="A6" s="242"/>
      <c r="B6" s="769" t="s">
        <v>1</v>
      </c>
      <c r="C6" s="760"/>
      <c r="D6" s="760"/>
      <c r="E6" s="760"/>
      <c r="F6" s="760"/>
      <c r="G6" s="760"/>
      <c r="H6" s="760"/>
      <c r="I6" s="760"/>
      <c r="J6" s="760"/>
      <c r="K6" s="760"/>
      <c r="L6" s="242"/>
      <c r="N6" s="433"/>
    </row>
    <row r="7" spans="1:14">
      <c r="A7" s="242"/>
      <c r="B7" s="434"/>
      <c r="C7" s="435"/>
      <c r="D7" s="84"/>
      <c r="E7" s="84"/>
      <c r="F7" s="84"/>
      <c r="G7" s="84"/>
      <c r="H7" s="84"/>
      <c r="I7" s="84"/>
      <c r="J7" s="84"/>
      <c r="K7" s="84"/>
      <c r="L7" s="242"/>
      <c r="N7" s="433"/>
    </row>
    <row r="8" spans="1:14">
      <c r="A8" s="242" t="s">
        <v>2</v>
      </c>
      <c r="B8" s="436"/>
      <c r="C8" s="175" t="s">
        <v>255</v>
      </c>
      <c r="D8" s="436"/>
      <c r="E8" s="437" t="s">
        <v>3</v>
      </c>
      <c r="F8" s="242"/>
      <c r="G8" s="437" t="s">
        <v>4</v>
      </c>
      <c r="H8" s="242"/>
      <c r="I8" s="437" t="s">
        <v>5</v>
      </c>
      <c r="J8" s="436"/>
      <c r="L8" s="242" t="s">
        <v>2</v>
      </c>
    </row>
    <row r="9" spans="1:14">
      <c r="A9" s="438" t="s">
        <v>18</v>
      </c>
      <c r="B9" s="436"/>
      <c r="C9" s="439" t="s">
        <v>254</v>
      </c>
      <c r="D9" s="436"/>
      <c r="E9" s="440" t="s">
        <v>939</v>
      </c>
      <c r="F9" s="436"/>
      <c r="G9" s="441" t="s">
        <v>939</v>
      </c>
      <c r="H9" s="436"/>
      <c r="I9" s="442" t="s">
        <v>6</v>
      </c>
      <c r="J9" s="436"/>
      <c r="K9" s="443" t="s">
        <v>7</v>
      </c>
      <c r="L9" s="438" t="s">
        <v>18</v>
      </c>
      <c r="N9" s="167"/>
    </row>
    <row r="10" spans="1:14">
      <c r="A10" s="242"/>
      <c r="B10" s="132"/>
      <c r="E10" s="444"/>
      <c r="G10" s="444"/>
      <c r="H10" s="444"/>
      <c r="I10" s="444"/>
      <c r="J10" s="444"/>
      <c r="K10" s="445"/>
      <c r="L10" s="242"/>
    </row>
    <row r="11" spans="1:14" ht="18.75">
      <c r="A11" s="242">
        <v>1</v>
      </c>
      <c r="B11" s="75" t="s">
        <v>539</v>
      </c>
      <c r="C11" s="397" t="s">
        <v>403</v>
      </c>
      <c r="E11" s="99"/>
      <c r="G11" s="99"/>
      <c r="H11" s="100"/>
      <c r="I11" s="101">
        <v>0</v>
      </c>
      <c r="J11" s="151"/>
      <c r="K11" s="446" t="s">
        <v>723</v>
      </c>
      <c r="L11" s="242">
        <f>A11</f>
        <v>1</v>
      </c>
    </row>
    <row r="12" spans="1:14">
      <c r="A12" s="242">
        <f t="shared" ref="A12:A45" si="0">+A11+1</f>
        <v>2</v>
      </c>
      <c r="B12" s="75" t="s">
        <v>8</v>
      </c>
      <c r="C12" s="397"/>
      <c r="E12" s="99"/>
      <c r="G12" s="99"/>
      <c r="H12" s="102"/>
      <c r="I12" s="99"/>
      <c r="J12" s="102"/>
      <c r="K12" s="446"/>
      <c r="L12" s="242">
        <f t="shared" ref="L12:L45" si="1">+L11+1</f>
        <v>2</v>
      </c>
    </row>
    <row r="13" spans="1:14" ht="18.75">
      <c r="A13" s="242">
        <f t="shared" si="0"/>
        <v>3</v>
      </c>
      <c r="B13" s="75" t="s">
        <v>540</v>
      </c>
      <c r="C13" s="397" t="s">
        <v>403</v>
      </c>
      <c r="E13" s="99"/>
      <c r="G13" s="99"/>
      <c r="H13" s="100"/>
      <c r="I13" s="103">
        <v>0</v>
      </c>
      <c r="J13" s="151"/>
      <c r="K13" s="446" t="s">
        <v>724</v>
      </c>
      <c r="L13" s="242">
        <f t="shared" si="1"/>
        <v>3</v>
      </c>
    </row>
    <row r="14" spans="1:14">
      <c r="A14" s="242">
        <f t="shared" si="0"/>
        <v>4</v>
      </c>
      <c r="C14" s="397"/>
      <c r="E14" s="99"/>
      <c r="F14" s="84"/>
      <c r="G14" s="99"/>
      <c r="H14" s="102"/>
      <c r="I14" s="99"/>
      <c r="J14" s="102"/>
      <c r="K14" s="446"/>
      <c r="L14" s="242">
        <f t="shared" si="1"/>
        <v>4</v>
      </c>
    </row>
    <row r="15" spans="1:14" ht="18.75">
      <c r="A15" s="242">
        <f t="shared" si="0"/>
        <v>5</v>
      </c>
      <c r="B15" s="75" t="s">
        <v>541</v>
      </c>
      <c r="C15" s="397"/>
      <c r="E15" s="99"/>
      <c r="F15" s="84"/>
      <c r="G15" s="99"/>
      <c r="H15" s="100"/>
      <c r="I15" s="103">
        <v>0</v>
      </c>
      <c r="J15" s="102"/>
      <c r="K15" s="446" t="s">
        <v>725</v>
      </c>
      <c r="L15" s="242">
        <f t="shared" si="1"/>
        <v>5</v>
      </c>
    </row>
    <row r="16" spans="1:14">
      <c r="A16" s="242">
        <f t="shared" si="0"/>
        <v>6</v>
      </c>
      <c r="C16" s="397"/>
      <c r="E16" s="99"/>
      <c r="F16" s="84"/>
      <c r="G16" s="99"/>
      <c r="H16" s="102"/>
      <c r="I16" s="99"/>
      <c r="J16" s="102"/>
      <c r="K16" s="446"/>
      <c r="L16" s="242">
        <f t="shared" si="1"/>
        <v>6</v>
      </c>
    </row>
    <row r="17" spans="1:13" ht="18.75">
      <c r="A17" s="242">
        <f t="shared" si="0"/>
        <v>7</v>
      </c>
      <c r="B17" s="75" t="s">
        <v>542</v>
      </c>
      <c r="C17" s="397" t="s">
        <v>403</v>
      </c>
      <c r="E17" s="104"/>
      <c r="F17" s="105"/>
      <c r="G17" s="104"/>
      <c r="H17" s="106"/>
      <c r="I17" s="107">
        <v>0</v>
      </c>
      <c r="J17" s="151"/>
      <c r="K17" s="446" t="s">
        <v>726</v>
      </c>
      <c r="L17" s="242">
        <f t="shared" si="1"/>
        <v>7</v>
      </c>
    </row>
    <row r="18" spans="1:13">
      <c r="A18" s="242">
        <f t="shared" si="0"/>
        <v>8</v>
      </c>
      <c r="C18" s="397"/>
      <c r="E18" s="104"/>
      <c r="F18" s="84"/>
      <c r="G18" s="104"/>
      <c r="H18" s="108"/>
      <c r="I18" s="104"/>
      <c r="J18" s="108"/>
      <c r="K18" s="446"/>
      <c r="L18" s="242">
        <f t="shared" si="1"/>
        <v>8</v>
      </c>
    </row>
    <row r="19" spans="1:13" ht="18.75">
      <c r="A19" s="242">
        <f>+A18+1</f>
        <v>9</v>
      </c>
      <c r="B19" s="75" t="s">
        <v>543</v>
      </c>
      <c r="C19" s="397" t="s">
        <v>403</v>
      </c>
      <c r="E19" s="109">
        <v>0</v>
      </c>
      <c r="F19" s="110"/>
      <c r="G19" s="109">
        <v>0</v>
      </c>
      <c r="H19" s="106"/>
      <c r="I19" s="104">
        <f>(E19+G19)/2</f>
        <v>0</v>
      </c>
      <c r="J19" s="102"/>
      <c r="K19" s="447" t="s">
        <v>727</v>
      </c>
      <c r="L19" s="242">
        <f>+L18+1</f>
        <v>9</v>
      </c>
    </row>
    <row r="20" spans="1:13">
      <c r="A20" s="438">
        <f t="shared" si="0"/>
        <v>10</v>
      </c>
      <c r="B20" s="77"/>
      <c r="C20" s="396"/>
      <c r="D20" s="77"/>
      <c r="E20" s="104"/>
      <c r="F20" s="77"/>
      <c r="G20" s="104"/>
      <c r="H20" s="108"/>
      <c r="I20" s="104"/>
      <c r="J20" s="108"/>
      <c r="K20" s="448"/>
      <c r="L20" s="438">
        <f t="shared" si="1"/>
        <v>10</v>
      </c>
    </row>
    <row r="21" spans="1:13" ht="18.75">
      <c r="A21" s="438">
        <f t="shared" si="0"/>
        <v>11</v>
      </c>
      <c r="B21" s="77" t="s">
        <v>381</v>
      </c>
      <c r="C21" s="397" t="s">
        <v>403</v>
      </c>
      <c r="D21" s="77"/>
      <c r="E21" s="106"/>
      <c r="F21" s="77"/>
      <c r="G21" s="106"/>
      <c r="H21" s="106"/>
      <c r="I21" s="111">
        <v>0</v>
      </c>
      <c r="J21" s="151"/>
      <c r="K21" s="447" t="s">
        <v>728</v>
      </c>
      <c r="L21" s="438">
        <f t="shared" si="1"/>
        <v>11</v>
      </c>
    </row>
    <row r="22" spans="1:13">
      <c r="A22" s="438">
        <f t="shared" si="0"/>
        <v>12</v>
      </c>
      <c r="B22" s="77"/>
      <c r="C22" s="396"/>
      <c r="D22" s="77"/>
      <c r="E22" s="104"/>
      <c r="F22" s="77"/>
      <c r="G22" s="104"/>
      <c r="H22" s="108"/>
      <c r="I22" s="104"/>
      <c r="J22" s="108"/>
      <c r="K22" s="448"/>
      <c r="L22" s="438">
        <f t="shared" si="1"/>
        <v>12</v>
      </c>
    </row>
    <row r="23" spans="1:13" ht="18.75">
      <c r="A23" s="438">
        <f t="shared" si="0"/>
        <v>13</v>
      </c>
      <c r="B23" s="77" t="s">
        <v>526</v>
      </c>
      <c r="C23" s="396"/>
      <c r="D23" s="77"/>
      <c r="E23" s="106"/>
      <c r="F23" s="77"/>
      <c r="G23" s="106"/>
      <c r="H23" s="106"/>
      <c r="I23" s="112">
        <v>0</v>
      </c>
      <c r="J23" s="108"/>
      <c r="K23" s="447" t="s">
        <v>729</v>
      </c>
      <c r="L23" s="438">
        <f t="shared" si="1"/>
        <v>13</v>
      </c>
    </row>
    <row r="24" spans="1:13">
      <c r="A24" s="438">
        <f t="shared" si="0"/>
        <v>14</v>
      </c>
      <c r="B24" s="77"/>
      <c r="C24" s="396"/>
      <c r="D24" s="77"/>
      <c r="E24" s="104"/>
      <c r="F24" s="77"/>
      <c r="G24" s="104"/>
      <c r="H24" s="108"/>
      <c r="I24" s="104"/>
      <c r="J24" s="108"/>
      <c r="K24" s="448"/>
      <c r="L24" s="438">
        <f t="shared" si="1"/>
        <v>14</v>
      </c>
    </row>
    <row r="25" spans="1:13" ht="18.75">
      <c r="A25" s="438">
        <f>+A24+1</f>
        <v>15</v>
      </c>
      <c r="B25" s="75" t="s">
        <v>491</v>
      </c>
      <c r="C25" s="397" t="s">
        <v>403</v>
      </c>
      <c r="D25" s="404"/>
      <c r="E25" s="107">
        <v>0</v>
      </c>
      <c r="F25" s="105"/>
      <c r="G25" s="107">
        <v>0</v>
      </c>
      <c r="H25" s="102"/>
      <c r="I25" s="104">
        <f>(E25+G25)/2</f>
        <v>0</v>
      </c>
      <c r="J25" s="449"/>
      <c r="K25" s="450" t="s">
        <v>730</v>
      </c>
      <c r="L25" s="438">
        <f>+L24+1</f>
        <v>15</v>
      </c>
    </row>
    <row r="26" spans="1:13">
      <c r="A26" s="438">
        <f t="shared" si="0"/>
        <v>16</v>
      </c>
      <c r="B26" s="77"/>
      <c r="C26" s="396"/>
      <c r="D26" s="77"/>
      <c r="E26" s="104"/>
      <c r="F26" s="77"/>
      <c r="G26" s="104"/>
      <c r="H26" s="108"/>
      <c r="I26" s="104"/>
      <c r="J26" s="108"/>
      <c r="K26" s="448"/>
      <c r="L26" s="438">
        <f t="shared" si="1"/>
        <v>16</v>
      </c>
    </row>
    <row r="27" spans="1:13" ht="18.75">
      <c r="A27" s="438">
        <f t="shared" si="0"/>
        <v>17</v>
      </c>
      <c r="B27" s="75" t="s">
        <v>492</v>
      </c>
      <c r="C27" s="397" t="s">
        <v>403</v>
      </c>
      <c r="E27" s="107">
        <v>0</v>
      </c>
      <c r="F27" s="105"/>
      <c r="G27" s="107">
        <v>0</v>
      </c>
      <c r="H27" s="106"/>
      <c r="I27" s="104">
        <f>(E27+G27)/2</f>
        <v>0</v>
      </c>
      <c r="J27" s="102"/>
      <c r="K27" s="447" t="s">
        <v>731</v>
      </c>
      <c r="L27" s="438">
        <f t="shared" si="1"/>
        <v>17</v>
      </c>
    </row>
    <row r="28" spans="1:13">
      <c r="A28" s="242">
        <f t="shared" si="0"/>
        <v>18</v>
      </c>
      <c r="E28" s="99"/>
      <c r="F28" s="84"/>
      <c r="G28" s="99"/>
      <c r="H28" s="102"/>
      <c r="I28" s="99"/>
      <c r="J28" s="102"/>
      <c r="K28" s="447"/>
      <c r="L28" s="242">
        <f t="shared" si="1"/>
        <v>18</v>
      </c>
    </row>
    <row r="29" spans="1:13" ht="18.75">
      <c r="A29" s="242">
        <f t="shared" si="0"/>
        <v>19</v>
      </c>
      <c r="B29" s="75" t="s">
        <v>490</v>
      </c>
      <c r="E29" s="107">
        <v>0</v>
      </c>
      <c r="F29" s="105"/>
      <c r="G29" s="107">
        <v>0</v>
      </c>
      <c r="H29" s="106"/>
      <c r="I29" s="113">
        <f>(E29+G29)/2</f>
        <v>0</v>
      </c>
      <c r="J29" s="108"/>
      <c r="K29" s="447" t="s">
        <v>732</v>
      </c>
      <c r="L29" s="242">
        <f t="shared" si="1"/>
        <v>19</v>
      </c>
    </row>
    <row r="30" spans="1:13">
      <c r="A30" s="242">
        <f t="shared" si="0"/>
        <v>20</v>
      </c>
      <c r="E30" s="104"/>
      <c r="F30" s="84"/>
      <c r="G30" s="104"/>
      <c r="H30" s="108"/>
      <c r="I30" s="104"/>
      <c r="J30" s="108"/>
      <c r="K30" s="446"/>
      <c r="L30" s="242">
        <f t="shared" si="1"/>
        <v>20</v>
      </c>
    </row>
    <row r="31" spans="1:13" ht="16.5" thickBot="1">
      <c r="A31" s="242">
        <f t="shared" si="0"/>
        <v>21</v>
      </c>
      <c r="B31" s="75" t="s">
        <v>9</v>
      </c>
      <c r="E31" s="114"/>
      <c r="F31" s="115"/>
      <c r="G31" s="114"/>
      <c r="H31" s="116"/>
      <c r="I31" s="117">
        <f>I11+I13+I15+I17+I19+I21+I23+I25+I27+I29</f>
        <v>0</v>
      </c>
      <c r="J31" s="151"/>
      <c r="K31" s="446" t="s">
        <v>733</v>
      </c>
      <c r="L31" s="242">
        <f t="shared" si="1"/>
        <v>21</v>
      </c>
      <c r="M31" s="451"/>
    </row>
    <row r="32" spans="1:13" ht="16.5" thickTop="1">
      <c r="A32" s="242">
        <f t="shared" si="0"/>
        <v>22</v>
      </c>
      <c r="E32" s="118"/>
      <c r="G32" s="118"/>
      <c r="H32" s="119"/>
      <c r="I32" s="118"/>
      <c r="J32" s="119"/>
      <c r="K32" s="446" t="s">
        <v>8</v>
      </c>
      <c r="L32" s="242">
        <f t="shared" si="1"/>
        <v>22</v>
      </c>
    </row>
    <row r="33" spans="1:13">
      <c r="A33" s="242">
        <f t="shared" si="0"/>
        <v>23</v>
      </c>
      <c r="B33" s="75" t="s">
        <v>10</v>
      </c>
      <c r="E33" s="120"/>
      <c r="G33" s="120"/>
      <c r="H33" s="119"/>
      <c r="I33" s="121" t="e">
        <f>'Stmt AI'!E25</f>
        <v>#DIV/0!</v>
      </c>
      <c r="J33" s="119"/>
      <c r="K33" s="446" t="s">
        <v>671</v>
      </c>
      <c r="L33" s="242">
        <f t="shared" si="1"/>
        <v>23</v>
      </c>
    </row>
    <row r="34" spans="1:13">
      <c r="A34" s="242">
        <f t="shared" si="0"/>
        <v>24</v>
      </c>
      <c r="E34" s="118"/>
      <c r="G34" s="118"/>
      <c r="H34" s="119"/>
      <c r="I34" s="118"/>
      <c r="J34" s="119"/>
      <c r="K34" s="446"/>
      <c r="L34" s="242">
        <f t="shared" si="1"/>
        <v>24</v>
      </c>
    </row>
    <row r="35" spans="1:13">
      <c r="A35" s="242">
        <f t="shared" si="0"/>
        <v>25</v>
      </c>
      <c r="B35" s="77" t="s">
        <v>54</v>
      </c>
      <c r="C35" s="232"/>
      <c r="D35" s="77"/>
      <c r="E35" s="122"/>
      <c r="F35" s="122"/>
      <c r="G35" s="122"/>
      <c r="H35" s="123"/>
      <c r="I35" s="124">
        <f>I21+I23</f>
        <v>0</v>
      </c>
      <c r="J35" s="151"/>
      <c r="K35" s="452" t="s">
        <v>734</v>
      </c>
      <c r="L35" s="242">
        <f t="shared" si="1"/>
        <v>25</v>
      </c>
    </row>
    <row r="36" spans="1:13">
      <c r="A36" s="242">
        <f t="shared" si="0"/>
        <v>26</v>
      </c>
      <c r="E36" s="118"/>
      <c r="G36" s="118"/>
      <c r="H36" s="119"/>
      <c r="I36" s="125"/>
      <c r="J36" s="119"/>
      <c r="K36" s="446"/>
      <c r="L36" s="242">
        <f t="shared" si="1"/>
        <v>26</v>
      </c>
    </row>
    <row r="37" spans="1:13">
      <c r="A37" s="242">
        <f t="shared" si="0"/>
        <v>27</v>
      </c>
      <c r="B37" s="75" t="s">
        <v>11</v>
      </c>
      <c r="E37" s="126"/>
      <c r="G37" s="126"/>
      <c r="H37" s="119"/>
      <c r="I37" s="127" t="e">
        <f>I25*I33</f>
        <v>#DIV/0!</v>
      </c>
      <c r="J37" s="151"/>
      <c r="K37" s="452" t="s">
        <v>735</v>
      </c>
      <c r="L37" s="242">
        <f t="shared" si="1"/>
        <v>27</v>
      </c>
      <c r="M37" s="451"/>
    </row>
    <row r="38" spans="1:13">
      <c r="A38" s="242">
        <f t="shared" si="0"/>
        <v>28</v>
      </c>
      <c r="E38" s="118"/>
      <c r="G38" s="118"/>
      <c r="H38" s="119"/>
      <c r="I38" s="128"/>
      <c r="J38" s="119"/>
      <c r="K38" s="446"/>
      <c r="L38" s="242">
        <f t="shared" si="1"/>
        <v>28</v>
      </c>
    </row>
    <row r="39" spans="1:13">
      <c r="A39" s="242">
        <f t="shared" si="0"/>
        <v>29</v>
      </c>
      <c r="B39" s="75" t="s">
        <v>12</v>
      </c>
      <c r="E39" s="126"/>
      <c r="G39" s="126"/>
      <c r="H39" s="119"/>
      <c r="I39" s="127" t="e">
        <f>I27*I33</f>
        <v>#DIV/0!</v>
      </c>
      <c r="J39" s="119"/>
      <c r="K39" s="452" t="s">
        <v>736</v>
      </c>
      <c r="L39" s="242">
        <f t="shared" si="1"/>
        <v>29</v>
      </c>
      <c r="M39" s="451"/>
    </row>
    <row r="40" spans="1:13">
      <c r="A40" s="242">
        <f t="shared" si="0"/>
        <v>30</v>
      </c>
      <c r="E40" s="126"/>
      <c r="G40" s="126"/>
      <c r="H40" s="119"/>
      <c r="I40" s="129"/>
      <c r="J40" s="119"/>
      <c r="K40" s="446"/>
      <c r="L40" s="242">
        <f t="shared" si="1"/>
        <v>30</v>
      </c>
      <c r="M40" s="451"/>
    </row>
    <row r="41" spans="1:13">
      <c r="A41" s="242">
        <f t="shared" si="0"/>
        <v>31</v>
      </c>
      <c r="B41" s="75" t="s">
        <v>13</v>
      </c>
      <c r="E41" s="126"/>
      <c r="G41" s="126"/>
      <c r="H41" s="119"/>
      <c r="I41" s="130" t="e">
        <f>I29*I33</f>
        <v>#DIV/0!</v>
      </c>
      <c r="J41" s="119"/>
      <c r="K41" s="452" t="s">
        <v>737</v>
      </c>
      <c r="L41" s="242">
        <f t="shared" si="1"/>
        <v>31</v>
      </c>
      <c r="M41" s="451"/>
    </row>
    <row r="42" spans="1:13">
      <c r="A42" s="242">
        <f t="shared" si="0"/>
        <v>32</v>
      </c>
      <c r="B42" s="75" t="s">
        <v>8</v>
      </c>
      <c r="C42" s="242"/>
      <c r="D42" s="132"/>
      <c r="E42" s="131"/>
      <c r="F42" s="132"/>
      <c r="G42" s="131"/>
      <c r="H42" s="133"/>
      <c r="I42" s="134"/>
      <c r="J42" s="133"/>
      <c r="K42" s="446"/>
      <c r="L42" s="242">
        <f t="shared" si="1"/>
        <v>32</v>
      </c>
    </row>
    <row r="43" spans="1:13" ht="16.5" thickBot="1">
      <c r="A43" s="242">
        <f t="shared" si="0"/>
        <v>33</v>
      </c>
      <c r="B43" s="75" t="s">
        <v>14</v>
      </c>
      <c r="C43" s="242"/>
      <c r="D43" s="132"/>
      <c r="E43" s="126"/>
      <c r="G43" s="126"/>
      <c r="H43" s="135"/>
      <c r="I43" s="136" t="e">
        <f>I35+I37+I39+I41</f>
        <v>#DIV/0!</v>
      </c>
      <c r="J43" s="151"/>
      <c r="K43" s="452" t="s">
        <v>738</v>
      </c>
      <c r="L43" s="242">
        <f t="shared" si="1"/>
        <v>33</v>
      </c>
      <c r="M43" s="451"/>
    </row>
    <row r="44" spans="1:13" ht="16.5" thickTop="1">
      <c r="A44" s="242">
        <f t="shared" si="0"/>
        <v>34</v>
      </c>
      <c r="C44" s="242"/>
      <c r="D44" s="132"/>
      <c r="E44" s="137"/>
      <c r="F44" s="132"/>
      <c r="G44" s="137"/>
      <c r="H44" s="135"/>
      <c r="I44" s="138"/>
      <c r="J44" s="135"/>
      <c r="K44" s="446"/>
      <c r="L44" s="242">
        <f t="shared" si="1"/>
        <v>34</v>
      </c>
    </row>
    <row r="45" spans="1:13" ht="19.5" thickBot="1">
      <c r="A45" s="242">
        <f t="shared" si="0"/>
        <v>35</v>
      </c>
      <c r="B45" s="75" t="s">
        <v>740</v>
      </c>
      <c r="C45" s="242"/>
      <c r="D45" s="132"/>
      <c r="E45" s="139"/>
      <c r="F45" s="132"/>
      <c r="G45" s="139"/>
      <c r="H45" s="135"/>
      <c r="I45" s="140" t="e">
        <f>I43/I31</f>
        <v>#DIV/0!</v>
      </c>
      <c r="J45" s="151"/>
      <c r="K45" s="452" t="s">
        <v>739</v>
      </c>
      <c r="L45" s="242">
        <f t="shared" si="1"/>
        <v>35</v>
      </c>
      <c r="M45" s="451"/>
    </row>
    <row r="46" spans="1:13" ht="16.5" thickTop="1">
      <c r="A46" s="242"/>
      <c r="E46" s="435"/>
      <c r="G46" s="453"/>
      <c r="H46" s="454"/>
      <c r="I46" s="454"/>
      <c r="J46" s="454"/>
      <c r="K46" s="455"/>
      <c r="L46" s="242"/>
    </row>
    <row r="47" spans="1:13">
      <c r="B47" s="395"/>
    </row>
    <row r="48" spans="1:13" ht="18.75">
      <c r="A48" s="456">
        <v>1</v>
      </c>
      <c r="B48" s="75" t="s">
        <v>484</v>
      </c>
    </row>
    <row r="49" spans="1:2" ht="18.75">
      <c r="A49" s="457">
        <v>2</v>
      </c>
      <c r="B49" s="75" t="s">
        <v>341</v>
      </c>
    </row>
    <row r="50" spans="1:2" ht="18.75">
      <c r="A50" s="458">
        <v>3</v>
      </c>
      <c r="B50" s="75" t="s">
        <v>347</v>
      </c>
    </row>
    <row r="51" spans="1:2" ht="18.75">
      <c r="A51" s="458">
        <v>4</v>
      </c>
      <c r="B51" s="81" t="s">
        <v>493</v>
      </c>
    </row>
    <row r="52" spans="1:2" ht="18.75">
      <c r="A52" s="458">
        <v>5</v>
      </c>
      <c r="B52" s="75" t="s">
        <v>15</v>
      </c>
    </row>
    <row r="53" spans="1:2" ht="18.75">
      <c r="A53" s="458"/>
    </row>
    <row r="54" spans="1:2" ht="18.75">
      <c r="A54" s="458"/>
    </row>
    <row r="55" spans="1:2" ht="18.75">
      <c r="A55" s="458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2" orientation="portrait" r:id="rId1"/>
  <headerFooter scaleWithDoc="0">
    <oddFooter>&amp;C&amp;"Times New Roman,Regular"&amp;10AD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39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140625" style="146" bestFit="1" customWidth="1"/>
    <col min="2" max="2" width="67.5703125" style="75" customWidth="1"/>
    <col min="3" max="3" width="24" style="146" customWidth="1"/>
    <col min="4" max="4" width="1.5703125" style="75" customWidth="1"/>
    <col min="5" max="5" width="16.85546875" style="75" customWidth="1"/>
    <col min="6" max="6" width="1.5703125" style="75" customWidth="1"/>
    <col min="7" max="7" width="16.85546875" style="75" customWidth="1"/>
    <col min="8" max="8" width="1.5703125" style="75" customWidth="1"/>
    <col min="9" max="9" width="16.85546875" style="75" customWidth="1"/>
    <col min="10" max="10" width="1.5703125" style="75" customWidth="1"/>
    <col min="11" max="11" width="34.5703125" style="75" customWidth="1"/>
    <col min="12" max="12" width="5.140625" style="75" bestFit="1" customWidth="1"/>
    <col min="13" max="13" width="8.85546875" style="75"/>
    <col min="14" max="14" width="33.42578125" style="75" customWidth="1"/>
    <col min="15" max="16384" width="8.85546875" style="75"/>
  </cols>
  <sheetData>
    <row r="1" spans="1:14">
      <c r="A1" s="242"/>
      <c r="H1" s="146"/>
      <c r="I1" s="146"/>
      <c r="J1" s="146"/>
      <c r="K1" s="146"/>
      <c r="L1" s="242"/>
    </row>
    <row r="2" spans="1:14">
      <c r="B2" s="765" t="s">
        <v>16</v>
      </c>
      <c r="C2" s="765"/>
      <c r="D2" s="765"/>
      <c r="E2" s="765"/>
      <c r="F2" s="765"/>
      <c r="G2" s="765"/>
      <c r="H2" s="766"/>
      <c r="I2" s="766"/>
      <c r="J2" s="766"/>
      <c r="K2" s="766"/>
      <c r="L2" s="146"/>
    </row>
    <row r="3" spans="1:14">
      <c r="B3" s="765" t="s">
        <v>877</v>
      </c>
      <c r="C3" s="765"/>
      <c r="D3" s="765"/>
      <c r="E3" s="765"/>
      <c r="F3" s="765"/>
      <c r="G3" s="765"/>
      <c r="H3" s="766"/>
      <c r="I3" s="766"/>
      <c r="J3" s="766"/>
      <c r="K3" s="766"/>
      <c r="L3" s="146"/>
    </row>
    <row r="4" spans="1:14">
      <c r="B4" s="765" t="s">
        <v>26</v>
      </c>
      <c r="C4" s="765"/>
      <c r="D4" s="765"/>
      <c r="E4" s="765"/>
      <c r="F4" s="765"/>
      <c r="G4" s="765"/>
      <c r="H4" s="766"/>
      <c r="I4" s="766"/>
      <c r="J4" s="766"/>
      <c r="K4" s="766"/>
      <c r="L4" s="146"/>
    </row>
    <row r="5" spans="1:14">
      <c r="B5" s="770" t="str">
        <f>'Stmt AD'!B5</f>
        <v>Base Period &amp; True-Up Period 12 - Months Ending xxxxxx</v>
      </c>
      <c r="C5" s="770"/>
      <c r="D5" s="770"/>
      <c r="E5" s="770"/>
      <c r="F5" s="770"/>
      <c r="G5" s="770"/>
      <c r="H5" s="761"/>
      <c r="I5" s="761"/>
      <c r="J5" s="761"/>
      <c r="K5" s="761"/>
      <c r="L5" s="146"/>
      <c r="N5" s="84"/>
    </row>
    <row r="6" spans="1:14">
      <c r="B6" s="769" t="s">
        <v>1</v>
      </c>
      <c r="C6" s="760"/>
      <c r="D6" s="760"/>
      <c r="E6" s="760"/>
      <c r="F6" s="760"/>
      <c r="G6" s="760"/>
      <c r="H6" s="760"/>
      <c r="I6" s="760"/>
      <c r="J6" s="760"/>
      <c r="K6" s="760"/>
      <c r="L6" s="146"/>
      <c r="N6" s="466"/>
    </row>
    <row r="7" spans="1:14">
      <c r="B7" s="242"/>
      <c r="C7" s="242"/>
      <c r="D7" s="242"/>
      <c r="E7" s="242"/>
      <c r="F7" s="242"/>
      <c r="G7" s="242"/>
      <c r="H7" s="436"/>
      <c r="I7" s="436"/>
      <c r="J7" s="436"/>
      <c r="K7" s="146"/>
      <c r="L7" s="146"/>
    </row>
    <row r="8" spans="1:14">
      <c r="A8" s="242" t="s">
        <v>2</v>
      </c>
      <c r="B8" s="436"/>
      <c r="C8" s="175" t="s">
        <v>255</v>
      </c>
      <c r="D8" s="436"/>
      <c r="E8" s="437" t="s">
        <v>3</v>
      </c>
      <c r="F8" s="242"/>
      <c r="G8" s="437" t="s">
        <v>4</v>
      </c>
      <c r="H8" s="242"/>
      <c r="I8" s="437" t="s">
        <v>5</v>
      </c>
      <c r="J8" s="436"/>
      <c r="K8" s="232"/>
      <c r="L8" s="242" t="s">
        <v>2</v>
      </c>
    </row>
    <row r="9" spans="1:14">
      <c r="A9" s="438" t="s">
        <v>18</v>
      </c>
      <c r="B9" s="436"/>
      <c r="C9" s="439" t="s">
        <v>254</v>
      </c>
      <c r="D9" s="436"/>
      <c r="E9" s="467" t="str">
        <f>'Stmt AD'!E9</f>
        <v>31-Dec-xx</v>
      </c>
      <c r="F9" s="436"/>
      <c r="G9" s="467" t="str">
        <f>'Stmt AD'!G9</f>
        <v>31-Dec-xx</v>
      </c>
      <c r="H9" s="436"/>
      <c r="I9" s="442" t="s">
        <v>6</v>
      </c>
      <c r="J9" s="436"/>
      <c r="K9" s="85" t="s">
        <v>7</v>
      </c>
      <c r="L9" s="438" t="s">
        <v>18</v>
      </c>
    </row>
    <row r="10" spans="1:14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146"/>
      <c r="L10" s="242"/>
    </row>
    <row r="11" spans="1:14" ht="18.75">
      <c r="A11" s="242">
        <v>1</v>
      </c>
      <c r="B11" s="77" t="s">
        <v>385</v>
      </c>
      <c r="C11" s="242" t="s">
        <v>404</v>
      </c>
      <c r="D11" s="242"/>
      <c r="E11" s="147"/>
      <c r="F11" s="114"/>
      <c r="G11" s="147"/>
      <c r="H11" s="106"/>
      <c r="I11" s="148">
        <v>0</v>
      </c>
      <c r="J11" s="151"/>
      <c r="K11" s="146" t="s">
        <v>717</v>
      </c>
      <c r="L11" s="242">
        <f>A11</f>
        <v>1</v>
      </c>
    </row>
    <row r="12" spans="1:14">
      <c r="A12" s="242">
        <f>A11+1</f>
        <v>2</v>
      </c>
      <c r="E12" s="149"/>
      <c r="G12" s="149"/>
      <c r="H12" s="102"/>
      <c r="I12" s="149"/>
      <c r="J12" s="102"/>
      <c r="K12" s="468"/>
      <c r="L12" s="242">
        <f>L11+1</f>
        <v>2</v>
      </c>
    </row>
    <row r="13" spans="1:14" ht="18.75">
      <c r="A13" s="242">
        <f t="shared" ref="A13:A29" si="0">+A12+1</f>
        <v>3</v>
      </c>
      <c r="B13" s="75" t="s">
        <v>384</v>
      </c>
      <c r="C13" s="242"/>
      <c r="E13" s="109">
        <v>0</v>
      </c>
      <c r="F13" s="150"/>
      <c r="G13" s="109">
        <v>0</v>
      </c>
      <c r="H13" s="151"/>
      <c r="I13" s="104">
        <f>(E13+G13)/2</f>
        <v>0</v>
      </c>
      <c r="J13" s="151"/>
      <c r="K13" s="146" t="s">
        <v>718</v>
      </c>
      <c r="L13" s="242">
        <f t="shared" ref="L13:L29" si="1">+L12+1</f>
        <v>3</v>
      </c>
    </row>
    <row r="14" spans="1:14">
      <c r="A14" s="242">
        <f t="shared" si="0"/>
        <v>4</v>
      </c>
      <c r="E14" s="152"/>
      <c r="F14" s="77"/>
      <c r="G14" s="152"/>
      <c r="H14" s="102"/>
      <c r="I14" s="104"/>
      <c r="J14" s="102"/>
      <c r="K14" s="116"/>
      <c r="L14" s="242">
        <f t="shared" si="1"/>
        <v>4</v>
      </c>
    </row>
    <row r="15" spans="1:14" ht="18.75">
      <c r="A15" s="242">
        <f t="shared" si="0"/>
        <v>5</v>
      </c>
      <c r="B15" s="75" t="s">
        <v>383</v>
      </c>
      <c r="C15" s="242"/>
      <c r="E15" s="107">
        <v>0</v>
      </c>
      <c r="F15" s="77"/>
      <c r="G15" s="107">
        <v>0</v>
      </c>
      <c r="H15" s="100"/>
      <c r="I15" s="104">
        <f>(E15+G15)/2</f>
        <v>0</v>
      </c>
      <c r="J15" s="102"/>
      <c r="K15" s="146" t="s">
        <v>719</v>
      </c>
      <c r="L15" s="242">
        <f t="shared" si="1"/>
        <v>5</v>
      </c>
    </row>
    <row r="16" spans="1:14">
      <c r="A16" s="242">
        <f t="shared" si="0"/>
        <v>6</v>
      </c>
      <c r="E16" s="104"/>
      <c r="F16" s="77"/>
      <c r="G16" s="104"/>
      <c r="H16" s="102"/>
      <c r="I16" s="99"/>
      <c r="J16" s="102"/>
      <c r="K16" s="116"/>
      <c r="L16" s="242">
        <f t="shared" si="1"/>
        <v>6</v>
      </c>
    </row>
    <row r="17" spans="1:14" ht="18.75">
      <c r="A17" s="242">
        <f t="shared" si="0"/>
        <v>7</v>
      </c>
      <c r="B17" s="75" t="s">
        <v>382</v>
      </c>
      <c r="E17" s="107">
        <v>0</v>
      </c>
      <c r="F17" s="77"/>
      <c r="G17" s="107">
        <v>0</v>
      </c>
      <c r="H17" s="100"/>
      <c r="I17" s="104">
        <f>(E17+G17)/2</f>
        <v>0</v>
      </c>
      <c r="J17" s="102"/>
      <c r="K17" s="146" t="s">
        <v>720</v>
      </c>
      <c r="L17" s="242">
        <f t="shared" si="1"/>
        <v>7</v>
      </c>
    </row>
    <row r="18" spans="1:14">
      <c r="A18" s="242">
        <f t="shared" si="0"/>
        <v>8</v>
      </c>
      <c r="E18" s="149"/>
      <c r="G18" s="149"/>
      <c r="H18" s="102"/>
      <c r="I18" s="149"/>
      <c r="J18" s="102"/>
      <c r="K18" s="119"/>
      <c r="L18" s="242">
        <f t="shared" si="1"/>
        <v>8</v>
      </c>
    </row>
    <row r="19" spans="1:14">
      <c r="A19" s="242">
        <f t="shared" si="0"/>
        <v>9</v>
      </c>
      <c r="B19" s="75" t="s">
        <v>10</v>
      </c>
      <c r="E19" s="153"/>
      <c r="F19" s="77"/>
      <c r="G19" s="153"/>
      <c r="H19" s="154"/>
      <c r="I19" s="155" t="e">
        <f>'Stmt AI'!E25</f>
        <v>#DIV/0!</v>
      </c>
      <c r="J19" s="154"/>
      <c r="K19" s="116" t="s">
        <v>671</v>
      </c>
      <c r="L19" s="242">
        <f t="shared" si="1"/>
        <v>9</v>
      </c>
    </row>
    <row r="20" spans="1:14">
      <c r="A20" s="242">
        <f t="shared" si="0"/>
        <v>10</v>
      </c>
      <c r="E20" s="152"/>
      <c r="F20" s="77"/>
      <c r="G20" s="152"/>
      <c r="H20" s="102"/>
      <c r="I20" s="156"/>
      <c r="J20" s="102"/>
      <c r="K20" s="119"/>
      <c r="L20" s="242">
        <f t="shared" si="1"/>
        <v>10</v>
      </c>
    </row>
    <row r="21" spans="1:14">
      <c r="A21" s="242">
        <f t="shared" si="0"/>
        <v>11</v>
      </c>
      <c r="B21" s="75" t="s">
        <v>25</v>
      </c>
      <c r="E21" s="152"/>
      <c r="F21" s="77"/>
      <c r="G21" s="152"/>
      <c r="H21" s="102"/>
      <c r="I21" s="157" t="e">
        <f>I13*I19</f>
        <v>#DIV/0!</v>
      </c>
      <c r="J21" s="151"/>
      <c r="K21" s="119" t="s">
        <v>677</v>
      </c>
      <c r="L21" s="242">
        <f t="shared" si="1"/>
        <v>11</v>
      </c>
    </row>
    <row r="22" spans="1:14">
      <c r="A22" s="242">
        <f t="shared" si="0"/>
        <v>12</v>
      </c>
      <c r="E22" s="152"/>
      <c r="F22" s="77"/>
      <c r="G22" s="152"/>
      <c r="H22" s="102"/>
      <c r="I22" s="158"/>
      <c r="J22" s="102"/>
      <c r="K22" s="119"/>
      <c r="L22" s="242">
        <f t="shared" si="1"/>
        <v>12</v>
      </c>
    </row>
    <row r="23" spans="1:14">
      <c r="A23" s="242">
        <f t="shared" si="0"/>
        <v>13</v>
      </c>
      <c r="B23" s="75" t="s">
        <v>24</v>
      </c>
      <c r="E23" s="104"/>
      <c r="F23" s="122"/>
      <c r="G23" s="104"/>
      <c r="H23" s="159"/>
      <c r="I23" s="160" t="e">
        <f>I15*I19</f>
        <v>#DIV/0!</v>
      </c>
      <c r="J23" s="102"/>
      <c r="K23" s="119" t="s">
        <v>678</v>
      </c>
      <c r="L23" s="242">
        <f t="shared" si="1"/>
        <v>13</v>
      </c>
    </row>
    <row r="24" spans="1:14">
      <c r="A24" s="242">
        <f t="shared" si="0"/>
        <v>14</v>
      </c>
      <c r="E24" s="104"/>
      <c r="F24" s="122"/>
      <c r="G24" s="104"/>
      <c r="H24" s="100"/>
      <c r="I24" s="161"/>
      <c r="J24" s="102"/>
      <c r="K24" s="119"/>
      <c r="L24" s="242">
        <f t="shared" si="1"/>
        <v>14</v>
      </c>
    </row>
    <row r="25" spans="1:14">
      <c r="A25" s="242">
        <f t="shared" si="0"/>
        <v>15</v>
      </c>
      <c r="B25" s="75" t="s">
        <v>23</v>
      </c>
      <c r="E25" s="160"/>
      <c r="F25" s="122"/>
      <c r="G25" s="160"/>
      <c r="H25" s="100"/>
      <c r="I25" s="162" t="e">
        <f>I17*I19</f>
        <v>#DIV/0!</v>
      </c>
      <c r="J25" s="102"/>
      <c r="K25" s="119" t="s">
        <v>679</v>
      </c>
      <c r="L25" s="242">
        <f t="shared" si="1"/>
        <v>15</v>
      </c>
    </row>
    <row r="26" spans="1:14">
      <c r="A26" s="242">
        <f t="shared" si="0"/>
        <v>16</v>
      </c>
      <c r="E26" s="160"/>
      <c r="F26" s="122"/>
      <c r="G26" s="160"/>
      <c r="H26" s="100"/>
      <c r="I26" s="161"/>
      <c r="J26" s="102"/>
      <c r="K26" s="119"/>
      <c r="L26" s="242">
        <f t="shared" si="1"/>
        <v>16</v>
      </c>
      <c r="N26" s="81"/>
    </row>
    <row r="27" spans="1:14" ht="16.5" thickBot="1">
      <c r="A27" s="242">
        <f t="shared" si="0"/>
        <v>17</v>
      </c>
      <c r="B27" s="75" t="s">
        <v>22</v>
      </c>
      <c r="E27" s="163"/>
      <c r="F27" s="122"/>
      <c r="G27" s="163"/>
      <c r="H27" s="100"/>
      <c r="I27" s="164" t="e">
        <f>I11+I21+I23+I25</f>
        <v>#DIV/0!</v>
      </c>
      <c r="J27" s="151"/>
      <c r="K27" s="119" t="s">
        <v>680</v>
      </c>
      <c r="L27" s="242">
        <f t="shared" si="1"/>
        <v>17</v>
      </c>
    </row>
    <row r="28" spans="1:14" ht="16.5" thickTop="1">
      <c r="A28" s="242">
        <f t="shared" si="0"/>
        <v>18</v>
      </c>
      <c r="E28" s="77"/>
      <c r="F28" s="77"/>
      <c r="G28" s="165"/>
      <c r="H28" s="102"/>
      <c r="I28" s="102"/>
      <c r="J28" s="102"/>
      <c r="K28" s="119"/>
      <c r="L28" s="242">
        <f t="shared" si="1"/>
        <v>18</v>
      </c>
    </row>
    <row r="29" spans="1:14" ht="19.5" thickBot="1">
      <c r="A29" s="242">
        <f t="shared" si="0"/>
        <v>19</v>
      </c>
      <c r="B29" s="77" t="s">
        <v>500</v>
      </c>
      <c r="C29" s="242"/>
      <c r="D29" s="242"/>
      <c r="E29" s="106"/>
      <c r="F29" s="77"/>
      <c r="G29" s="106"/>
      <c r="H29" s="106"/>
      <c r="I29" s="166">
        <v>0</v>
      </c>
      <c r="J29" s="242"/>
      <c r="K29" s="146" t="s">
        <v>721</v>
      </c>
      <c r="L29" s="242">
        <f t="shared" si="1"/>
        <v>19</v>
      </c>
    </row>
    <row r="30" spans="1:14" ht="16.5" thickTop="1">
      <c r="A30" s="242"/>
      <c r="E30" s="77"/>
      <c r="F30" s="77"/>
      <c r="G30" s="165"/>
      <c r="H30" s="102"/>
      <c r="I30" s="102"/>
      <c r="J30" s="102"/>
      <c r="K30" s="119"/>
      <c r="L30" s="242"/>
    </row>
    <row r="32" spans="1:14" ht="18.75">
      <c r="A32" s="456">
        <v>1</v>
      </c>
      <c r="B32" s="75" t="s">
        <v>486</v>
      </c>
    </row>
    <row r="33" spans="1:2" ht="18.75">
      <c r="A33" s="457">
        <v>2</v>
      </c>
      <c r="B33" s="75" t="s">
        <v>487</v>
      </c>
    </row>
    <row r="34" spans="1:2" ht="18.75">
      <c r="A34" s="458">
        <v>3</v>
      </c>
      <c r="B34" s="75" t="s">
        <v>485</v>
      </c>
    </row>
    <row r="35" spans="1:2" ht="18.75">
      <c r="A35" s="458">
        <v>4</v>
      </c>
      <c r="B35" s="81" t="s">
        <v>493</v>
      </c>
    </row>
    <row r="36" spans="1:2">
      <c r="A36" s="242"/>
    </row>
    <row r="37" spans="1:2" ht="18.75">
      <c r="A37" s="458"/>
    </row>
    <row r="39" spans="1:2">
      <c r="A39" s="151"/>
      <c r="B39" s="84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49" orientation="portrait" r:id="rId1"/>
  <headerFooter scaleWithDoc="0">
    <oddFooter>&amp;C&amp;"Times New Roman,Regular"&amp;10AE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28"/>
  <sheetViews>
    <sheetView zoomScale="80" zoomScaleNormal="80" zoomScaleSheetLayoutView="70" zoomScalePageLayoutView="80" workbookViewId="0"/>
  </sheetViews>
  <sheetFormatPr defaultColWidth="9.140625" defaultRowHeight="15.75"/>
  <cols>
    <col min="1" max="1" width="5.140625" style="173" customWidth="1"/>
    <col min="2" max="2" width="56" style="167" customWidth="1"/>
    <col min="3" max="3" width="26.85546875" style="167" customWidth="1"/>
    <col min="4" max="4" width="1.5703125" style="167" customWidth="1"/>
    <col min="5" max="5" width="16.85546875" style="167" customWidth="1"/>
    <col min="6" max="6" width="1.5703125" style="167" customWidth="1"/>
    <col min="7" max="7" width="16.85546875" style="167" customWidth="1"/>
    <col min="8" max="8" width="1.5703125" style="167" customWidth="1"/>
    <col min="9" max="9" width="16.85546875" style="167" customWidth="1"/>
    <col min="10" max="10" width="1.5703125" style="167" customWidth="1"/>
    <col min="11" max="11" width="34.5703125" style="167" customWidth="1"/>
    <col min="12" max="12" width="5.140625" style="167" customWidth="1"/>
    <col min="13" max="13" width="9.140625" style="167"/>
    <col min="14" max="14" width="20.42578125" style="167" bestFit="1" customWidth="1"/>
    <col min="15" max="16384" width="9.140625" style="167"/>
  </cols>
  <sheetData>
    <row r="1" spans="1:14">
      <c r="A1" s="175"/>
      <c r="H1" s="173"/>
      <c r="I1" s="173"/>
      <c r="J1" s="173"/>
      <c r="K1" s="173"/>
      <c r="L1" s="175"/>
    </row>
    <row r="2" spans="1:14">
      <c r="A2" s="175"/>
      <c r="B2" s="771" t="s">
        <v>16</v>
      </c>
      <c r="C2" s="771"/>
      <c r="D2" s="771"/>
      <c r="E2" s="771"/>
      <c r="F2" s="771"/>
      <c r="G2" s="771"/>
      <c r="H2" s="772"/>
      <c r="I2" s="772"/>
      <c r="J2" s="772"/>
      <c r="K2" s="772"/>
      <c r="L2" s="175"/>
    </row>
    <row r="3" spans="1:14">
      <c r="A3" s="175"/>
      <c r="B3" s="771" t="s">
        <v>878</v>
      </c>
      <c r="C3" s="771"/>
      <c r="D3" s="771"/>
      <c r="E3" s="771"/>
      <c r="F3" s="771"/>
      <c r="G3" s="771"/>
      <c r="H3" s="772"/>
      <c r="I3" s="772"/>
      <c r="J3" s="772"/>
      <c r="K3" s="772"/>
      <c r="L3" s="175"/>
    </row>
    <row r="4" spans="1:14">
      <c r="A4" s="175"/>
      <c r="B4" s="771" t="s">
        <v>27</v>
      </c>
      <c r="C4" s="771"/>
      <c r="D4" s="771"/>
      <c r="E4" s="771"/>
      <c r="F4" s="771"/>
      <c r="G4" s="771"/>
      <c r="H4" s="772"/>
      <c r="I4" s="772"/>
      <c r="J4" s="772"/>
      <c r="K4" s="772"/>
      <c r="L4" s="175"/>
    </row>
    <row r="5" spans="1:14">
      <c r="A5" s="175"/>
      <c r="B5" s="773" t="str">
        <f>'Stmt AD'!B5</f>
        <v>Base Period &amp; True-Up Period 12 - Months Ending xxxxxx</v>
      </c>
      <c r="C5" s="773"/>
      <c r="D5" s="773"/>
      <c r="E5" s="773"/>
      <c r="F5" s="773"/>
      <c r="G5" s="773"/>
      <c r="H5" s="773"/>
      <c r="I5" s="773"/>
      <c r="J5" s="773"/>
      <c r="K5" s="773"/>
      <c r="L5" s="175"/>
    </row>
    <row r="6" spans="1:14">
      <c r="A6" s="175"/>
      <c r="B6" s="774" t="s">
        <v>1</v>
      </c>
      <c r="C6" s="775"/>
      <c r="D6" s="775"/>
      <c r="E6" s="775"/>
      <c r="F6" s="775"/>
      <c r="G6" s="775"/>
      <c r="H6" s="775"/>
      <c r="I6" s="775"/>
      <c r="J6" s="775"/>
      <c r="K6" s="775"/>
      <c r="L6" s="175"/>
    </row>
    <row r="7" spans="1:14">
      <c r="A7" s="175"/>
      <c r="B7" s="175"/>
      <c r="C7" s="175"/>
      <c r="D7" s="175"/>
      <c r="E7" s="175"/>
      <c r="F7" s="175"/>
      <c r="G7" s="175"/>
      <c r="H7" s="173"/>
      <c r="I7" s="173"/>
      <c r="J7" s="173"/>
      <c r="K7" s="173"/>
      <c r="L7" s="175"/>
    </row>
    <row r="8" spans="1:14">
      <c r="A8" s="175" t="s">
        <v>2</v>
      </c>
      <c r="B8" s="470"/>
      <c r="C8" s="175" t="s">
        <v>255</v>
      </c>
      <c r="D8" s="470"/>
      <c r="E8" s="471" t="s">
        <v>3</v>
      </c>
      <c r="F8" s="175"/>
      <c r="G8" s="471" t="s">
        <v>4</v>
      </c>
      <c r="H8" s="173"/>
      <c r="I8" s="471" t="s">
        <v>5</v>
      </c>
      <c r="J8" s="173"/>
      <c r="K8" s="173"/>
      <c r="L8" s="175" t="s">
        <v>2</v>
      </c>
    </row>
    <row r="9" spans="1:14">
      <c r="A9" s="472" t="s">
        <v>18</v>
      </c>
      <c r="C9" s="439" t="s">
        <v>254</v>
      </c>
      <c r="E9" s="467" t="str">
        <f>'Stmt AD'!E9</f>
        <v>31-Dec-xx</v>
      </c>
      <c r="F9" s="436"/>
      <c r="G9" s="467" t="str">
        <f>'Stmt AD'!G9</f>
        <v>31-Dec-xx</v>
      </c>
      <c r="H9" s="470"/>
      <c r="I9" s="473" t="s">
        <v>6</v>
      </c>
      <c r="J9" s="470"/>
      <c r="K9" s="264" t="s">
        <v>7</v>
      </c>
      <c r="L9" s="472" t="s">
        <v>18</v>
      </c>
    </row>
    <row r="10" spans="1:14">
      <c r="A10" s="472"/>
      <c r="H10" s="173"/>
      <c r="I10" s="175"/>
      <c r="J10" s="173"/>
      <c r="K10" s="173"/>
      <c r="L10" s="472"/>
    </row>
    <row r="11" spans="1:14" s="474" customFormat="1">
      <c r="A11" s="175">
        <v>1</v>
      </c>
      <c r="B11" s="167" t="s">
        <v>361</v>
      </c>
      <c r="C11" s="173" t="s">
        <v>422</v>
      </c>
      <c r="D11" s="167"/>
      <c r="E11" s="171">
        <v>0</v>
      </c>
      <c r="F11" s="167"/>
      <c r="G11" s="172">
        <v>0</v>
      </c>
      <c r="H11" s="173"/>
      <c r="I11" s="174">
        <f>(E11+G11)/2</f>
        <v>0</v>
      </c>
      <c r="J11" s="173"/>
      <c r="K11" s="173" t="s">
        <v>769</v>
      </c>
      <c r="L11" s="175">
        <f>A11</f>
        <v>1</v>
      </c>
      <c r="M11" s="167"/>
    </row>
    <row r="12" spans="1:14" s="474" customFormat="1">
      <c r="A12" s="175">
        <f>A11+1</f>
        <v>2</v>
      </c>
      <c r="B12" s="167"/>
      <c r="C12" s="167"/>
      <c r="D12" s="167"/>
      <c r="E12" s="167"/>
      <c r="F12" s="167"/>
      <c r="G12" s="167"/>
      <c r="H12" s="173"/>
      <c r="I12" s="175"/>
      <c r="J12" s="173"/>
      <c r="K12" s="173"/>
      <c r="L12" s="175">
        <f>L11+1</f>
        <v>2</v>
      </c>
    </row>
    <row r="13" spans="1:14" s="474" customFormat="1">
      <c r="A13" s="175">
        <f>A12+1</f>
        <v>3</v>
      </c>
      <c r="B13" s="167" t="s">
        <v>495</v>
      </c>
      <c r="C13" s="173" t="s">
        <v>260</v>
      </c>
      <c r="D13" s="167"/>
      <c r="E13" s="746">
        <v>0</v>
      </c>
      <c r="F13" s="210"/>
      <c r="G13" s="354">
        <v>0</v>
      </c>
      <c r="H13" s="173"/>
      <c r="I13" s="176">
        <f>(E13+G13)/2</f>
        <v>0</v>
      </c>
      <c r="J13" s="173"/>
      <c r="K13" s="173" t="s">
        <v>770</v>
      </c>
      <c r="L13" s="175">
        <f>L12+1</f>
        <v>3</v>
      </c>
      <c r="M13" s="167"/>
    </row>
    <row r="14" spans="1:14" s="474" customFormat="1">
      <c r="A14" s="175">
        <f t="shared" ref="A14:A15" si="0">A13+1</f>
        <v>4</v>
      </c>
      <c r="B14" s="167"/>
      <c r="C14" s="167"/>
      <c r="D14" s="167"/>
      <c r="E14" s="167"/>
      <c r="F14" s="167"/>
      <c r="G14" s="167"/>
      <c r="H14" s="173"/>
      <c r="I14" s="175"/>
      <c r="J14" s="173"/>
      <c r="K14" s="173"/>
      <c r="L14" s="175">
        <f t="shared" ref="L14:L20" si="1">L13+1</f>
        <v>4</v>
      </c>
      <c r="M14" s="167"/>
    </row>
    <row r="15" spans="1:14" s="474" customFormat="1">
      <c r="A15" s="175">
        <f t="shared" si="0"/>
        <v>5</v>
      </c>
      <c r="B15" s="167" t="s">
        <v>257</v>
      </c>
      <c r="C15" s="173" t="s">
        <v>423</v>
      </c>
      <c r="D15" s="167"/>
      <c r="E15" s="177">
        <v>0</v>
      </c>
      <c r="F15" s="167"/>
      <c r="G15" s="178">
        <v>0</v>
      </c>
      <c r="H15" s="173"/>
      <c r="I15" s="179">
        <f>(E15+G15)/2</f>
        <v>0</v>
      </c>
      <c r="J15" s="173"/>
      <c r="K15" s="173" t="s">
        <v>771</v>
      </c>
      <c r="L15" s="175">
        <f t="shared" si="1"/>
        <v>5</v>
      </c>
      <c r="M15" s="167"/>
      <c r="N15" s="167"/>
    </row>
    <row r="16" spans="1:14">
      <c r="A16" s="175">
        <f>A15+1</f>
        <v>6</v>
      </c>
      <c r="B16" s="169"/>
      <c r="E16" s="180"/>
      <c r="F16" s="180"/>
      <c r="G16" s="180"/>
      <c r="I16" s="180"/>
      <c r="J16" s="173"/>
      <c r="K16" s="173"/>
      <c r="L16" s="175">
        <f>L15+1</f>
        <v>6</v>
      </c>
    </row>
    <row r="17" spans="1:12" ht="19.5" thickBot="1">
      <c r="A17" s="175">
        <f t="shared" ref="A17:A19" si="2">A16+1</f>
        <v>7</v>
      </c>
      <c r="B17" s="169" t="s">
        <v>494</v>
      </c>
      <c r="C17" s="173"/>
      <c r="E17" s="96">
        <f>SUM(E11:E15)</f>
        <v>0</v>
      </c>
      <c r="F17" s="181"/>
      <c r="G17" s="96">
        <f>SUM(G11:G15)</f>
        <v>0</v>
      </c>
      <c r="H17" s="181"/>
      <c r="I17" s="96">
        <f>SUM(I11:I15)</f>
        <v>0</v>
      </c>
      <c r="J17" s="173"/>
      <c r="K17" s="475" t="s">
        <v>609</v>
      </c>
      <c r="L17" s="175">
        <f t="shared" si="1"/>
        <v>7</v>
      </c>
    </row>
    <row r="18" spans="1:12" ht="16.5" thickTop="1">
      <c r="A18" s="175">
        <f t="shared" si="2"/>
        <v>8</v>
      </c>
      <c r="J18" s="173"/>
      <c r="K18" s="476"/>
      <c r="L18" s="175">
        <f t="shared" si="1"/>
        <v>8</v>
      </c>
    </row>
    <row r="19" spans="1:12" ht="16.5" thickBot="1">
      <c r="A19" s="175">
        <f t="shared" si="2"/>
        <v>9</v>
      </c>
      <c r="B19" s="169" t="s">
        <v>28</v>
      </c>
      <c r="E19" s="182">
        <v>0</v>
      </c>
      <c r="F19" s="174"/>
      <c r="G19" s="182">
        <v>0</v>
      </c>
      <c r="H19" s="180"/>
      <c r="I19" s="183">
        <f>(E19+G19)/2</f>
        <v>0</v>
      </c>
      <c r="K19" s="173" t="s">
        <v>772</v>
      </c>
      <c r="L19" s="175">
        <f t="shared" si="1"/>
        <v>9</v>
      </c>
    </row>
    <row r="20" spans="1:12" ht="16.5" thickTop="1">
      <c r="A20" s="175">
        <f t="shared" ref="A20:A23" si="3">A19+1</f>
        <v>10</v>
      </c>
      <c r="E20" s="184"/>
      <c r="F20" s="184"/>
      <c r="G20" s="184"/>
      <c r="H20" s="1"/>
      <c r="I20" s="1"/>
      <c r="K20" s="173"/>
      <c r="L20" s="175">
        <f t="shared" si="1"/>
        <v>10</v>
      </c>
    </row>
    <row r="21" spans="1:12" ht="16.5" thickBot="1">
      <c r="A21" s="175">
        <f t="shared" si="3"/>
        <v>11</v>
      </c>
      <c r="B21" s="169" t="s">
        <v>29</v>
      </c>
      <c r="E21" s="182">
        <v>0</v>
      </c>
      <c r="F21" s="185"/>
      <c r="G21" s="182">
        <v>0</v>
      </c>
      <c r="H21" s="186"/>
      <c r="I21" s="183">
        <f>(E21+G21)/2</f>
        <v>0</v>
      </c>
      <c r="K21" s="173" t="s">
        <v>773</v>
      </c>
      <c r="L21" s="175">
        <f t="shared" ref="L21:L23" si="4">L20+1</f>
        <v>11</v>
      </c>
    </row>
    <row r="22" spans="1:12" ht="16.5" thickTop="1">
      <c r="A22" s="175">
        <f t="shared" si="3"/>
        <v>12</v>
      </c>
      <c r="E22" s="184"/>
      <c r="F22" s="184"/>
      <c r="G22" s="184"/>
      <c r="H22" s="1"/>
      <c r="I22" s="1"/>
      <c r="L22" s="175">
        <f t="shared" si="4"/>
        <v>12</v>
      </c>
    </row>
    <row r="23" spans="1:12" ht="16.5" thickBot="1">
      <c r="A23" s="175">
        <f t="shared" si="3"/>
        <v>13</v>
      </c>
      <c r="B23" s="169" t="s">
        <v>30</v>
      </c>
      <c r="E23" s="182">
        <v>0</v>
      </c>
      <c r="F23" s="174"/>
      <c r="G23" s="182">
        <v>0</v>
      </c>
      <c r="H23" s="180"/>
      <c r="I23" s="183">
        <f>(E23+G23)/2</f>
        <v>0</v>
      </c>
      <c r="K23" s="173" t="s">
        <v>774</v>
      </c>
      <c r="L23" s="175">
        <f t="shared" si="4"/>
        <v>13</v>
      </c>
    </row>
    <row r="24" spans="1:12" ht="16.5" thickTop="1"/>
    <row r="26" spans="1:12" ht="18.75">
      <c r="A26" s="456">
        <v>1</v>
      </c>
      <c r="B26" s="167" t="s">
        <v>415</v>
      </c>
    </row>
    <row r="27" spans="1:12" ht="18.75">
      <c r="A27" s="477"/>
      <c r="B27" s="478" t="s">
        <v>416</v>
      </c>
    </row>
    <row r="28" spans="1:12">
      <c r="A28" s="167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1" orientation="portrait" r:id="rId1"/>
  <headerFooter scaleWithDoc="0">
    <oddFooter>&amp;C&amp;"Times New Roman,Regular"&amp;10AF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18"/>
  <sheetViews>
    <sheetView zoomScale="80" zoomScaleNormal="80" zoomScaleSheetLayoutView="70" zoomScalePageLayoutView="80" workbookViewId="0"/>
  </sheetViews>
  <sheetFormatPr defaultColWidth="9.140625" defaultRowHeight="15.75"/>
  <cols>
    <col min="1" max="1" width="5.140625" style="146" bestFit="1" customWidth="1"/>
    <col min="2" max="2" width="50.85546875" style="75" customWidth="1"/>
    <col min="3" max="3" width="24" style="75" customWidth="1"/>
    <col min="4" max="4" width="1.5703125" style="75" customWidth="1"/>
    <col min="5" max="5" width="16.85546875" style="75" customWidth="1"/>
    <col min="6" max="6" width="1.5703125" style="75" customWidth="1"/>
    <col min="7" max="7" width="34.5703125" style="75" customWidth="1"/>
    <col min="8" max="8" width="5.140625" style="75" bestFit="1" customWidth="1"/>
    <col min="9" max="9" width="9.140625" style="75"/>
    <col min="10" max="10" width="20.42578125" style="75" bestFit="1" customWidth="1"/>
    <col min="11" max="16384" width="9.140625" style="75"/>
  </cols>
  <sheetData>
    <row r="1" spans="1:8">
      <c r="A1" s="242"/>
      <c r="E1" s="146"/>
      <c r="F1" s="146"/>
      <c r="G1" s="146"/>
      <c r="H1" s="242"/>
    </row>
    <row r="2" spans="1:8">
      <c r="A2" s="242"/>
      <c r="B2" s="765" t="s">
        <v>16</v>
      </c>
      <c r="C2" s="765"/>
      <c r="D2" s="765"/>
      <c r="E2" s="766"/>
      <c r="F2" s="766"/>
      <c r="G2" s="766"/>
      <c r="H2" s="242"/>
    </row>
    <row r="3" spans="1:8">
      <c r="A3" s="242"/>
      <c r="B3" s="765" t="s">
        <v>879</v>
      </c>
      <c r="C3" s="765"/>
      <c r="D3" s="765"/>
      <c r="E3" s="766"/>
      <c r="F3" s="766"/>
      <c r="G3" s="766"/>
      <c r="H3" s="242"/>
    </row>
    <row r="4" spans="1:8">
      <c r="A4" s="242"/>
      <c r="B4" s="765" t="s">
        <v>31</v>
      </c>
      <c r="C4" s="765"/>
      <c r="D4" s="765"/>
      <c r="E4" s="766"/>
      <c r="F4" s="766"/>
      <c r="G4" s="766"/>
      <c r="H4" s="242"/>
    </row>
    <row r="5" spans="1:8">
      <c r="A5" s="242"/>
      <c r="B5" s="773" t="str">
        <f>'Stmt AD'!B5</f>
        <v>Base Period &amp; True-Up Period 12 - Months Ending xxxxxx</v>
      </c>
      <c r="C5" s="773"/>
      <c r="D5" s="773"/>
      <c r="E5" s="773"/>
      <c r="F5" s="773"/>
      <c r="G5" s="773"/>
      <c r="H5" s="242"/>
    </row>
    <row r="6" spans="1:8">
      <c r="A6" s="242"/>
      <c r="B6" s="769" t="s">
        <v>1</v>
      </c>
      <c r="C6" s="760"/>
      <c r="D6" s="760"/>
      <c r="E6" s="760"/>
      <c r="F6" s="760"/>
      <c r="G6" s="760"/>
      <c r="H6" s="242"/>
    </row>
    <row r="7" spans="1:8">
      <c r="A7" s="242"/>
      <c r="B7" s="242"/>
      <c r="C7" s="242"/>
      <c r="D7" s="242"/>
      <c r="E7" s="146"/>
      <c r="F7" s="146"/>
      <c r="G7" s="146"/>
      <c r="H7" s="242"/>
    </row>
    <row r="8" spans="1:8">
      <c r="A8" s="242" t="s">
        <v>2</v>
      </c>
      <c r="B8" s="436"/>
      <c r="C8" s="175" t="s">
        <v>255</v>
      </c>
      <c r="D8" s="436"/>
      <c r="E8" s="485"/>
      <c r="F8" s="146"/>
      <c r="G8" s="146"/>
      <c r="H8" s="242" t="s">
        <v>2</v>
      </c>
    </row>
    <row r="9" spans="1:8">
      <c r="A9" s="438" t="s">
        <v>18</v>
      </c>
      <c r="C9" s="439" t="s">
        <v>254</v>
      </c>
      <c r="E9" s="442" t="s">
        <v>6</v>
      </c>
      <c r="F9" s="436"/>
      <c r="G9" s="85" t="s">
        <v>7</v>
      </c>
      <c r="H9" s="438" t="s">
        <v>18</v>
      </c>
    </row>
    <row r="10" spans="1:8">
      <c r="A10" s="438"/>
      <c r="E10" s="242"/>
      <c r="F10" s="146"/>
      <c r="G10" s="146"/>
      <c r="H10" s="438"/>
    </row>
    <row r="11" spans="1:8" ht="19.5" thickBot="1">
      <c r="A11" s="242">
        <f>A10+1</f>
        <v>1</v>
      </c>
      <c r="B11" s="393" t="s">
        <v>343</v>
      </c>
      <c r="C11" s="173" t="s">
        <v>258</v>
      </c>
      <c r="E11" s="190">
        <v>0</v>
      </c>
      <c r="F11" s="151"/>
      <c r="G11" s="146" t="s">
        <v>716</v>
      </c>
      <c r="H11" s="242">
        <f>A11</f>
        <v>1</v>
      </c>
    </row>
    <row r="12" spans="1:8" ht="16.5" thickTop="1">
      <c r="A12" s="242"/>
      <c r="D12" s="77"/>
      <c r="E12" s="114"/>
      <c r="F12" s="77"/>
      <c r="H12" s="242"/>
    </row>
    <row r="13" spans="1:8">
      <c r="D13" s="77"/>
      <c r="E13" s="77"/>
      <c r="F13" s="77"/>
      <c r="H13" s="146"/>
    </row>
    <row r="14" spans="1:8" ht="18.75">
      <c r="A14" s="456" t="s">
        <v>32</v>
      </c>
      <c r="B14" s="75" t="s">
        <v>33</v>
      </c>
      <c r="H14" s="146"/>
    </row>
    <row r="15" spans="1:8">
      <c r="H15" s="146"/>
    </row>
    <row r="18" spans="1:2">
      <c r="A18" s="151"/>
      <c r="B18" s="84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64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140625" style="173" bestFit="1" customWidth="1"/>
    <col min="2" max="2" width="78.42578125" style="167" customWidth="1"/>
    <col min="3" max="3" width="21.140625" style="167" customWidth="1"/>
    <col min="4" max="4" width="1.5703125" style="167" customWidth="1"/>
    <col min="5" max="5" width="16.85546875" style="167" customWidth="1"/>
    <col min="6" max="6" width="1.5703125" style="167" customWidth="1"/>
    <col min="7" max="7" width="43.5703125" style="497" customWidth="1"/>
    <col min="8" max="8" width="5.140625" style="167" customWidth="1"/>
    <col min="9" max="9" width="8.85546875" style="167"/>
    <col min="10" max="10" width="20.42578125" style="167" bestFit="1" customWidth="1"/>
    <col min="11" max="16384" width="8.85546875" style="167"/>
  </cols>
  <sheetData>
    <row r="1" spans="1:8">
      <c r="A1" s="175"/>
      <c r="G1" s="486"/>
      <c r="H1" s="175"/>
    </row>
    <row r="2" spans="1:8">
      <c r="B2" s="771" t="s">
        <v>16</v>
      </c>
      <c r="C2" s="771"/>
      <c r="D2" s="771"/>
      <c r="E2" s="771"/>
      <c r="F2" s="771"/>
      <c r="G2" s="772"/>
      <c r="H2" s="173"/>
    </row>
    <row r="3" spans="1:8">
      <c r="B3" s="771" t="s">
        <v>880</v>
      </c>
      <c r="C3" s="771"/>
      <c r="D3" s="771"/>
      <c r="E3" s="771"/>
      <c r="F3" s="771"/>
      <c r="G3" s="772"/>
      <c r="H3" s="173"/>
    </row>
    <row r="4" spans="1:8">
      <c r="B4" s="771" t="s">
        <v>35</v>
      </c>
      <c r="C4" s="771"/>
      <c r="D4" s="771"/>
      <c r="E4" s="771"/>
      <c r="F4" s="771"/>
      <c r="G4" s="772"/>
      <c r="H4" s="173"/>
    </row>
    <row r="5" spans="1:8">
      <c r="B5" s="773" t="str">
        <f>'Stmt AD'!B5</f>
        <v>Base Period &amp; True-Up Period 12 - Months Ending xxxxxx</v>
      </c>
      <c r="C5" s="773"/>
      <c r="D5" s="773"/>
      <c r="E5" s="773"/>
      <c r="F5" s="773"/>
      <c r="G5" s="773"/>
      <c r="H5" s="173"/>
    </row>
    <row r="6" spans="1:8">
      <c r="B6" s="774" t="s">
        <v>1</v>
      </c>
      <c r="C6" s="775"/>
      <c r="D6" s="775"/>
      <c r="E6" s="775"/>
      <c r="F6" s="775"/>
      <c r="G6" s="775"/>
      <c r="H6" s="173"/>
    </row>
    <row r="7" spans="1:8">
      <c r="B7" s="175"/>
      <c r="C7" s="175"/>
      <c r="D7" s="175"/>
      <c r="E7" s="487"/>
      <c r="F7" s="487"/>
      <c r="G7" s="486"/>
      <c r="H7" s="173"/>
    </row>
    <row r="8" spans="1:8">
      <c r="A8" s="173" t="s">
        <v>2</v>
      </c>
      <c r="B8" s="470"/>
      <c r="C8" s="175" t="s">
        <v>255</v>
      </c>
      <c r="D8" s="470"/>
      <c r="E8" s="488"/>
      <c r="F8" s="488"/>
      <c r="G8" s="486"/>
      <c r="H8" s="173" t="s">
        <v>2</v>
      </c>
    </row>
    <row r="9" spans="1:8">
      <c r="A9" s="472" t="s">
        <v>18</v>
      </c>
      <c r="C9" s="439" t="s">
        <v>254</v>
      </c>
      <c r="D9" s="470"/>
      <c r="E9" s="473" t="s">
        <v>36</v>
      </c>
      <c r="F9" s="488"/>
      <c r="G9" s="489" t="s">
        <v>7</v>
      </c>
      <c r="H9" s="472" t="s">
        <v>18</v>
      </c>
    </row>
    <row r="10" spans="1:8">
      <c r="A10" s="472"/>
      <c r="C10" s="470"/>
      <c r="D10" s="470"/>
      <c r="E10" s="490"/>
      <c r="F10" s="490"/>
      <c r="G10" s="491"/>
      <c r="H10" s="472"/>
    </row>
    <row r="11" spans="1:8">
      <c r="A11" s="175">
        <v>1</v>
      </c>
      <c r="B11" s="492" t="s">
        <v>37</v>
      </c>
      <c r="G11" s="486"/>
      <c r="H11" s="175">
        <f>A11</f>
        <v>1</v>
      </c>
    </row>
    <row r="12" spans="1:8">
      <c r="A12" s="175">
        <f>+A11+1</f>
        <v>2</v>
      </c>
      <c r="B12" s="493" t="s">
        <v>38</v>
      </c>
      <c r="C12" s="173" t="s">
        <v>261</v>
      </c>
      <c r="E12" s="109">
        <v>0</v>
      </c>
      <c r="F12" s="728"/>
      <c r="G12" s="486" t="s">
        <v>685</v>
      </c>
      <c r="H12" s="175">
        <f>+H11+1</f>
        <v>2</v>
      </c>
    </row>
    <row r="13" spans="1:8">
      <c r="A13" s="175">
        <f t="shared" ref="A13:A60" si="0">+A12+1</f>
        <v>3</v>
      </c>
      <c r="B13" s="494" t="s">
        <v>497</v>
      </c>
      <c r="E13" s="192"/>
      <c r="F13" s="728"/>
      <c r="G13" s="486"/>
      <c r="H13" s="175">
        <f t="shared" ref="H13:H60" si="1">+H12+1</f>
        <v>3</v>
      </c>
    </row>
    <row r="14" spans="1:8">
      <c r="A14" s="175">
        <f t="shared" si="0"/>
        <v>4</v>
      </c>
      <c r="B14" s="493" t="s">
        <v>288</v>
      </c>
      <c r="C14" s="495"/>
      <c r="D14" s="493"/>
      <c r="E14" s="112">
        <v>0</v>
      </c>
      <c r="F14" s="728"/>
      <c r="G14" s="486" t="s">
        <v>687</v>
      </c>
      <c r="H14" s="175">
        <f t="shared" si="1"/>
        <v>4</v>
      </c>
    </row>
    <row r="15" spans="1:8">
      <c r="A15" s="175">
        <f t="shared" si="0"/>
        <v>5</v>
      </c>
      <c r="B15" s="493" t="s">
        <v>289</v>
      </c>
      <c r="C15" s="493"/>
      <c r="E15" s="112">
        <v>0</v>
      </c>
      <c r="F15" s="728"/>
      <c r="G15" s="486" t="s">
        <v>688</v>
      </c>
      <c r="H15" s="175">
        <f t="shared" si="1"/>
        <v>5</v>
      </c>
    </row>
    <row r="16" spans="1:8">
      <c r="A16" s="175">
        <f t="shared" si="0"/>
        <v>6</v>
      </c>
      <c r="B16" s="493" t="s">
        <v>290</v>
      </c>
      <c r="E16" s="112">
        <v>0</v>
      </c>
      <c r="F16" s="728"/>
      <c r="G16" s="486" t="s">
        <v>894</v>
      </c>
      <c r="H16" s="175">
        <f t="shared" si="1"/>
        <v>6</v>
      </c>
    </row>
    <row r="17" spans="1:10">
      <c r="A17" s="175">
        <f t="shared" si="0"/>
        <v>7</v>
      </c>
      <c r="B17" s="493" t="s">
        <v>291</v>
      </c>
      <c r="E17" s="112">
        <v>0</v>
      </c>
      <c r="F17" s="728"/>
      <c r="G17" s="486" t="s">
        <v>895</v>
      </c>
      <c r="H17" s="175">
        <f t="shared" si="1"/>
        <v>7</v>
      </c>
    </row>
    <row r="18" spans="1:10">
      <c r="A18" s="175">
        <f t="shared" si="0"/>
        <v>8</v>
      </c>
      <c r="B18" s="493" t="s">
        <v>39</v>
      </c>
      <c r="E18" s="737">
        <v>0</v>
      </c>
      <c r="F18" s="728"/>
      <c r="G18" s="486" t="s">
        <v>686</v>
      </c>
      <c r="H18" s="175">
        <f t="shared" si="1"/>
        <v>8</v>
      </c>
    </row>
    <row r="19" spans="1:10">
      <c r="A19" s="175">
        <f t="shared" si="0"/>
        <v>9</v>
      </c>
      <c r="B19" s="167" t="s">
        <v>459</v>
      </c>
      <c r="E19" s="193">
        <f>SUM(E12:E18)</f>
        <v>0</v>
      </c>
      <c r="F19" s="728"/>
      <c r="G19" s="419" t="s">
        <v>689</v>
      </c>
      <c r="H19" s="175">
        <f t="shared" si="1"/>
        <v>9</v>
      </c>
    </row>
    <row r="20" spans="1:10">
      <c r="A20" s="175">
        <f t="shared" si="0"/>
        <v>10</v>
      </c>
      <c r="E20" s="4"/>
      <c r="F20" s="728"/>
      <c r="H20" s="175">
        <f t="shared" si="1"/>
        <v>10</v>
      </c>
    </row>
    <row r="21" spans="1:10">
      <c r="A21" s="175">
        <f t="shared" si="0"/>
        <v>11</v>
      </c>
      <c r="B21" s="498" t="s">
        <v>40</v>
      </c>
      <c r="C21" s="493"/>
      <c r="D21" s="493"/>
      <c r="E21" s="194"/>
      <c r="F21" s="728"/>
      <c r="G21" s="486"/>
      <c r="H21" s="175">
        <f t="shared" si="1"/>
        <v>11</v>
      </c>
    </row>
    <row r="22" spans="1:10">
      <c r="A22" s="175">
        <f t="shared" si="0"/>
        <v>12</v>
      </c>
      <c r="B22" s="494" t="s">
        <v>41</v>
      </c>
      <c r="C22" s="173" t="s">
        <v>262</v>
      </c>
      <c r="D22" s="493"/>
      <c r="E22" s="109">
        <v>0</v>
      </c>
      <c r="F22" s="728"/>
      <c r="G22" s="486" t="s">
        <v>690</v>
      </c>
      <c r="H22" s="175">
        <f t="shared" si="1"/>
        <v>12</v>
      </c>
      <c r="I22" s="169"/>
    </row>
    <row r="23" spans="1:10">
      <c r="A23" s="175">
        <f t="shared" si="0"/>
        <v>13</v>
      </c>
      <c r="B23" s="494" t="s">
        <v>498</v>
      </c>
      <c r="C23" s="493"/>
      <c r="D23" s="493"/>
      <c r="E23" s="194" t="s">
        <v>8</v>
      </c>
      <c r="F23" s="728"/>
      <c r="G23" s="486"/>
      <c r="H23" s="175">
        <f t="shared" si="1"/>
        <v>13</v>
      </c>
      <c r="I23" s="169"/>
    </row>
    <row r="24" spans="1:10">
      <c r="A24" s="175">
        <f t="shared" si="0"/>
        <v>14</v>
      </c>
      <c r="B24" s="494" t="s">
        <v>253</v>
      </c>
      <c r="C24" s="493"/>
      <c r="D24" s="493"/>
      <c r="E24" s="112">
        <v>0</v>
      </c>
      <c r="F24" s="728"/>
      <c r="G24" s="486" t="s">
        <v>691</v>
      </c>
      <c r="H24" s="175">
        <f t="shared" si="1"/>
        <v>14</v>
      </c>
      <c r="I24" s="169"/>
    </row>
    <row r="25" spans="1:10" ht="31.5">
      <c r="A25" s="175">
        <f t="shared" si="0"/>
        <v>15</v>
      </c>
      <c r="B25" s="494" t="s">
        <v>45</v>
      </c>
      <c r="E25" s="112">
        <v>0</v>
      </c>
      <c r="F25" s="728"/>
      <c r="G25" s="499" t="s">
        <v>692</v>
      </c>
      <c r="H25" s="175">
        <f t="shared" si="1"/>
        <v>15</v>
      </c>
      <c r="I25" s="500"/>
      <c r="J25" s="483"/>
    </row>
    <row r="26" spans="1:10" ht="18.75">
      <c r="A26" s="175">
        <f t="shared" si="0"/>
        <v>16</v>
      </c>
      <c r="B26" s="494" t="s">
        <v>376</v>
      </c>
      <c r="C26" s="493"/>
      <c r="D26" s="493"/>
      <c r="E26" s="112">
        <v>0</v>
      </c>
      <c r="F26" s="728"/>
      <c r="G26" s="486" t="s">
        <v>693</v>
      </c>
      <c r="H26" s="175">
        <f t="shared" si="1"/>
        <v>16</v>
      </c>
      <c r="I26" s="500"/>
      <c r="J26" s="501"/>
    </row>
    <row r="27" spans="1:10">
      <c r="A27" s="175">
        <f t="shared" si="0"/>
        <v>17</v>
      </c>
      <c r="B27" s="494" t="s">
        <v>42</v>
      </c>
      <c r="C27" s="493"/>
      <c r="D27" s="493"/>
      <c r="E27" s="112">
        <v>0</v>
      </c>
      <c r="F27" s="728"/>
      <c r="G27" s="486" t="s">
        <v>694</v>
      </c>
      <c r="H27" s="175">
        <f t="shared" si="1"/>
        <v>17</v>
      </c>
      <c r="I27" s="169"/>
    </row>
    <row r="28" spans="1:10">
      <c r="A28" s="175">
        <f t="shared" si="0"/>
        <v>18</v>
      </c>
      <c r="B28" s="494" t="s">
        <v>43</v>
      </c>
      <c r="C28" s="493"/>
      <c r="E28" s="112">
        <v>0</v>
      </c>
      <c r="F28" s="728"/>
      <c r="G28" s="486" t="s">
        <v>695</v>
      </c>
      <c r="H28" s="175">
        <f t="shared" si="1"/>
        <v>18</v>
      </c>
      <c r="I28" s="169"/>
      <c r="J28" s="483"/>
    </row>
    <row r="29" spans="1:10">
      <c r="A29" s="175">
        <f t="shared" ref="A29:A35" si="2">+A28+1</f>
        <v>19</v>
      </c>
      <c r="B29" s="502" t="s">
        <v>362</v>
      </c>
      <c r="C29" s="493"/>
      <c r="D29" s="493"/>
      <c r="E29" s="112">
        <v>0</v>
      </c>
      <c r="F29" s="728"/>
      <c r="G29" s="499" t="s">
        <v>696</v>
      </c>
      <c r="H29" s="175">
        <f>+H28+1</f>
        <v>19</v>
      </c>
      <c r="I29" s="500"/>
      <c r="J29" s="483"/>
    </row>
    <row r="30" spans="1:10">
      <c r="A30" s="175">
        <f t="shared" si="2"/>
        <v>20</v>
      </c>
      <c r="B30" s="494" t="s">
        <v>292</v>
      </c>
      <c r="C30" s="493"/>
      <c r="D30" s="493"/>
      <c r="E30" s="112">
        <v>0</v>
      </c>
      <c r="F30" s="728"/>
      <c r="G30" s="503" t="s">
        <v>697</v>
      </c>
      <c r="H30" s="175">
        <f>+H29+1</f>
        <v>20</v>
      </c>
      <c r="I30" s="500"/>
    </row>
    <row r="31" spans="1:10">
      <c r="A31" s="175">
        <f t="shared" si="2"/>
        <v>21</v>
      </c>
      <c r="B31" s="494" t="s">
        <v>301</v>
      </c>
      <c r="C31" s="493"/>
      <c r="D31" s="493"/>
      <c r="E31" s="112">
        <v>0</v>
      </c>
      <c r="F31" s="728"/>
      <c r="G31" s="486" t="s">
        <v>698</v>
      </c>
      <c r="H31" s="175">
        <f>+H30+1</f>
        <v>21</v>
      </c>
      <c r="I31" s="169"/>
    </row>
    <row r="32" spans="1:10">
      <c r="A32" s="175">
        <f t="shared" si="2"/>
        <v>22</v>
      </c>
      <c r="B32" s="494" t="s">
        <v>46</v>
      </c>
      <c r="C32" s="493"/>
      <c r="E32" s="112">
        <v>0</v>
      </c>
      <c r="F32" s="728"/>
      <c r="G32" s="503" t="s">
        <v>699</v>
      </c>
      <c r="H32" s="175">
        <f t="shared" ref="H32:H33" si="3">+H31+1</f>
        <v>22</v>
      </c>
      <c r="I32" s="169"/>
    </row>
    <row r="33" spans="1:9">
      <c r="A33" s="175">
        <f t="shared" si="2"/>
        <v>23</v>
      </c>
      <c r="B33" s="494" t="s">
        <v>44</v>
      </c>
      <c r="E33" s="112">
        <v>0</v>
      </c>
      <c r="F33" s="728"/>
      <c r="G33" s="486" t="s">
        <v>700</v>
      </c>
      <c r="H33" s="175">
        <f t="shared" si="3"/>
        <v>23</v>
      </c>
      <c r="I33" s="169"/>
    </row>
    <row r="34" spans="1:9">
      <c r="A34" s="175">
        <f t="shared" si="2"/>
        <v>24</v>
      </c>
      <c r="B34" s="494" t="s">
        <v>47</v>
      </c>
      <c r="C34" s="493"/>
      <c r="D34" s="493"/>
      <c r="E34" s="195">
        <v>0</v>
      </c>
      <c r="F34" s="728"/>
      <c r="G34" s="499" t="s">
        <v>941</v>
      </c>
      <c r="H34" s="175">
        <f>+H33+1</f>
        <v>24</v>
      </c>
      <c r="I34" s="169"/>
    </row>
    <row r="35" spans="1:9">
      <c r="A35" s="175">
        <f t="shared" si="2"/>
        <v>25</v>
      </c>
      <c r="B35" s="494" t="s">
        <v>460</v>
      </c>
      <c r="C35" s="493"/>
      <c r="E35" s="196">
        <f>SUM(E22:E34)</f>
        <v>0</v>
      </c>
      <c r="F35" s="728"/>
      <c r="G35" s="486" t="s">
        <v>701</v>
      </c>
      <c r="H35" s="175">
        <f>+H34+1</f>
        <v>25</v>
      </c>
      <c r="I35" s="169"/>
    </row>
    <row r="36" spans="1:9">
      <c r="A36" s="175">
        <f t="shared" ref="A36:A45" si="4">+A35+1</f>
        <v>26</v>
      </c>
      <c r="B36" s="494" t="s">
        <v>410</v>
      </c>
      <c r="C36" s="493"/>
      <c r="E36" s="195">
        <v>0</v>
      </c>
      <c r="F36" s="728"/>
      <c r="G36" s="486" t="s">
        <v>702</v>
      </c>
      <c r="H36" s="175">
        <f t="shared" ref="H36:H47" si="5">+H35+1</f>
        <v>26</v>
      </c>
      <c r="I36" s="169"/>
    </row>
    <row r="37" spans="1:9">
      <c r="A37" s="175">
        <f t="shared" si="4"/>
        <v>27</v>
      </c>
      <c r="B37" s="494" t="s">
        <v>48</v>
      </c>
      <c r="C37" s="493"/>
      <c r="E37" s="196">
        <f>SUM(E35:E36)</f>
        <v>0</v>
      </c>
      <c r="F37" s="728"/>
      <c r="G37" s="486" t="s">
        <v>703</v>
      </c>
      <c r="H37" s="175">
        <f t="shared" si="5"/>
        <v>27</v>
      </c>
    </row>
    <row r="38" spans="1:9">
      <c r="A38" s="175">
        <f t="shared" si="4"/>
        <v>28</v>
      </c>
      <c r="B38" s="167" t="s">
        <v>10</v>
      </c>
      <c r="C38" s="493"/>
      <c r="D38" s="493"/>
      <c r="E38" s="197" t="e">
        <f>'Stmt AI'!E25</f>
        <v>#DIV/0!</v>
      </c>
      <c r="F38" s="728"/>
      <c r="G38" s="419" t="s">
        <v>671</v>
      </c>
      <c r="H38" s="175">
        <f t="shared" si="5"/>
        <v>28</v>
      </c>
    </row>
    <row r="39" spans="1:9">
      <c r="A39" s="175">
        <f t="shared" si="4"/>
        <v>29</v>
      </c>
      <c r="B39" s="494" t="s">
        <v>49</v>
      </c>
      <c r="C39" s="493"/>
      <c r="D39" s="493"/>
      <c r="E39" s="198" t="e">
        <f>E37*E38</f>
        <v>#DIV/0!</v>
      </c>
      <c r="F39" s="728"/>
      <c r="G39" s="486" t="s">
        <v>704</v>
      </c>
      <c r="H39" s="175">
        <f t="shared" si="5"/>
        <v>29</v>
      </c>
    </row>
    <row r="40" spans="1:9">
      <c r="A40" s="175">
        <f t="shared" si="4"/>
        <v>30</v>
      </c>
      <c r="B40" s="167" t="s">
        <v>62</v>
      </c>
      <c r="C40" s="493"/>
      <c r="D40" s="493"/>
      <c r="E40" s="199" t="e">
        <f>E60*(-E36)</f>
        <v>#DIV/0!</v>
      </c>
      <c r="F40" s="728"/>
      <c r="G40" s="486" t="s">
        <v>705</v>
      </c>
      <c r="H40" s="175">
        <f t="shared" si="5"/>
        <v>30</v>
      </c>
    </row>
    <row r="41" spans="1:9" ht="16.5" thickBot="1">
      <c r="A41" s="175">
        <f t="shared" si="4"/>
        <v>31</v>
      </c>
      <c r="B41" s="494" t="s">
        <v>499</v>
      </c>
      <c r="C41" s="493"/>
      <c r="D41" s="493"/>
      <c r="E41" s="200" t="e">
        <f>E40+E39</f>
        <v>#DIV/0!</v>
      </c>
      <c r="F41" s="728"/>
      <c r="G41" s="486" t="s">
        <v>631</v>
      </c>
      <c r="H41" s="175">
        <f t="shared" si="5"/>
        <v>31</v>
      </c>
      <c r="I41" s="478"/>
    </row>
    <row r="42" spans="1:9" ht="16.5" thickTop="1">
      <c r="A42" s="175">
        <f t="shared" si="4"/>
        <v>32</v>
      </c>
      <c r="B42" s="504"/>
      <c r="C42" s="493"/>
      <c r="D42" s="493"/>
      <c r="E42" s="201"/>
      <c r="F42" s="728"/>
      <c r="G42" s="486"/>
      <c r="H42" s="175">
        <f t="shared" si="5"/>
        <v>32</v>
      </c>
    </row>
    <row r="43" spans="1:9">
      <c r="A43" s="175">
        <f t="shared" si="4"/>
        <v>33</v>
      </c>
      <c r="B43" s="498" t="s">
        <v>50</v>
      </c>
      <c r="C43" s="493"/>
      <c r="D43" s="493"/>
      <c r="E43" s="202"/>
      <c r="F43" s="728"/>
      <c r="G43" s="486"/>
      <c r="H43" s="175">
        <f t="shared" si="5"/>
        <v>33</v>
      </c>
    </row>
    <row r="44" spans="1:9">
      <c r="A44" s="175">
        <f t="shared" si="4"/>
        <v>34</v>
      </c>
      <c r="B44" s="494" t="s">
        <v>51</v>
      </c>
      <c r="C44" s="493"/>
      <c r="D44" s="493"/>
      <c r="E44" s="11">
        <f>'Stmt AD'!I35</f>
        <v>0</v>
      </c>
      <c r="F44" s="728"/>
      <c r="G44" s="496" t="s">
        <v>706</v>
      </c>
      <c r="H44" s="175">
        <f t="shared" si="5"/>
        <v>34</v>
      </c>
    </row>
    <row r="45" spans="1:9">
      <c r="A45" s="175">
        <f t="shared" si="4"/>
        <v>35</v>
      </c>
      <c r="B45" s="494" t="s">
        <v>11</v>
      </c>
      <c r="C45" s="493"/>
      <c r="D45" s="493"/>
      <c r="E45" s="203">
        <v>0</v>
      </c>
      <c r="F45" s="728"/>
      <c r="G45" s="496" t="s">
        <v>52</v>
      </c>
      <c r="H45" s="175">
        <f t="shared" si="5"/>
        <v>35</v>
      </c>
    </row>
    <row r="46" spans="1:9">
      <c r="A46" s="175">
        <f t="shared" si="0"/>
        <v>36</v>
      </c>
      <c r="B46" s="494" t="s">
        <v>12</v>
      </c>
      <c r="C46" s="493"/>
      <c r="D46" s="493"/>
      <c r="E46" s="78" t="e">
        <f>'Stmt AD'!I39</f>
        <v>#DIV/0!</v>
      </c>
      <c r="F46" s="728"/>
      <c r="G46" s="505" t="s">
        <v>636</v>
      </c>
      <c r="H46" s="175">
        <f t="shared" si="5"/>
        <v>36</v>
      </c>
    </row>
    <row r="47" spans="1:9">
      <c r="A47" s="175">
        <f t="shared" si="0"/>
        <v>37</v>
      </c>
      <c r="B47" s="494" t="s">
        <v>13</v>
      </c>
      <c r="C47" s="493"/>
      <c r="D47" s="493"/>
      <c r="E47" s="24" t="e">
        <f>'Stmt AD'!I41</f>
        <v>#DIV/0!</v>
      </c>
      <c r="F47" s="728"/>
      <c r="G47" s="505" t="s">
        <v>637</v>
      </c>
      <c r="H47" s="175">
        <f t="shared" si="5"/>
        <v>37</v>
      </c>
    </row>
    <row r="48" spans="1:9" ht="16.5" thickBot="1">
      <c r="A48" s="175">
        <f t="shared" si="0"/>
        <v>38</v>
      </c>
      <c r="B48" s="494" t="s">
        <v>53</v>
      </c>
      <c r="C48" s="493"/>
      <c r="D48" s="493"/>
      <c r="E48" s="204" t="e">
        <f>SUM(E44:E47)</f>
        <v>#DIV/0!</v>
      </c>
      <c r="F48" s="728"/>
      <c r="G48" s="486" t="s">
        <v>707</v>
      </c>
      <c r="H48" s="175">
        <f t="shared" si="1"/>
        <v>38</v>
      </c>
      <c r="I48" s="506"/>
    </row>
    <row r="49" spans="1:9" ht="16.5" thickTop="1">
      <c r="A49" s="175">
        <f t="shared" si="0"/>
        <v>39</v>
      </c>
      <c r="B49" s="504"/>
      <c r="C49" s="493"/>
      <c r="D49" s="493"/>
      <c r="E49" s="4"/>
      <c r="F49" s="728"/>
      <c r="G49" s="486"/>
      <c r="H49" s="175">
        <f t="shared" si="1"/>
        <v>39</v>
      </c>
    </row>
    <row r="50" spans="1:9">
      <c r="A50" s="175">
        <f t="shared" si="0"/>
        <v>40</v>
      </c>
      <c r="B50" s="494" t="s">
        <v>54</v>
      </c>
      <c r="C50" s="493"/>
      <c r="D50" s="493"/>
      <c r="E50" s="187">
        <f>E44</f>
        <v>0</v>
      </c>
      <c r="F50" s="728"/>
      <c r="G50" s="507" t="s">
        <v>708</v>
      </c>
      <c r="H50" s="175">
        <f>+H49+1</f>
        <v>40</v>
      </c>
    </row>
    <row r="51" spans="1:9">
      <c r="A51" s="175">
        <f t="shared" si="0"/>
        <v>41</v>
      </c>
      <c r="B51" s="494" t="s">
        <v>55</v>
      </c>
      <c r="C51" s="493"/>
      <c r="D51" s="493"/>
      <c r="E51" s="13">
        <f>'Stmt AD'!I11</f>
        <v>0</v>
      </c>
      <c r="F51" s="728"/>
      <c r="G51" s="505" t="s">
        <v>709</v>
      </c>
      <c r="H51" s="175">
        <f t="shared" ref="H51:H58" si="6">+H50+1</f>
        <v>41</v>
      </c>
    </row>
    <row r="52" spans="1:9">
      <c r="A52" s="175">
        <f t="shared" si="0"/>
        <v>42</v>
      </c>
      <c r="B52" s="494" t="s">
        <v>56</v>
      </c>
      <c r="C52" s="493"/>
      <c r="D52" s="493"/>
      <c r="E52" s="203">
        <v>0</v>
      </c>
      <c r="F52" s="728"/>
      <c r="G52" s="496" t="s">
        <v>52</v>
      </c>
      <c r="H52" s="175">
        <f t="shared" si="6"/>
        <v>42</v>
      </c>
    </row>
    <row r="53" spans="1:9">
      <c r="A53" s="175">
        <f t="shared" si="0"/>
        <v>43</v>
      </c>
      <c r="B53" s="494" t="s">
        <v>57</v>
      </c>
      <c r="C53" s="493"/>
      <c r="D53" s="493"/>
      <c r="E53" s="13">
        <f>'Stmt AD'!I17</f>
        <v>0</v>
      </c>
      <c r="F53" s="728"/>
      <c r="G53" s="505" t="s">
        <v>710</v>
      </c>
      <c r="H53" s="175">
        <f t="shared" si="6"/>
        <v>43</v>
      </c>
    </row>
    <row r="54" spans="1:9">
      <c r="A54" s="175">
        <f t="shared" si="0"/>
        <v>44</v>
      </c>
      <c r="B54" s="494" t="s">
        <v>58</v>
      </c>
      <c r="C54" s="493"/>
      <c r="D54" s="493"/>
      <c r="E54" s="13">
        <f>'Stmt AD'!I19</f>
        <v>0</v>
      </c>
      <c r="F54" s="728"/>
      <c r="G54" s="505" t="s">
        <v>711</v>
      </c>
      <c r="H54" s="175">
        <f t="shared" si="6"/>
        <v>44</v>
      </c>
    </row>
    <row r="55" spans="1:9">
      <c r="A55" s="175">
        <f t="shared" si="0"/>
        <v>45</v>
      </c>
      <c r="B55" s="494" t="s">
        <v>11</v>
      </c>
      <c r="C55" s="493"/>
      <c r="D55" s="493"/>
      <c r="E55" s="203">
        <v>0</v>
      </c>
      <c r="F55" s="728"/>
      <c r="G55" s="496" t="s">
        <v>52</v>
      </c>
      <c r="H55" s="175">
        <f t="shared" si="6"/>
        <v>45</v>
      </c>
    </row>
    <row r="56" spans="1:9">
      <c r="A56" s="175">
        <f t="shared" si="0"/>
        <v>46</v>
      </c>
      <c r="B56" s="494" t="s">
        <v>59</v>
      </c>
      <c r="C56" s="493"/>
      <c r="D56" s="493"/>
      <c r="E56" s="13">
        <f>'Stmt AD'!I27</f>
        <v>0</v>
      </c>
      <c r="F56" s="728"/>
      <c r="G56" s="505" t="s">
        <v>712</v>
      </c>
      <c r="H56" s="175">
        <f t="shared" si="6"/>
        <v>46</v>
      </c>
    </row>
    <row r="57" spans="1:9">
      <c r="A57" s="175">
        <f t="shared" si="0"/>
        <v>47</v>
      </c>
      <c r="B57" s="494" t="s">
        <v>60</v>
      </c>
      <c r="C57" s="493"/>
      <c r="D57" s="493"/>
      <c r="E57" s="205">
        <f>'Stmt AD'!I29</f>
        <v>0</v>
      </c>
      <c r="F57" s="728"/>
      <c r="G57" s="505" t="s">
        <v>713</v>
      </c>
      <c r="H57" s="175">
        <f t="shared" si="6"/>
        <v>47</v>
      </c>
    </row>
    <row r="58" spans="1:9" ht="16.5" thickBot="1">
      <c r="A58" s="175">
        <f t="shared" si="0"/>
        <v>48</v>
      </c>
      <c r="B58" s="494" t="s">
        <v>61</v>
      </c>
      <c r="C58" s="493"/>
      <c r="D58" s="493"/>
      <c r="E58" s="206">
        <f>SUM(E50:E57)</f>
        <v>0</v>
      </c>
      <c r="F58" s="728"/>
      <c r="G58" s="486" t="s">
        <v>714</v>
      </c>
      <c r="H58" s="175">
        <f t="shared" si="6"/>
        <v>48</v>
      </c>
      <c r="I58" s="506"/>
    </row>
    <row r="59" spans="1:9" ht="16.5" thickTop="1">
      <c r="A59" s="175">
        <f t="shared" si="0"/>
        <v>49</v>
      </c>
      <c r="C59" s="493"/>
      <c r="D59" s="493"/>
      <c r="E59" s="207"/>
      <c r="G59" s="486"/>
      <c r="H59" s="175">
        <f t="shared" si="1"/>
        <v>49</v>
      </c>
    </row>
    <row r="60" spans="1:9" ht="16.5" thickBot="1">
      <c r="A60" s="175">
        <f t="shared" si="0"/>
        <v>50</v>
      </c>
      <c r="B60" s="494" t="s">
        <v>399</v>
      </c>
      <c r="C60" s="493"/>
      <c r="D60" s="493"/>
      <c r="E60" s="208" t="e">
        <f>E48/E58</f>
        <v>#DIV/0!</v>
      </c>
      <c r="G60" s="486" t="s">
        <v>715</v>
      </c>
      <c r="H60" s="175">
        <f t="shared" si="1"/>
        <v>50</v>
      </c>
      <c r="I60" s="506"/>
    </row>
    <row r="61" spans="1:9" ht="16.5" thickTop="1">
      <c r="A61" s="175"/>
      <c r="B61" s="494" t="s">
        <v>8</v>
      </c>
      <c r="C61" s="493"/>
      <c r="D61" s="493"/>
      <c r="E61" s="508"/>
      <c r="G61" s="486"/>
      <c r="H61" s="175"/>
    </row>
    <row r="62" spans="1:9">
      <c r="A62" s="175"/>
      <c r="B62" s="494"/>
      <c r="C62" s="493"/>
      <c r="D62" s="493"/>
      <c r="E62" s="508"/>
      <c r="F62" s="508"/>
      <c r="G62" s="486"/>
      <c r="H62" s="175"/>
    </row>
    <row r="63" spans="1:9" ht="18.75">
      <c r="A63" s="509">
        <v>1</v>
      </c>
      <c r="B63" s="494" t="s">
        <v>558</v>
      </c>
      <c r="H63" s="175"/>
    </row>
    <row r="64" spans="1:9">
      <c r="A64" s="175"/>
      <c r="B64" s="494" t="s">
        <v>559</v>
      </c>
      <c r="C64" s="493"/>
      <c r="D64" s="493"/>
      <c r="E64" s="207"/>
      <c r="F64" s="207"/>
      <c r="G64" s="486"/>
      <c r="H64" s="17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55" orientation="portrait" r:id="rId1"/>
  <headerFooter scaleWithDoc="0">
    <oddFooter>&amp;C&amp;"Times New Roman,Regular"&amp;10AH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28"/>
  <sheetViews>
    <sheetView zoomScale="80" zoomScaleNormal="80" zoomScaleSheetLayoutView="70" zoomScalePageLayoutView="80" workbookViewId="0"/>
  </sheetViews>
  <sheetFormatPr defaultColWidth="8.85546875" defaultRowHeight="15.75"/>
  <cols>
    <col min="1" max="1" width="5.140625" style="659" customWidth="1"/>
    <col min="2" max="2" width="64.85546875" style="3" customWidth="1"/>
    <col min="3" max="3" width="21.140625" style="167" customWidth="1"/>
    <col min="4" max="4" width="1.5703125" style="3" customWidth="1"/>
    <col min="5" max="5" width="16.85546875" style="3" customWidth="1"/>
    <col min="6" max="6" width="1.5703125" style="3" customWidth="1"/>
    <col min="7" max="7" width="34.5703125" style="3" customWidth="1"/>
    <col min="8" max="8" width="5.140625" style="3" customWidth="1"/>
    <col min="9" max="9" width="8.85546875" style="3"/>
    <col min="10" max="10" width="20.42578125" style="3" bestFit="1" customWidth="1"/>
    <col min="11" max="16384" width="8.85546875" style="3"/>
  </cols>
  <sheetData>
    <row r="1" spans="1:11">
      <c r="A1" s="662"/>
      <c r="B1" s="167"/>
      <c r="D1" s="167"/>
      <c r="E1" s="510"/>
      <c r="F1" s="511"/>
      <c r="G1" s="173"/>
      <c r="H1" s="175"/>
    </row>
    <row r="2" spans="1:11">
      <c r="B2" s="771" t="s">
        <v>16</v>
      </c>
      <c r="C2" s="771"/>
      <c r="D2" s="771"/>
      <c r="E2" s="771"/>
      <c r="F2" s="772"/>
      <c r="G2" s="772"/>
      <c r="H2" s="173"/>
    </row>
    <row r="3" spans="1:11">
      <c r="B3" s="771" t="s">
        <v>881</v>
      </c>
      <c r="C3" s="771"/>
      <c r="D3" s="771"/>
      <c r="E3" s="771"/>
      <c r="F3" s="772"/>
      <c r="G3" s="772"/>
      <c r="H3" s="173"/>
    </row>
    <row r="4" spans="1:11">
      <c r="B4" s="771" t="s">
        <v>153</v>
      </c>
      <c r="C4" s="771"/>
      <c r="D4" s="771"/>
      <c r="E4" s="771"/>
      <c r="F4" s="772"/>
      <c r="G4" s="772"/>
      <c r="H4" s="173"/>
    </row>
    <row r="5" spans="1:11">
      <c r="B5" s="773" t="str">
        <f>'Stmt AD'!B5</f>
        <v>Base Period &amp; True-Up Period 12 - Months Ending xxxxxx</v>
      </c>
      <c r="C5" s="773"/>
      <c r="D5" s="773"/>
      <c r="E5" s="773"/>
      <c r="F5" s="776"/>
      <c r="G5" s="776"/>
      <c r="H5" s="173"/>
    </row>
    <row r="6" spans="1:11">
      <c r="B6" s="769" t="s">
        <v>1</v>
      </c>
      <c r="C6" s="760"/>
      <c r="D6" s="760"/>
      <c r="E6" s="760"/>
      <c r="F6" s="760"/>
      <c r="G6" s="760"/>
      <c r="H6" s="173"/>
    </row>
    <row r="7" spans="1:11">
      <c r="B7" s="175"/>
      <c r="C7" s="175"/>
      <c r="D7" s="175"/>
      <c r="E7" s="175"/>
      <c r="F7" s="470"/>
      <c r="G7" s="173"/>
      <c r="H7" s="173"/>
    </row>
    <row r="8" spans="1:11">
      <c r="A8" s="659" t="s">
        <v>2</v>
      </c>
      <c r="B8" s="470"/>
      <c r="C8" s="175" t="s">
        <v>255</v>
      </c>
      <c r="D8" s="470"/>
      <c r="E8" s="470"/>
      <c r="F8" s="470"/>
      <c r="G8" s="173"/>
      <c r="H8" s="173" t="s">
        <v>2</v>
      </c>
    </row>
    <row r="9" spans="1:11">
      <c r="A9" s="2" t="s">
        <v>18</v>
      </c>
      <c r="B9" s="493"/>
      <c r="C9" s="439" t="s">
        <v>254</v>
      </c>
      <c r="D9" s="167"/>
      <c r="E9" s="473" t="s">
        <v>36</v>
      </c>
      <c r="F9" s="173"/>
      <c r="G9" s="264" t="s">
        <v>7</v>
      </c>
      <c r="H9" s="2" t="s">
        <v>18</v>
      </c>
    </row>
    <row r="10" spans="1:11">
      <c r="A10" s="175"/>
      <c r="B10" s="167"/>
      <c r="D10" s="167"/>
      <c r="E10" s="167"/>
      <c r="F10" s="173"/>
      <c r="G10" s="512"/>
      <c r="H10" s="175"/>
    </row>
    <row r="11" spans="1:11">
      <c r="A11" s="175">
        <v>1</v>
      </c>
      <c r="B11" s="167" t="s">
        <v>64</v>
      </c>
      <c r="C11" s="475" t="s">
        <v>263</v>
      </c>
      <c r="D11" s="167"/>
      <c r="E11" s="101">
        <v>0</v>
      </c>
      <c r="F11" s="513"/>
      <c r="G11" s="514"/>
      <c r="H11" s="175">
        <f>A11</f>
        <v>1</v>
      </c>
      <c r="K11" s="475"/>
    </row>
    <row r="12" spans="1:11">
      <c r="A12" s="175">
        <f>+A11+1</f>
        <v>2</v>
      </c>
      <c r="B12" s="167"/>
      <c r="C12" s="475"/>
      <c r="D12" s="167"/>
      <c r="E12" s="211"/>
      <c r="F12" s="513"/>
      <c r="G12" s="515"/>
      <c r="H12" s="175">
        <f>+H11+1</f>
        <v>2</v>
      </c>
      <c r="K12" s="475"/>
    </row>
    <row r="13" spans="1:11">
      <c r="A13" s="175">
        <f t="shared" ref="A13:A25" si="0">+A12+1</f>
        <v>3</v>
      </c>
      <c r="B13" s="493" t="s">
        <v>65</v>
      </c>
      <c r="C13" s="475" t="s">
        <v>264</v>
      </c>
      <c r="D13" s="493"/>
      <c r="E13" s="103">
        <v>0</v>
      </c>
      <c r="F13" s="513"/>
      <c r="G13" s="514"/>
      <c r="H13" s="175">
        <f t="shared" ref="H13:H25" si="1">+H12+1</f>
        <v>3</v>
      </c>
      <c r="K13" s="475"/>
    </row>
    <row r="14" spans="1:11">
      <c r="A14" s="175">
        <f t="shared" si="0"/>
        <v>4</v>
      </c>
      <c r="B14" s="493"/>
      <c r="C14" s="475"/>
      <c r="D14" s="493"/>
      <c r="E14" s="212"/>
      <c r="F14" s="513"/>
      <c r="G14" s="514"/>
      <c r="H14" s="175">
        <f t="shared" si="1"/>
        <v>4</v>
      </c>
      <c r="K14" s="475"/>
    </row>
    <row r="15" spans="1:11">
      <c r="A15" s="175">
        <f t="shared" si="0"/>
        <v>5</v>
      </c>
      <c r="B15" s="493" t="s">
        <v>66</v>
      </c>
      <c r="C15" s="475" t="s">
        <v>265</v>
      </c>
      <c r="D15" s="493"/>
      <c r="E15" s="103">
        <v>0</v>
      </c>
      <c r="F15" s="513"/>
      <c r="G15" s="514"/>
      <c r="H15" s="175">
        <f t="shared" si="1"/>
        <v>5</v>
      </c>
      <c r="K15" s="475"/>
    </row>
    <row r="16" spans="1:11">
      <c r="A16" s="175">
        <f t="shared" si="0"/>
        <v>6</v>
      </c>
      <c r="B16" s="493"/>
      <c r="C16" s="475"/>
      <c r="D16" s="493"/>
      <c r="E16" s="212"/>
      <c r="F16" s="513"/>
      <c r="G16" s="514"/>
      <c r="H16" s="175">
        <f t="shared" si="1"/>
        <v>6</v>
      </c>
      <c r="K16" s="475"/>
    </row>
    <row r="17" spans="1:11">
      <c r="A17" s="175">
        <f t="shared" si="0"/>
        <v>7</v>
      </c>
      <c r="B17" s="493" t="s">
        <v>67</v>
      </c>
      <c r="C17" s="475" t="s">
        <v>266</v>
      </c>
      <c r="D17" s="493"/>
      <c r="E17" s="103">
        <v>0</v>
      </c>
      <c r="F17" s="513"/>
      <c r="G17" s="514"/>
      <c r="H17" s="175">
        <f t="shared" si="1"/>
        <v>7</v>
      </c>
      <c r="K17" s="475"/>
    </row>
    <row r="18" spans="1:11">
      <c r="A18" s="175">
        <f t="shared" si="0"/>
        <v>8</v>
      </c>
      <c r="B18" s="493"/>
      <c r="C18" s="475"/>
      <c r="D18" s="493"/>
      <c r="E18" s="212"/>
      <c r="F18" s="513"/>
      <c r="G18" s="514"/>
      <c r="H18" s="175">
        <f t="shared" si="1"/>
        <v>8</v>
      </c>
      <c r="K18" s="475"/>
    </row>
    <row r="19" spans="1:11">
      <c r="A19" s="175">
        <f t="shared" si="0"/>
        <v>9</v>
      </c>
      <c r="B19" s="493" t="s">
        <v>68</v>
      </c>
      <c r="C19" s="475" t="s">
        <v>267</v>
      </c>
      <c r="D19" s="493"/>
      <c r="E19" s="103">
        <v>0</v>
      </c>
      <c r="F19" s="513"/>
      <c r="G19" s="514"/>
      <c r="H19" s="175">
        <f t="shared" si="1"/>
        <v>9</v>
      </c>
      <c r="K19" s="475"/>
    </row>
    <row r="20" spans="1:11">
      <c r="A20" s="175">
        <f t="shared" si="0"/>
        <v>10</v>
      </c>
      <c r="B20" s="493"/>
      <c r="C20" s="475"/>
      <c r="D20" s="493"/>
      <c r="E20" s="213"/>
      <c r="F20" s="513"/>
      <c r="G20" s="514"/>
      <c r="H20" s="175">
        <f t="shared" si="1"/>
        <v>10</v>
      </c>
      <c r="K20" s="475"/>
    </row>
    <row r="21" spans="1:11">
      <c r="A21" s="175">
        <f t="shared" si="0"/>
        <v>11</v>
      </c>
      <c r="B21" s="493" t="s">
        <v>69</v>
      </c>
      <c r="C21" s="475" t="s">
        <v>268</v>
      </c>
      <c r="D21" s="493"/>
      <c r="E21" s="195">
        <v>0</v>
      </c>
      <c r="F21" s="513"/>
      <c r="G21" s="514"/>
      <c r="H21" s="175">
        <f t="shared" si="1"/>
        <v>11</v>
      </c>
      <c r="K21" s="475"/>
    </row>
    <row r="22" spans="1:11">
      <c r="A22" s="175">
        <f t="shared" si="0"/>
        <v>12</v>
      </c>
      <c r="B22" s="493"/>
      <c r="C22" s="493"/>
      <c r="D22" s="493"/>
      <c r="E22" s="211"/>
      <c r="F22" s="513"/>
      <c r="G22" s="475"/>
      <c r="H22" s="175">
        <f t="shared" si="1"/>
        <v>12</v>
      </c>
    </row>
    <row r="23" spans="1:11">
      <c r="A23" s="175">
        <f t="shared" si="0"/>
        <v>13</v>
      </c>
      <c r="B23" s="167" t="s">
        <v>780</v>
      </c>
      <c r="C23" s="493"/>
      <c r="D23" s="493"/>
      <c r="E23" s="214">
        <f>SUM(E11:E21)</f>
        <v>0</v>
      </c>
      <c r="F23" s="513"/>
      <c r="G23" s="516" t="s">
        <v>656</v>
      </c>
      <c r="H23" s="175">
        <f t="shared" si="1"/>
        <v>13</v>
      </c>
    </row>
    <row r="24" spans="1:11">
      <c r="A24" s="175">
        <f t="shared" si="0"/>
        <v>14</v>
      </c>
      <c r="B24" s="493"/>
      <c r="C24" s="493"/>
      <c r="D24" s="493"/>
      <c r="E24" s="214"/>
      <c r="F24" s="513"/>
      <c r="G24" s="516"/>
      <c r="H24" s="175">
        <f t="shared" si="1"/>
        <v>14</v>
      </c>
    </row>
    <row r="25" spans="1:11" ht="16.5" thickBot="1">
      <c r="A25" s="175">
        <f t="shared" si="0"/>
        <v>15</v>
      </c>
      <c r="B25" s="493" t="s">
        <v>10</v>
      </c>
      <c r="C25" s="493"/>
      <c r="D25" s="493"/>
      <c r="E25" s="215" t="e">
        <f>E13/E23</f>
        <v>#DIV/0!</v>
      </c>
      <c r="F25" s="517"/>
      <c r="G25" s="173" t="s">
        <v>684</v>
      </c>
      <c r="H25" s="175">
        <f t="shared" si="1"/>
        <v>15</v>
      </c>
    </row>
    <row r="26" spans="1:11" ht="16.5" thickTop="1">
      <c r="A26" s="175"/>
      <c r="B26" s="493"/>
      <c r="C26" s="493"/>
      <c r="D26" s="493"/>
      <c r="E26" s="216"/>
      <c r="F26" s="517"/>
      <c r="G26" s="173"/>
      <c r="H26" s="175"/>
    </row>
    <row r="27" spans="1:11">
      <c r="A27" s="175"/>
      <c r="B27" s="167"/>
      <c r="C27" s="493"/>
      <c r="D27" s="493"/>
      <c r="E27" s="216"/>
      <c r="F27" s="517"/>
      <c r="G27" s="516"/>
      <c r="H27" s="175"/>
    </row>
    <row r="28" spans="1:11">
      <c r="A28" s="175"/>
      <c r="B28" s="493"/>
      <c r="C28" s="493"/>
      <c r="D28" s="493"/>
      <c r="E28" s="216"/>
      <c r="F28" s="517"/>
      <c r="G28" s="173"/>
      <c r="H28" s="17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3" orientation="portrait" r:id="rId1"/>
  <headerFooter scaleWithDoc="0">
    <oddFooter>&amp;C&amp;"Times New Roman,Regular"&amp;10AI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H41"/>
  <sheetViews>
    <sheetView zoomScale="80" zoomScaleNormal="80" zoomScaleSheetLayoutView="70" workbookViewId="0"/>
  </sheetViews>
  <sheetFormatPr defaultColWidth="8.85546875" defaultRowHeight="15.75"/>
  <cols>
    <col min="1" max="1" width="5.140625" style="659" customWidth="1"/>
    <col min="2" max="2" width="71.5703125" style="75" customWidth="1"/>
    <col min="3" max="3" width="21.140625" style="521" customWidth="1"/>
    <col min="4" max="4" width="1.5703125" style="75" customWidth="1"/>
    <col min="5" max="5" width="16.85546875" style="75" customWidth="1"/>
    <col min="6" max="6" width="1.5703125" style="75" customWidth="1"/>
    <col min="7" max="7" width="34.5703125" style="75" customWidth="1"/>
    <col min="8" max="8" width="5.140625" style="657" customWidth="1"/>
    <col min="9" max="9" width="20.42578125" style="75" bestFit="1" customWidth="1"/>
    <col min="10" max="16384" width="8.85546875" style="75"/>
  </cols>
  <sheetData>
    <row r="1" spans="1:8">
      <c r="B1" s="518"/>
      <c r="C1" s="519"/>
      <c r="D1" s="132"/>
      <c r="E1" s="152"/>
      <c r="F1" s="108"/>
      <c r="G1" s="146"/>
    </row>
    <row r="2" spans="1:8">
      <c r="B2" s="765" t="s">
        <v>16</v>
      </c>
      <c r="C2" s="765"/>
      <c r="D2" s="765"/>
      <c r="E2" s="765"/>
      <c r="F2" s="765"/>
      <c r="G2" s="765"/>
    </row>
    <row r="3" spans="1:8">
      <c r="B3" s="765" t="s">
        <v>882</v>
      </c>
      <c r="C3" s="765"/>
      <c r="D3" s="765"/>
      <c r="E3" s="765"/>
      <c r="F3" s="765"/>
      <c r="G3" s="765"/>
    </row>
    <row r="4" spans="1:8">
      <c r="B4" s="765" t="s">
        <v>142</v>
      </c>
      <c r="C4" s="765"/>
      <c r="D4" s="765"/>
      <c r="E4" s="765"/>
      <c r="F4" s="765"/>
      <c r="G4" s="765"/>
    </row>
    <row r="5" spans="1:8">
      <c r="B5" s="770" t="str">
        <f>'Stmt AD'!B5</f>
        <v>Base Period &amp; True-Up Period 12 - Months Ending xxxxxx</v>
      </c>
      <c r="C5" s="770"/>
      <c r="D5" s="770"/>
      <c r="E5" s="770"/>
      <c r="F5" s="770"/>
      <c r="G5" s="770"/>
    </row>
    <row r="6" spans="1:8" ht="15.75" customHeight="1">
      <c r="B6" s="777">
        <v>-1000</v>
      </c>
      <c r="C6" s="777"/>
      <c r="D6" s="777"/>
      <c r="E6" s="777"/>
      <c r="F6" s="777"/>
      <c r="G6" s="777"/>
    </row>
    <row r="7" spans="1:8">
      <c r="B7" s="242"/>
      <c r="C7" s="519"/>
      <c r="D7" s="242"/>
      <c r="E7" s="242"/>
      <c r="F7" s="436"/>
      <c r="G7" s="146"/>
    </row>
    <row r="8" spans="1:8">
      <c r="A8" s="657" t="s">
        <v>2</v>
      </c>
      <c r="B8" s="436"/>
      <c r="C8" s="175" t="s">
        <v>255</v>
      </c>
      <c r="D8" s="436"/>
      <c r="E8" s="437"/>
      <c r="F8" s="436"/>
      <c r="G8" s="232"/>
      <c r="H8" s="657" t="s">
        <v>2</v>
      </c>
    </row>
    <row r="9" spans="1:8">
      <c r="A9" s="232" t="s">
        <v>18</v>
      </c>
      <c r="B9" s="436"/>
      <c r="C9" s="439" t="s">
        <v>254</v>
      </c>
      <c r="D9" s="436"/>
      <c r="E9" s="442" t="s">
        <v>36</v>
      </c>
      <c r="F9" s="436"/>
      <c r="G9" s="85" t="s">
        <v>7</v>
      </c>
      <c r="H9" s="232" t="s">
        <v>18</v>
      </c>
    </row>
    <row r="10" spans="1:8">
      <c r="A10" s="232"/>
      <c r="B10" s="436"/>
      <c r="C10" s="520"/>
      <c r="D10" s="436"/>
      <c r="E10" s="232"/>
      <c r="F10" s="436"/>
      <c r="G10" s="232"/>
      <c r="H10" s="232"/>
    </row>
    <row r="11" spans="1:8">
      <c r="A11" s="175">
        <v>1</v>
      </c>
      <c r="B11" s="518" t="s">
        <v>338</v>
      </c>
      <c r="C11" s="519"/>
      <c r="D11" s="242"/>
      <c r="E11" s="217">
        <v>0</v>
      </c>
      <c r="F11" s="242"/>
      <c r="G11" s="507" t="s">
        <v>673</v>
      </c>
      <c r="H11" s="175">
        <f>A11</f>
        <v>1</v>
      </c>
    </row>
    <row r="12" spans="1:8">
      <c r="A12" s="175">
        <f>A11+1</f>
        <v>2</v>
      </c>
      <c r="E12" s="218"/>
      <c r="F12" s="151"/>
      <c r="G12" s="119"/>
      <c r="H12" s="175">
        <f>H11+1</f>
        <v>2</v>
      </c>
    </row>
    <row r="13" spans="1:8">
      <c r="A13" s="175">
        <f t="shared" ref="A13:A33" si="0">A12+1</f>
        <v>3</v>
      </c>
      <c r="B13" s="75" t="s">
        <v>143</v>
      </c>
      <c r="C13" s="146" t="s">
        <v>295</v>
      </c>
      <c r="E13" s="107">
        <v>0</v>
      </c>
      <c r="F13" s="151"/>
      <c r="G13" s="119" t="s">
        <v>674</v>
      </c>
      <c r="H13" s="175">
        <f t="shared" ref="H13:H28" si="1">H12+1</f>
        <v>3</v>
      </c>
    </row>
    <row r="14" spans="1:8">
      <c r="A14" s="175">
        <f t="shared" si="0"/>
        <v>4</v>
      </c>
      <c r="C14" s="146"/>
      <c r="E14" s="218"/>
      <c r="F14" s="151"/>
      <c r="G14" s="119"/>
      <c r="H14" s="175">
        <f t="shared" si="1"/>
        <v>4</v>
      </c>
    </row>
    <row r="15" spans="1:8">
      <c r="A15" s="175">
        <f t="shared" si="0"/>
        <v>5</v>
      </c>
      <c r="B15" s="75" t="s">
        <v>144</v>
      </c>
      <c r="C15" s="146" t="s">
        <v>296</v>
      </c>
      <c r="E15" s="219">
        <v>0</v>
      </c>
      <c r="F15" s="116"/>
      <c r="G15" s="119" t="s">
        <v>675</v>
      </c>
      <c r="H15" s="175">
        <f t="shared" si="1"/>
        <v>5</v>
      </c>
    </row>
    <row r="16" spans="1:8">
      <c r="A16" s="175">
        <f t="shared" si="0"/>
        <v>6</v>
      </c>
      <c r="C16" s="146"/>
      <c r="E16" s="99"/>
      <c r="F16" s="154"/>
      <c r="G16" s="119"/>
      <c r="H16" s="175">
        <f t="shared" si="1"/>
        <v>6</v>
      </c>
    </row>
    <row r="17" spans="1:8">
      <c r="A17" s="175">
        <f t="shared" si="0"/>
        <v>7</v>
      </c>
      <c r="B17" s="75" t="s">
        <v>145</v>
      </c>
      <c r="C17" s="146" t="s">
        <v>297</v>
      </c>
      <c r="E17" s="111">
        <v>0</v>
      </c>
      <c r="F17" s="102"/>
      <c r="G17" s="119" t="s">
        <v>676</v>
      </c>
      <c r="H17" s="175">
        <f t="shared" si="1"/>
        <v>7</v>
      </c>
    </row>
    <row r="18" spans="1:8">
      <c r="A18" s="175">
        <f t="shared" si="0"/>
        <v>8</v>
      </c>
      <c r="E18" s="220"/>
      <c r="F18" s="154"/>
      <c r="G18" s="119"/>
      <c r="H18" s="175">
        <f t="shared" si="1"/>
        <v>8</v>
      </c>
    </row>
    <row r="19" spans="1:8">
      <c r="A19" s="175">
        <f t="shared" si="0"/>
        <v>9</v>
      </c>
      <c r="B19" s="75" t="s">
        <v>10</v>
      </c>
      <c r="E19" s="221" t="e">
        <f>'Stmt AI'!E25</f>
        <v>#DIV/0!</v>
      </c>
      <c r="F19" s="154"/>
      <c r="G19" s="119" t="s">
        <v>671</v>
      </c>
      <c r="H19" s="175">
        <f t="shared" si="1"/>
        <v>9</v>
      </c>
    </row>
    <row r="20" spans="1:8">
      <c r="A20" s="175">
        <f t="shared" si="0"/>
        <v>10</v>
      </c>
      <c r="E20" s="222"/>
      <c r="F20" s="154"/>
      <c r="G20" s="119"/>
      <c r="H20" s="175">
        <f t="shared" si="1"/>
        <v>10</v>
      </c>
    </row>
    <row r="21" spans="1:8">
      <c r="A21" s="175">
        <f t="shared" si="0"/>
        <v>11</v>
      </c>
      <c r="B21" s="75" t="s">
        <v>146</v>
      </c>
      <c r="E21" s="223" t="e">
        <f>E13*$E$19</f>
        <v>#DIV/0!</v>
      </c>
      <c r="F21" s="151"/>
      <c r="G21" s="119" t="s">
        <v>677</v>
      </c>
      <c r="H21" s="175">
        <f t="shared" si="1"/>
        <v>11</v>
      </c>
    </row>
    <row r="22" spans="1:8">
      <c r="A22" s="175">
        <f t="shared" si="0"/>
        <v>12</v>
      </c>
      <c r="E22" s="224"/>
      <c r="F22" s="154"/>
      <c r="G22" s="119"/>
      <c r="H22" s="175">
        <f t="shared" si="1"/>
        <v>12</v>
      </c>
    </row>
    <row r="23" spans="1:8">
      <c r="A23" s="175">
        <f t="shared" si="0"/>
        <v>13</v>
      </c>
      <c r="B23" s="75" t="s">
        <v>147</v>
      </c>
      <c r="E23" s="225" t="e">
        <f>E15*$E$19</f>
        <v>#DIV/0!</v>
      </c>
      <c r="F23" s="102"/>
      <c r="G23" s="119" t="s">
        <v>678</v>
      </c>
      <c r="H23" s="175">
        <f t="shared" si="1"/>
        <v>13</v>
      </c>
    </row>
    <row r="24" spans="1:8">
      <c r="A24" s="175">
        <f t="shared" si="0"/>
        <v>14</v>
      </c>
      <c r="B24" s="75" t="s">
        <v>8</v>
      </c>
      <c r="E24" s="161"/>
      <c r="F24" s="102"/>
      <c r="G24" s="119"/>
      <c r="H24" s="175">
        <f t="shared" si="1"/>
        <v>14</v>
      </c>
    </row>
    <row r="25" spans="1:8">
      <c r="A25" s="175">
        <f t="shared" si="0"/>
        <v>15</v>
      </c>
      <c r="B25" s="75" t="s">
        <v>148</v>
      </c>
      <c r="E25" s="226" t="e">
        <f>E17*$E$19</f>
        <v>#DIV/0!</v>
      </c>
      <c r="F25" s="102"/>
      <c r="G25" s="119" t="s">
        <v>679</v>
      </c>
      <c r="H25" s="175">
        <f t="shared" si="1"/>
        <v>15</v>
      </c>
    </row>
    <row r="26" spans="1:8">
      <c r="A26" s="175">
        <f t="shared" si="0"/>
        <v>16</v>
      </c>
      <c r="E26" s="161"/>
      <c r="F26" s="102"/>
      <c r="G26" s="119"/>
      <c r="H26" s="175">
        <f t="shared" si="1"/>
        <v>16</v>
      </c>
    </row>
    <row r="27" spans="1:8" ht="16.5" thickBot="1">
      <c r="A27" s="175">
        <f t="shared" si="0"/>
        <v>17</v>
      </c>
      <c r="B27" s="75" t="s">
        <v>488</v>
      </c>
      <c r="D27" s="165"/>
      <c r="E27" s="227" t="e">
        <f>E11+E21+E23+E25</f>
        <v>#DIV/0!</v>
      </c>
      <c r="F27" s="151"/>
      <c r="G27" s="119" t="s">
        <v>680</v>
      </c>
      <c r="H27" s="175">
        <f t="shared" si="1"/>
        <v>17</v>
      </c>
    </row>
    <row r="28" spans="1:8" ht="16.5" thickTop="1">
      <c r="A28" s="175">
        <f t="shared" si="0"/>
        <v>18</v>
      </c>
      <c r="D28" s="165"/>
      <c r="E28" s="165"/>
      <c r="F28" s="102"/>
      <c r="G28" s="119"/>
      <c r="H28" s="175">
        <f t="shared" si="1"/>
        <v>18</v>
      </c>
    </row>
    <row r="29" spans="1:8" ht="16.5" thickBot="1">
      <c r="A29" s="175">
        <f>A28+1</f>
        <v>19</v>
      </c>
      <c r="B29" s="75" t="s">
        <v>149</v>
      </c>
      <c r="D29" s="165"/>
      <c r="E29" s="166">
        <v>0</v>
      </c>
      <c r="F29" s="102"/>
      <c r="G29" s="507" t="s">
        <v>681</v>
      </c>
      <c r="H29" s="175">
        <f>H28+1</f>
        <v>19</v>
      </c>
    </row>
    <row r="30" spans="1:8" ht="16.5" thickTop="1">
      <c r="A30" s="175">
        <f t="shared" si="0"/>
        <v>20</v>
      </c>
      <c r="D30" s="165"/>
      <c r="F30" s="102"/>
      <c r="G30" s="119"/>
      <c r="H30" s="175">
        <f t="shared" ref="H30:H33" si="2">H29+1</f>
        <v>20</v>
      </c>
    </row>
    <row r="31" spans="1:8" ht="19.5" thickBot="1">
      <c r="A31" s="175">
        <f>A30+1</f>
        <v>21</v>
      </c>
      <c r="B31" s="75" t="s">
        <v>377</v>
      </c>
      <c r="D31" s="522"/>
      <c r="E31" s="166">
        <v>0</v>
      </c>
      <c r="F31" s="449"/>
      <c r="G31" s="119" t="s">
        <v>682</v>
      </c>
      <c r="H31" s="175">
        <f>H30+1</f>
        <v>21</v>
      </c>
    </row>
    <row r="32" spans="1:8" ht="16.5" thickTop="1">
      <c r="A32" s="175">
        <f t="shared" si="0"/>
        <v>22</v>
      </c>
      <c r="D32" s="104"/>
      <c r="E32" s="99"/>
      <c r="F32" s="102"/>
      <c r="G32" s="119"/>
      <c r="H32" s="175">
        <f t="shared" si="2"/>
        <v>22</v>
      </c>
    </row>
    <row r="33" spans="1:8" ht="16.5" thickBot="1">
      <c r="A33" s="175">
        <f t="shared" si="0"/>
        <v>23</v>
      </c>
      <c r="B33" s="75" t="s">
        <v>150</v>
      </c>
      <c r="C33" s="523"/>
      <c r="D33" s="524"/>
      <c r="E33" s="166">
        <v>0</v>
      </c>
      <c r="F33" s="102"/>
      <c r="G33" s="119" t="s">
        <v>683</v>
      </c>
      <c r="H33" s="175">
        <f t="shared" si="2"/>
        <v>23</v>
      </c>
    </row>
    <row r="34" spans="1:8" ht="16.5" thickTop="1">
      <c r="A34" s="657"/>
      <c r="B34" s="393"/>
      <c r="E34" s="218"/>
      <c r="F34" s="102"/>
      <c r="G34" s="525"/>
    </row>
    <row r="35" spans="1:8">
      <c r="A35" s="657"/>
      <c r="B35" s="393"/>
      <c r="E35" s="218"/>
      <c r="F35" s="102"/>
      <c r="G35" s="525"/>
    </row>
    <row r="36" spans="1:8" ht="18.75">
      <c r="A36" s="457">
        <v>1</v>
      </c>
      <c r="B36" s="75" t="s">
        <v>340</v>
      </c>
      <c r="E36" s="165"/>
      <c r="F36" s="102"/>
      <c r="G36" s="119"/>
    </row>
    <row r="37" spans="1:8">
      <c r="A37" s="657"/>
      <c r="E37" s="165"/>
      <c r="F37" s="102"/>
      <c r="G37" s="119"/>
    </row>
    <row r="38" spans="1:8">
      <c r="A38" s="657"/>
      <c r="B38" s="526"/>
      <c r="E38" s="99"/>
      <c r="F38" s="102"/>
      <c r="G38" s="119"/>
    </row>
    <row r="39" spans="1:8">
      <c r="A39" s="657"/>
      <c r="B39" s="84"/>
      <c r="C39" s="523"/>
      <c r="E39" s="228"/>
      <c r="F39" s="102"/>
      <c r="G39" s="527"/>
    </row>
    <row r="40" spans="1:8">
      <c r="A40" s="657"/>
      <c r="B40" s="526"/>
      <c r="E40" s="149"/>
      <c r="F40" s="102"/>
      <c r="G40" s="527"/>
    </row>
    <row r="41" spans="1:8">
      <c r="A41" s="657"/>
      <c r="F41" s="146"/>
      <c r="G41" s="119"/>
    </row>
  </sheetData>
  <mergeCells count="5">
    <mergeCell ref="B5:G5"/>
    <mergeCell ref="B2:G2"/>
    <mergeCell ref="B3:G3"/>
    <mergeCell ref="B4:G4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Roman,Regular"&amp;10AJ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4DA40E261794486441F166B9E235A" ma:contentTypeVersion="9" ma:contentTypeDescription="Create a new document." ma:contentTypeScope="" ma:versionID="688e327131ed69a54c924c9d97bbce5b">
  <xsd:schema xmlns:xsd="http://www.w3.org/2001/XMLSchema" xmlns:xs="http://www.w3.org/2001/XMLSchema" xmlns:p="http://schemas.microsoft.com/office/2006/metadata/properties" xmlns:ns3="2ca58cb1-a033-43ef-8c86-0668b269dda1" targetNamespace="http://schemas.microsoft.com/office/2006/metadata/properties" ma:root="true" ma:fieldsID="b375b21ccacc0894b798ea7490b5eb2a" ns3:_="">
    <xsd:import namespace="2ca58cb1-a033-43ef-8c86-0668b269dd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58cb1-a033-43ef-8c86-0668b26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B28AC0-A937-4726-9F01-D09E7304D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6125E5-D8B8-45DB-99CA-EF2AAE465A1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2ca58cb1-a033-43ef-8c86-0668b269dda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E5FD5A-7164-49C5-B245-55DDE23E9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58cb1-a033-43ef-8c86-0668b269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BK-1 Retail TRR</vt:lpstr>
      <vt:lpstr>BK-2 ISO TRR</vt:lpstr>
      <vt:lpstr>Stmt AD</vt:lpstr>
      <vt:lpstr>Stmt AE</vt:lpstr>
      <vt:lpstr>Stmt AF</vt:lpstr>
      <vt:lpstr>Stmt AG</vt:lpstr>
      <vt:lpstr>Stmt AH</vt:lpstr>
      <vt:lpstr>Stmt AI</vt:lpstr>
      <vt:lpstr>Stmt AJ</vt:lpstr>
      <vt:lpstr>Stmt AK</vt:lpstr>
      <vt:lpstr>Stmt AL</vt:lpstr>
      <vt:lpstr>Stmt AM</vt:lpstr>
      <vt:lpstr>Stmt AQ</vt:lpstr>
      <vt:lpstr>Stmt AR</vt:lpstr>
      <vt:lpstr>Stmt AU</vt:lpstr>
      <vt:lpstr>Stmt AV</vt:lpstr>
      <vt:lpstr>Stmt Misc.</vt:lpstr>
      <vt:lpstr>True-Up</vt:lpstr>
      <vt:lpstr>Interest TU BP</vt:lpstr>
      <vt:lpstr>Interest TU CY</vt:lpstr>
      <vt:lpstr>Summary of HV-LV Splits</vt:lpstr>
      <vt:lpstr>'BK-1 Retail TRR'!Print_Area</vt:lpstr>
      <vt:lpstr>'BK-2 ISO TRR'!Print_Area</vt:lpstr>
      <vt:lpstr>'Interest TU BP'!Print_Area</vt:lpstr>
      <vt:lpstr>'Interest TU CY'!Print_Area</vt:lpstr>
      <vt:lpstr>'Stmt AD'!Print_Area</vt:lpstr>
      <vt:lpstr>'Stmt AE'!Print_Area</vt:lpstr>
      <vt:lpstr>'Stmt AF'!Print_Area</vt:lpstr>
      <vt:lpstr>'Stmt AG'!Print_Area</vt:lpstr>
      <vt:lpstr>'Stmt AH'!Print_Area</vt:lpstr>
      <vt:lpstr>'Stmt AI'!Print_Area</vt:lpstr>
      <vt:lpstr>'Stmt AJ'!Print_Area</vt:lpstr>
      <vt:lpstr>'Stmt AK'!Print_Area</vt:lpstr>
      <vt:lpstr>'Stmt AL'!Print_Area</vt:lpstr>
      <vt:lpstr>'Stmt AM'!Print_Area</vt:lpstr>
      <vt:lpstr>'Stmt AQ'!Print_Area</vt:lpstr>
      <vt:lpstr>'Stmt AR'!Print_Area</vt:lpstr>
      <vt:lpstr>'Stmt AU'!Print_Area</vt:lpstr>
      <vt:lpstr>'Stmt AV'!Print_Area</vt:lpstr>
      <vt:lpstr>'Stmt Misc.'!Print_Area</vt:lpstr>
      <vt:lpstr>'Summary of HV-LV Splits'!Print_Area</vt:lpstr>
      <vt:lpstr>'True-Up'!Print_Area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sward</dc:creator>
  <cp:lastModifiedBy>Penn, Christopher R</cp:lastModifiedBy>
  <cp:lastPrinted>2019-10-16T23:24:58Z</cp:lastPrinted>
  <dcterms:created xsi:type="dcterms:W3CDTF">2016-08-29T13:22:03Z</dcterms:created>
  <dcterms:modified xsi:type="dcterms:W3CDTF">2019-10-16T23:43:57Z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{076CBD04-4AC4-48CB-8E3D-AE47D9F74B5D}</vt:lpwstr>
  </property>
  <property fmtid="{D5CDD505-2E9C-101B-9397-08002B2CF9AE}" pid="3" name="ContentTypeId">
    <vt:lpwstr>0x01010014C4DA40E261794486441F166B9E235A</vt:lpwstr>
  </property>
</Properties>
</file>