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475" yWindow="195" windowWidth="12885" windowHeight="13095"/>
  </bookViews>
  <sheets>
    <sheet name="Ex Post Impacts" sheetId="2" r:id="rId1"/>
    <sheet name="Lookup" sheetId="1" state="hidden" r:id="rId2"/>
    <sheet name="Criteria" sheetId="3" state="hidden" r:id="rId3"/>
  </sheets>
  <definedNames>
    <definedName name="cycle">Criteria!$A$19:$A$21</definedName>
    <definedName name="data">Lookup!$E$1:$M$2593</definedName>
    <definedName name="events">Criteria!$A$2:$A$10</definedName>
    <definedName name="type">Criteria!$A$12:$A$15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"/>
  <c r="F3" i="2" l="1"/>
  <c r="F4"/>
  <c r="C6"/>
  <c r="C32" i="3" l="1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L5" i="2" l="1"/>
  <c r="M5"/>
  <c r="K5"/>
  <c r="C31" i="3"/>
  <c r="C30"/>
  <c r="C29"/>
  <c r="C28"/>
  <c r="C27"/>
  <c r="C26"/>
  <c r="C25"/>
  <c r="C24"/>
  <c r="S7" i="2"/>
  <c r="O27" l="1"/>
  <c r="O23"/>
  <c r="I7" i="3" s="1"/>
  <c r="O19" i="2"/>
  <c r="I3" i="3" s="1"/>
  <c r="O15" i="2"/>
  <c r="O11"/>
  <c r="O7"/>
  <c r="K29"/>
  <c r="K27"/>
  <c r="K25"/>
  <c r="K23"/>
  <c r="K21"/>
  <c r="K19"/>
  <c r="K17"/>
  <c r="K15"/>
  <c r="K13"/>
  <c r="K11"/>
  <c r="K9"/>
  <c r="K7"/>
  <c r="S6"/>
  <c r="R29"/>
  <c r="S28"/>
  <c r="T27"/>
  <c r="P27"/>
  <c r="Q26"/>
  <c r="R25"/>
  <c r="S24"/>
  <c r="T23"/>
  <c r="P23"/>
  <c r="Q22"/>
  <c r="R21"/>
  <c r="S20"/>
  <c r="T19"/>
  <c r="P19"/>
  <c r="Q18"/>
  <c r="R17"/>
  <c r="S16"/>
  <c r="T15"/>
  <c r="P15"/>
  <c r="Q14"/>
  <c r="R13"/>
  <c r="S12"/>
  <c r="T11"/>
  <c r="P11"/>
  <c r="Q10"/>
  <c r="R9"/>
  <c r="S8"/>
  <c r="T7"/>
  <c r="P7"/>
  <c r="O28"/>
  <c r="O24"/>
  <c r="O20"/>
  <c r="I4" i="3" s="1"/>
  <c r="O16" i="2"/>
  <c r="O12"/>
  <c r="O8"/>
  <c r="L29"/>
  <c r="M29" s="1"/>
  <c r="N29" s="1"/>
  <c r="L27"/>
  <c r="M27" s="1"/>
  <c r="N27" s="1"/>
  <c r="L25"/>
  <c r="M25" s="1"/>
  <c r="N25" s="1"/>
  <c r="L23"/>
  <c r="K7" i="3" s="1"/>
  <c r="L21" i="2"/>
  <c r="K5" i="3" s="1"/>
  <c r="L19" i="2"/>
  <c r="K3" i="3" s="1"/>
  <c r="L17" i="2"/>
  <c r="M17" s="1"/>
  <c r="N17" s="1"/>
  <c r="L15"/>
  <c r="M15" s="1"/>
  <c r="N15" s="1"/>
  <c r="L13"/>
  <c r="L11"/>
  <c r="L9"/>
  <c r="L7"/>
  <c r="R6"/>
  <c r="S29"/>
  <c r="T28"/>
  <c r="P28"/>
  <c r="Q27"/>
  <c r="R26"/>
  <c r="S25"/>
  <c r="T24"/>
  <c r="P24"/>
  <c r="Q23"/>
  <c r="R22"/>
  <c r="S21"/>
  <c r="T20"/>
  <c r="P20"/>
  <c r="Q19"/>
  <c r="R18"/>
  <c r="S17"/>
  <c r="T16"/>
  <c r="P16"/>
  <c r="Q15"/>
  <c r="R14"/>
  <c r="S13"/>
  <c r="T12"/>
  <c r="P12"/>
  <c r="Q11"/>
  <c r="R10"/>
  <c r="S9"/>
  <c r="T8"/>
  <c r="P8"/>
  <c r="Q7"/>
  <c r="O29"/>
  <c r="O25"/>
  <c r="O21"/>
  <c r="I5" i="3" s="1"/>
  <c r="O17" i="2"/>
  <c r="O13"/>
  <c r="O9"/>
  <c r="K6"/>
  <c r="K28"/>
  <c r="K26"/>
  <c r="K24"/>
  <c r="K22"/>
  <c r="K20"/>
  <c r="K18"/>
  <c r="K16"/>
  <c r="K14"/>
  <c r="K12"/>
  <c r="K10"/>
  <c r="K8"/>
  <c r="Q6"/>
  <c r="T29"/>
  <c r="P29"/>
  <c r="Q28"/>
  <c r="R27"/>
  <c r="S26"/>
  <c r="T25"/>
  <c r="P25"/>
  <c r="Q24"/>
  <c r="R23"/>
  <c r="S22"/>
  <c r="T21"/>
  <c r="P21"/>
  <c r="Q20"/>
  <c r="R19"/>
  <c r="S18"/>
  <c r="T17"/>
  <c r="P17"/>
  <c r="Q16"/>
  <c r="R15"/>
  <c r="S14"/>
  <c r="T13"/>
  <c r="P13"/>
  <c r="Q12"/>
  <c r="R11"/>
  <c r="S10"/>
  <c r="T9"/>
  <c r="P9"/>
  <c r="Q8"/>
  <c r="R7"/>
  <c r="O6"/>
  <c r="O26"/>
  <c r="O22"/>
  <c r="I6" i="3" s="1"/>
  <c r="U22" i="2" s="1"/>
  <c r="O18"/>
  <c r="I2" i="3" s="1"/>
  <c r="O14" i="2"/>
  <c r="O10"/>
  <c r="L6"/>
  <c r="L28"/>
  <c r="M28" s="1"/>
  <c r="N28" s="1"/>
  <c r="L26"/>
  <c r="M26" s="1"/>
  <c r="N26" s="1"/>
  <c r="L24"/>
  <c r="M24" s="1"/>
  <c r="N24" s="1"/>
  <c r="L22"/>
  <c r="K6" i="3" s="1"/>
  <c r="L20" i="2"/>
  <c r="K4" i="3" s="1"/>
  <c r="L18" i="2"/>
  <c r="K2" i="3" s="1"/>
  <c r="L16" i="2"/>
  <c r="M16" s="1"/>
  <c r="N16" s="1"/>
  <c r="L14"/>
  <c r="M14" s="1"/>
  <c r="N14" s="1"/>
  <c r="L12"/>
  <c r="L10"/>
  <c r="L8"/>
  <c r="P6"/>
  <c r="T6"/>
  <c r="Q29"/>
  <c r="R28"/>
  <c r="S27"/>
  <c r="T26"/>
  <c r="P26"/>
  <c r="Q25"/>
  <c r="R24"/>
  <c r="S23"/>
  <c r="T22"/>
  <c r="P22"/>
  <c r="Q21"/>
  <c r="R20"/>
  <c r="S19"/>
  <c r="T18"/>
  <c r="P18"/>
  <c r="Q17"/>
  <c r="R16"/>
  <c r="S15"/>
  <c r="T14"/>
  <c r="P14"/>
  <c r="Q13"/>
  <c r="R12"/>
  <c r="S11"/>
  <c r="T10"/>
  <c r="P10"/>
  <c r="Q9"/>
  <c r="R8"/>
  <c r="U19"/>
  <c r="U20"/>
  <c r="U23"/>
  <c r="U21"/>
  <c r="U18"/>
  <c r="M10" l="1"/>
  <c r="N10" s="1"/>
  <c r="M9"/>
  <c r="N9" s="1"/>
  <c r="M8"/>
  <c r="N8" s="1"/>
  <c r="M7"/>
  <c r="N7" s="1"/>
  <c r="M6"/>
  <c r="N6" s="1"/>
  <c r="M13"/>
  <c r="N13" s="1"/>
  <c r="M12"/>
  <c r="N12" s="1"/>
  <c r="M11"/>
  <c r="N11" s="1"/>
  <c r="M23"/>
  <c r="M18"/>
  <c r="M22"/>
  <c r="M21"/>
  <c r="M20"/>
  <c r="M19"/>
  <c r="I8" i="3"/>
  <c r="F5" i="2" s="1"/>
  <c r="N18" l="1"/>
  <c r="J2" i="3"/>
  <c r="N19" i="2"/>
  <c r="J3" i="3"/>
  <c r="N23" i="2"/>
  <c r="J7" i="3"/>
  <c r="N20" i="2"/>
  <c r="J4" i="3"/>
  <c r="N22" i="2"/>
  <c r="J6" i="3"/>
  <c r="N21" i="2"/>
  <c r="J5" i="3"/>
  <c r="K8"/>
  <c r="J8" l="1"/>
  <c r="F6" i="2" s="1"/>
  <c r="K9" i="3" l="1"/>
  <c r="F7" i="2" s="1"/>
</calcChain>
</file>

<file path=xl/sharedStrings.xml><?xml version="1.0" encoding="utf-8"?>
<sst xmlns="http://schemas.openxmlformats.org/spreadsheetml/2006/main" count="6149" uniqueCount="58">
  <si>
    <t>hour</t>
  </si>
  <si>
    <t>date</t>
  </si>
  <si>
    <t>TABLE 2:  Event Day Information</t>
  </si>
  <si>
    <t>Event Start</t>
  </si>
  <si>
    <t>Hour Ending</t>
  </si>
  <si>
    <t>Load w/o DR</t>
  </si>
  <si>
    <t>Load w/ DR</t>
  </si>
  <si>
    <t>Impact</t>
  </si>
  <si>
    <t>Date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</si>
  <si>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</si>
  <si>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</si>
  <si>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</si>
  <si>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</si>
  <si>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</si>
  <si>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</si>
  <si>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</si>
  <si>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</si>
  <si>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</si>
  <si>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</si>
  <si>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</si>
  <si>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</si>
  <si>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</si>
  <si>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</si>
  <si>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t>Enrolled Devices</t>
  </si>
  <si>
    <r>
      <t>8/10/2012</t>
    </r>
    <r>
      <rPr>
        <sz val="11"/>
        <color theme="1"/>
        <rFont val="Calibri"/>
        <family val="2"/>
      </rPr>
      <t>†</t>
    </r>
  </si>
  <si>
    <t>9/15/2012†*</t>
  </si>
  <si>
    <t>8/10/2012†</t>
  </si>
  <si>
    <t>†PTR Event from 11AM to 6PM</t>
  </si>
  <si>
    <t>*Saturday Event</t>
  </si>
  <si>
    <t>Average Two Hour Event Day‡</t>
  </si>
  <si>
    <r>
      <rPr>
        <sz val="11"/>
        <color theme="1"/>
        <rFont val="Calibri"/>
        <family val="2"/>
      </rPr>
      <t>‡</t>
    </r>
    <r>
      <rPr>
        <sz val="11"/>
        <color theme="1"/>
        <rFont val="Calibri"/>
        <family val="2"/>
        <scheme val="minor"/>
      </rPr>
      <t>Event on 8/10/2012 does not contain common hours 2-4 PM</t>
    </r>
  </si>
  <si>
    <t>p10</t>
  </si>
  <si>
    <t>p30</t>
  </si>
  <si>
    <t>p50</t>
  </si>
  <si>
    <t>p70</t>
  </si>
  <si>
    <t>p90</t>
  </si>
  <si>
    <t>concat</t>
  </si>
  <si>
    <t>Hour Ending Event Start</t>
  </si>
  <si>
    <t>Hour Ending Event End</t>
  </si>
  <si>
    <t>lookuphour</t>
  </si>
  <si>
    <t>temp</t>
  </si>
  <si>
    <t>impact</t>
  </si>
  <si>
    <t>ref</t>
  </si>
  <si>
    <t>Pct.</t>
  </si>
  <si>
    <t>Avg.</t>
  </si>
  <si>
    <t>category</t>
  </si>
  <si>
    <t>All</t>
  </si>
  <si>
    <t>Cycling Option</t>
  </si>
  <si>
    <t>Average Per Premise</t>
  </si>
  <si>
    <t>Average Per Device</t>
  </si>
  <si>
    <t>Average Per Ton</t>
  </si>
  <si>
    <t>50% Cycling</t>
  </si>
  <si>
    <t>cycle</t>
  </si>
  <si>
    <t>treat</t>
  </si>
  <si>
    <t>cntrl</t>
  </si>
  <si>
    <t>30% Cycling</t>
  </si>
  <si>
    <t>Aggregate</t>
  </si>
  <si>
    <t>TABLE 1: Menu Options</t>
  </si>
</sst>
</file>

<file path=xl/styles.xml><?xml version="1.0" encoding="utf-8"?>
<styleSheet xmlns="http://schemas.openxmlformats.org/spreadsheetml/2006/main">
  <numFmts count="1">
    <numFmt numFmtId="164" formatCode="00\: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2" applyFont="1"/>
    <xf numFmtId="0" fontId="4" fillId="0" borderId="0" xfId="0" applyFont="1"/>
    <xf numFmtId="0" fontId="5" fillId="3" borderId="2" xfId="2" applyFont="1" applyFill="1" applyBorder="1" applyAlignment="1">
      <alignment horizontal="centerContinuous" vertical="center"/>
    </xf>
    <xf numFmtId="0" fontId="5" fillId="3" borderId="3" xfId="2" applyFont="1" applyFill="1" applyBorder="1" applyAlignment="1">
      <alignment horizontal="centerContinuous" vertical="center"/>
    </xf>
    <xf numFmtId="0" fontId="5" fillId="3" borderId="5" xfId="2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18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0" xfId="0" applyNumberForma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23" xfId="0" applyBorder="1"/>
    <xf numFmtId="0" fontId="8" fillId="0" borderId="23" xfId="0" applyFont="1" applyBorder="1"/>
    <xf numFmtId="0" fontId="5" fillId="3" borderId="24" xfId="2" applyFont="1" applyFill="1" applyBorder="1" applyAlignment="1">
      <alignment horizontal="center" vertical="center"/>
    </xf>
    <xf numFmtId="3" fontId="0" fillId="0" borderId="0" xfId="0" applyNumberFormat="1"/>
    <xf numFmtId="0" fontId="4" fillId="0" borderId="2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1" fontId="0" fillId="0" borderId="0" xfId="0" applyNumberFormat="1"/>
    <xf numFmtId="0" fontId="4" fillId="0" borderId="26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9" fontId="4" fillId="0" borderId="26" xfId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2" fontId="4" fillId="0" borderId="26" xfId="0" applyNumberFormat="1" applyFont="1" applyFill="1" applyBorder="1" applyAlignment="1">
      <alignment horizontal="center"/>
    </xf>
    <xf numFmtId="9" fontId="4" fillId="0" borderId="26" xfId="1" applyFont="1" applyFill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3" borderId="27" xfId="2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Percent" xfId="1" builtinId="5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Post Impacts'!$O$3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Post Impacts'!$O$6:$O$29</c:f>
              <c:numCache>
                <c:formatCode>#,##0</c:formatCode>
                <c:ptCount val="24"/>
                <c:pt idx="0">
                  <c:v>70.367800000000003</c:v>
                </c:pt>
                <c:pt idx="1">
                  <c:v>69.893799999999999</c:v>
                </c:pt>
                <c:pt idx="2">
                  <c:v>69.293999999999997</c:v>
                </c:pt>
                <c:pt idx="3">
                  <c:v>68.636499999999998</c:v>
                </c:pt>
                <c:pt idx="4">
                  <c:v>68.214100000000002</c:v>
                </c:pt>
                <c:pt idx="5">
                  <c:v>68.0304</c:v>
                </c:pt>
                <c:pt idx="6">
                  <c:v>68.3767</c:v>
                </c:pt>
                <c:pt idx="7">
                  <c:v>72.222200000000001</c:v>
                </c:pt>
                <c:pt idx="8" formatCode="0">
                  <c:v>77.2333</c:v>
                </c:pt>
                <c:pt idx="9" formatCode="0">
                  <c:v>82.465999999999994</c:v>
                </c:pt>
                <c:pt idx="10" formatCode="0">
                  <c:v>84.524199999999993</c:v>
                </c:pt>
                <c:pt idx="11" formatCode="0">
                  <c:v>86.712400000000002</c:v>
                </c:pt>
                <c:pt idx="12" formatCode="0">
                  <c:v>86.799599999999998</c:v>
                </c:pt>
                <c:pt idx="13" formatCode="0">
                  <c:v>86.901600000000002</c:v>
                </c:pt>
                <c:pt idx="14" formatCode="0">
                  <c:v>86.940299999999993</c:v>
                </c:pt>
                <c:pt idx="15" formatCode="0">
                  <c:v>85.915499999999994</c:v>
                </c:pt>
                <c:pt idx="16" formatCode="0">
                  <c:v>84.604500000000002</c:v>
                </c:pt>
                <c:pt idx="17" formatCode="0">
                  <c:v>82.065600000000003</c:v>
                </c:pt>
                <c:pt idx="18" formatCode="0">
                  <c:v>78.599999999999994</c:v>
                </c:pt>
                <c:pt idx="19" formatCode="0">
                  <c:v>76.288399999999996</c:v>
                </c:pt>
                <c:pt idx="20" formatCode="0">
                  <c:v>74.521900000000002</c:v>
                </c:pt>
                <c:pt idx="21" formatCode="0">
                  <c:v>73.771299999999997</c:v>
                </c:pt>
                <c:pt idx="22" formatCode="0">
                  <c:v>72.670299999999997</c:v>
                </c:pt>
                <c:pt idx="23">
                  <c:v>71.774199999999993</c:v>
                </c:pt>
              </c:numCache>
            </c:numRef>
          </c:val>
        </c:ser>
        <c:gapWidth val="45"/>
        <c:overlap val="100"/>
        <c:axId val="90635264"/>
        <c:axId val="90633344"/>
      </c:barChart>
      <c:lineChart>
        <c:grouping val="standard"/>
        <c:ser>
          <c:idx val="0"/>
          <c:order val="0"/>
          <c:tx>
            <c:strRef>
              <c:f>'Ex Post Impacts'!$K$3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Post Impacts'!$K$6:$K$29</c:f>
              <c:numCache>
                <c:formatCode>#,##0.00</c:formatCode>
                <c:ptCount val="24"/>
                <c:pt idx="0">
                  <c:v>14.77877</c:v>
                </c:pt>
                <c:pt idx="1">
                  <c:v>14.419829999999999</c:v>
                </c:pt>
                <c:pt idx="2">
                  <c:v>14.11073</c:v>
                </c:pt>
                <c:pt idx="3">
                  <c:v>14.12018</c:v>
                </c:pt>
                <c:pt idx="4">
                  <c:v>14.186629999999999</c:v>
                </c:pt>
                <c:pt idx="5">
                  <c:v>15.244809999999999</c:v>
                </c:pt>
                <c:pt idx="6">
                  <c:v>16.58859</c:v>
                </c:pt>
                <c:pt idx="7">
                  <c:v>19.578499999999998</c:v>
                </c:pt>
                <c:pt idx="8" formatCode="0.00">
                  <c:v>24.133040000000001</c:v>
                </c:pt>
                <c:pt idx="9" formatCode="0.00">
                  <c:v>29.255990000000001</c:v>
                </c:pt>
                <c:pt idx="10" formatCode="0.00">
                  <c:v>33.971060000000001</c:v>
                </c:pt>
                <c:pt idx="11" formatCode="0.00">
                  <c:v>36.391370000000002</c:v>
                </c:pt>
                <c:pt idx="12" formatCode="0.00">
                  <c:v>37.530799999999999</c:v>
                </c:pt>
                <c:pt idx="13" formatCode="0.00">
                  <c:v>37.978250000000003</c:v>
                </c:pt>
                <c:pt idx="14" formatCode="0.00">
                  <c:v>35.097340000000003</c:v>
                </c:pt>
                <c:pt idx="15" formatCode="0.00">
                  <c:v>34.252209999999998</c:v>
                </c:pt>
                <c:pt idx="16" formatCode="0.00">
                  <c:v>35.095770000000002</c:v>
                </c:pt>
                <c:pt idx="17" formatCode="0.00">
                  <c:v>30.77364</c:v>
                </c:pt>
                <c:pt idx="18" formatCode="0.00">
                  <c:v>26.464300000000001</c:v>
                </c:pt>
                <c:pt idx="19" formatCode="0.00">
                  <c:v>24.39564</c:v>
                </c:pt>
                <c:pt idx="20" formatCode="0.00">
                  <c:v>22.623830000000002</c:v>
                </c:pt>
                <c:pt idx="21" formatCode="0.00">
                  <c:v>20.163789999999999</c:v>
                </c:pt>
                <c:pt idx="22" formatCode="0.00">
                  <c:v>17.549060000000001</c:v>
                </c:pt>
                <c:pt idx="23">
                  <c:v>16.040420000000001</c:v>
                </c:pt>
              </c:numCache>
            </c:numRef>
          </c:val>
        </c:ser>
        <c:ser>
          <c:idx val="1"/>
          <c:order val="1"/>
          <c:tx>
            <c:strRef>
              <c:f>'Ex Post Impacts'!$L$3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Post Impacts'!$L$6:$L$29</c:f>
              <c:numCache>
                <c:formatCode>#,##0.00</c:formatCode>
                <c:ptCount val="24"/>
                <c:pt idx="0">
                  <c:v>14.77877</c:v>
                </c:pt>
                <c:pt idx="1">
                  <c:v>14.419829999999999</c:v>
                </c:pt>
                <c:pt idx="2">
                  <c:v>14.11073</c:v>
                </c:pt>
                <c:pt idx="3">
                  <c:v>14.12018</c:v>
                </c:pt>
                <c:pt idx="4">
                  <c:v>14.186629999999999</c:v>
                </c:pt>
                <c:pt idx="5">
                  <c:v>15.244809999999999</c:v>
                </c:pt>
                <c:pt idx="6">
                  <c:v>16.58859</c:v>
                </c:pt>
                <c:pt idx="7">
                  <c:v>19.578499999999998</c:v>
                </c:pt>
                <c:pt idx="8" formatCode="0.00">
                  <c:v>24.133040000000001</c:v>
                </c:pt>
                <c:pt idx="9" formatCode="0.00">
                  <c:v>29.255990000000001</c:v>
                </c:pt>
                <c:pt idx="10" formatCode="0.00">
                  <c:v>33.971060000000001</c:v>
                </c:pt>
                <c:pt idx="11" formatCode="0.00">
                  <c:v>36.391370000000002</c:v>
                </c:pt>
                <c:pt idx="12" formatCode="0.00">
                  <c:v>37.530799999999999</c:v>
                </c:pt>
                <c:pt idx="13" formatCode="0.00">
                  <c:v>37.978250000000003</c:v>
                </c:pt>
                <c:pt idx="14" formatCode="0.00">
                  <c:v>38.070799999999998</c:v>
                </c:pt>
                <c:pt idx="15" formatCode="0.00">
                  <c:v>37.15466</c:v>
                </c:pt>
                <c:pt idx="16" formatCode="0.00">
                  <c:v>35.095770000000002</c:v>
                </c:pt>
                <c:pt idx="17" formatCode="0.00">
                  <c:v>30.77364</c:v>
                </c:pt>
                <c:pt idx="18" formatCode="0.00">
                  <c:v>26.464300000000001</c:v>
                </c:pt>
                <c:pt idx="19" formatCode="0.00">
                  <c:v>24.39564</c:v>
                </c:pt>
                <c:pt idx="20" formatCode="0.00">
                  <c:v>22.623830000000002</c:v>
                </c:pt>
                <c:pt idx="21" formatCode="0.00">
                  <c:v>20.163789999999999</c:v>
                </c:pt>
                <c:pt idx="22" formatCode="0.00">
                  <c:v>17.549060000000001</c:v>
                </c:pt>
                <c:pt idx="23">
                  <c:v>16.040420000000001</c:v>
                </c:pt>
              </c:numCache>
            </c:numRef>
          </c:val>
        </c:ser>
        <c:marker val="1"/>
        <c:axId val="90624768"/>
        <c:axId val="90627072"/>
      </c:lineChart>
      <c:catAx>
        <c:axId val="90624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90627072"/>
        <c:crosses val="autoZero"/>
        <c:auto val="1"/>
        <c:lblAlgn val="ctr"/>
        <c:lblOffset val="100"/>
      </c:catAx>
      <c:valAx>
        <c:axId val="90627072"/>
        <c:scaling>
          <c:orientation val="minMax"/>
        </c:scaling>
        <c:axPos val="l"/>
        <c:majorGridlines/>
        <c:title>
          <c:tx>
            <c:strRef>
              <c:f>'Ex Post Impacts'!$K$5</c:f>
              <c:strCache>
                <c:ptCount val="1"/>
                <c:pt idx="0">
                  <c:v>(MW)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90624768"/>
        <c:crosses val="autoZero"/>
        <c:crossBetween val="between"/>
      </c:valAx>
      <c:valAx>
        <c:axId val="90633344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90635264"/>
        <c:crosses val="max"/>
        <c:crossBetween val="between"/>
      </c:valAx>
      <c:catAx>
        <c:axId val="90635264"/>
        <c:scaling>
          <c:orientation val="minMax"/>
        </c:scaling>
        <c:delete val="1"/>
        <c:axPos val="b"/>
        <c:tickLblPos val="none"/>
        <c:crossAx val="90633344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9769</xdr:colOff>
      <xdr:row>10</xdr:row>
      <xdr:rowOff>11236</xdr:rowOff>
    </xdr:from>
    <xdr:to>
      <xdr:col>8</xdr:col>
      <xdr:colOff>36634</xdr:colOff>
      <xdr:row>36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54"/>
  <sheetViews>
    <sheetView tabSelected="1" zoomScale="78" zoomScaleNormal="78" workbookViewId="0"/>
  </sheetViews>
  <sheetFormatPr defaultRowHeight="15"/>
  <cols>
    <col min="2" max="2" width="31.28515625" bestFit="1" customWidth="1"/>
    <col min="3" max="3" width="34.85546875" bestFit="1" customWidth="1"/>
    <col min="4" max="4" width="12.28515625" customWidth="1"/>
    <col min="5" max="5" width="36.85546875" customWidth="1"/>
    <col min="6" max="6" width="10.42578125" customWidth="1"/>
    <col min="7" max="7" width="11.42578125" customWidth="1"/>
    <col min="8" max="8" width="8.42578125" customWidth="1"/>
    <col min="11" max="12" width="10.5703125" customWidth="1"/>
    <col min="14" max="14" width="8.42578125" bestFit="1" customWidth="1"/>
    <col min="16" max="20" width="9.5703125" bestFit="1" customWidth="1"/>
  </cols>
  <sheetData>
    <row r="2" spans="2:23">
      <c r="B2" s="1" t="s">
        <v>57</v>
      </c>
      <c r="C2" s="2"/>
      <c r="E2" s="1" t="s">
        <v>2</v>
      </c>
      <c r="F2" s="2"/>
    </row>
    <row r="3" spans="2:23" ht="15" customHeight="1">
      <c r="B3" s="55" t="s">
        <v>8</v>
      </c>
      <c r="C3" s="24" t="s">
        <v>29</v>
      </c>
      <c r="E3" s="3" t="s">
        <v>3</v>
      </c>
      <c r="F3" s="18">
        <f>VLOOKUP(C3,Criteria!A2:D10,3,FALSE)</f>
        <v>0.58333333333333337</v>
      </c>
      <c r="J3" s="62" t="s">
        <v>4</v>
      </c>
      <c r="K3" s="65" t="s">
        <v>6</v>
      </c>
      <c r="L3" s="65" t="s">
        <v>5</v>
      </c>
      <c r="M3" s="65" t="s">
        <v>7</v>
      </c>
      <c r="N3" s="65" t="s">
        <v>7</v>
      </c>
      <c r="O3" s="65" t="s">
        <v>10</v>
      </c>
      <c r="P3" s="56" t="s">
        <v>17</v>
      </c>
      <c r="Q3" s="57"/>
      <c r="R3" s="57"/>
      <c r="S3" s="57"/>
      <c r="T3" s="58"/>
    </row>
    <row r="4" spans="2:23">
      <c r="B4" s="26" t="s">
        <v>16</v>
      </c>
      <c r="C4" s="25" t="s">
        <v>56</v>
      </c>
      <c r="E4" s="4" t="s">
        <v>9</v>
      </c>
      <c r="F4" s="18">
        <f>VLOOKUP(C3,Criteria!A2:D10,4,FALSE)</f>
        <v>0.66666666666666663</v>
      </c>
      <c r="J4" s="63"/>
      <c r="K4" s="66"/>
      <c r="L4" s="66"/>
      <c r="M4" s="66"/>
      <c r="N4" s="66"/>
      <c r="O4" s="66"/>
      <c r="P4" s="59"/>
      <c r="Q4" s="60"/>
      <c r="R4" s="60"/>
      <c r="S4" s="60"/>
      <c r="T4" s="61"/>
    </row>
    <row r="5" spans="2:23">
      <c r="B5" s="35" t="s">
        <v>47</v>
      </c>
      <c r="C5" s="37" t="s">
        <v>46</v>
      </c>
      <c r="E5" s="4" t="s">
        <v>11</v>
      </c>
      <c r="F5" s="19">
        <f>Criteria!I8</f>
        <v>86.427899999999994</v>
      </c>
      <c r="J5" s="64"/>
      <c r="K5" s="6" t="str">
        <f>IF(OR($C$4="Average Per Premise",$C$4="Average Per Device",$C$4="Average Per Ton"),"(kW)", "(MW)")</f>
        <v>(MW)</v>
      </c>
      <c r="L5" s="6" t="str">
        <f t="shared" ref="L5:M5" si="0">IF(OR($C$4="Average Per Premise",$C$4="Average Per Device",$C$4="Average Per Ton"),"(kW)", "(MW)")</f>
        <v>(MW)</v>
      </c>
      <c r="M5" s="6" t="str">
        <f t="shared" si="0"/>
        <v>(MW)</v>
      </c>
      <c r="N5" s="6" t="s">
        <v>14</v>
      </c>
      <c r="O5" s="6" t="s">
        <v>15</v>
      </c>
      <c r="P5" s="6" t="s">
        <v>18</v>
      </c>
      <c r="Q5" s="6" t="s">
        <v>19</v>
      </c>
      <c r="R5" s="6" t="s">
        <v>20</v>
      </c>
      <c r="S5" s="6" t="s">
        <v>21</v>
      </c>
      <c r="T5" s="7" t="s">
        <v>22</v>
      </c>
      <c r="V5" s="13"/>
      <c r="W5" s="23"/>
    </row>
    <row r="6" spans="2:23">
      <c r="B6" s="27" t="s">
        <v>23</v>
      </c>
      <c r="C6" s="39">
        <f>VLOOKUP(CONCATENATE(C3,C5),Criteria!C24:D50,2,FALSE)</f>
        <v>4771</v>
      </c>
      <c r="E6" s="4" t="s">
        <v>13</v>
      </c>
      <c r="F6" s="20">
        <f>Criteria!J8</f>
        <v>2.9379549999999988</v>
      </c>
      <c r="J6" s="42">
        <v>1</v>
      </c>
      <c r="K6" s="43">
        <f t="shared" ref="K6:K29" si="1">VLOOKUP(CONCATENATE($C$3,$J6,$C$4,$C$5),data,2,FALSE)</f>
        <v>14.77877</v>
      </c>
      <c r="L6" s="43">
        <f t="shared" ref="L6:L29" si="2">VLOOKUP(CONCATENATE($C$3,$J6,$C$4,$C$5),data,3,FALSE)</f>
        <v>14.77877</v>
      </c>
      <c r="M6" s="43">
        <f>L6-K6</f>
        <v>0</v>
      </c>
      <c r="N6" s="44">
        <f>M6/L6</f>
        <v>0</v>
      </c>
      <c r="O6" s="45">
        <f t="shared" ref="O6:O29" si="3">VLOOKUP(CONCATENATE($C$3,$J6,$C$4,$C$5),data,4,FALSE)</f>
        <v>70.367800000000003</v>
      </c>
      <c r="P6" s="43">
        <f t="shared" ref="P6:P29" si="4">VLOOKUP(CONCATENATE($C$3,$J6,$C$4,$C$5),data,5,FALSE)</f>
        <v>0</v>
      </c>
      <c r="Q6" s="43">
        <f t="shared" ref="Q6:Q29" si="5">VLOOKUP(CONCATENATE($C$3,$J6,$C$4,$C$5),data,6,FALSE)</f>
        <v>0</v>
      </c>
      <c r="R6" s="43">
        <f t="shared" ref="R6:R29" si="6">VLOOKUP(CONCATENATE($C$3,$J6,$C$4,$C$5),data,7,FALSE)</f>
        <v>0</v>
      </c>
      <c r="S6" s="43">
        <f t="shared" ref="S6:S29" si="7">VLOOKUP(CONCATENATE($C$3,$J6,$C$4,$C$5),data,8,FALSE)</f>
        <v>0</v>
      </c>
      <c r="T6" s="43">
        <f t="shared" ref="T6:T29" si="8">VLOOKUP(CONCATENATE($C$3,$J6,$C$4,$C$5),data,9,FALSE)</f>
        <v>0</v>
      </c>
      <c r="U6" s="33"/>
      <c r="W6" s="12"/>
    </row>
    <row r="7" spans="2:23">
      <c r="B7" s="10" t="s">
        <v>30</v>
      </c>
      <c r="E7" s="5" t="s">
        <v>12</v>
      </c>
      <c r="F7" s="21">
        <f>Criteria!K9</f>
        <v>7.811065562111548E-2</v>
      </c>
      <c r="G7" s="32"/>
      <c r="H7" s="36"/>
      <c r="J7" s="42">
        <v>2</v>
      </c>
      <c r="K7" s="43">
        <f t="shared" si="1"/>
        <v>14.419829999999999</v>
      </c>
      <c r="L7" s="43">
        <f t="shared" si="2"/>
        <v>14.419829999999999</v>
      </c>
      <c r="M7" s="43">
        <f t="shared" ref="M7:M29" si="9">L7-K7</f>
        <v>0</v>
      </c>
      <c r="N7" s="44">
        <f t="shared" ref="N7:N29" si="10">M7/L7</f>
        <v>0</v>
      </c>
      <c r="O7" s="45">
        <f t="shared" si="3"/>
        <v>69.893799999999999</v>
      </c>
      <c r="P7" s="43">
        <f t="shared" si="4"/>
        <v>0</v>
      </c>
      <c r="Q7" s="43">
        <f t="shared" si="5"/>
        <v>0</v>
      </c>
      <c r="R7" s="43">
        <f t="shared" si="6"/>
        <v>0</v>
      </c>
      <c r="S7" s="43">
        <f t="shared" si="7"/>
        <v>0</v>
      </c>
      <c r="T7" s="43">
        <f t="shared" si="8"/>
        <v>0</v>
      </c>
      <c r="U7" s="33"/>
    </row>
    <row r="8" spans="2:23">
      <c r="B8" s="10" t="s">
        <v>27</v>
      </c>
      <c r="J8" s="42">
        <v>3</v>
      </c>
      <c r="K8" s="43">
        <f t="shared" si="1"/>
        <v>14.11073</v>
      </c>
      <c r="L8" s="43">
        <f t="shared" si="2"/>
        <v>14.11073</v>
      </c>
      <c r="M8" s="43">
        <f t="shared" si="9"/>
        <v>0</v>
      </c>
      <c r="N8" s="44">
        <f t="shared" si="10"/>
        <v>0</v>
      </c>
      <c r="O8" s="45">
        <f t="shared" si="3"/>
        <v>69.293999999999997</v>
      </c>
      <c r="P8" s="43">
        <f t="shared" si="4"/>
        <v>0</v>
      </c>
      <c r="Q8" s="43">
        <f t="shared" si="5"/>
        <v>0</v>
      </c>
      <c r="R8" s="43">
        <f t="shared" si="6"/>
        <v>0</v>
      </c>
      <c r="S8" s="43">
        <f t="shared" si="7"/>
        <v>0</v>
      </c>
      <c r="T8" s="43">
        <f t="shared" si="8"/>
        <v>0</v>
      </c>
      <c r="U8" s="33"/>
    </row>
    <row r="9" spans="2:23">
      <c r="B9" s="10" t="s">
        <v>28</v>
      </c>
      <c r="J9" s="42">
        <v>4</v>
      </c>
      <c r="K9" s="43">
        <f t="shared" si="1"/>
        <v>14.12018</v>
      </c>
      <c r="L9" s="43">
        <f t="shared" si="2"/>
        <v>14.12018</v>
      </c>
      <c r="M9" s="43">
        <f t="shared" si="9"/>
        <v>0</v>
      </c>
      <c r="N9" s="44">
        <f t="shared" si="10"/>
        <v>0</v>
      </c>
      <c r="O9" s="45">
        <f t="shared" si="3"/>
        <v>68.636499999999998</v>
      </c>
      <c r="P9" s="43">
        <f t="shared" si="4"/>
        <v>0</v>
      </c>
      <c r="Q9" s="43">
        <f t="shared" si="5"/>
        <v>0</v>
      </c>
      <c r="R9" s="43">
        <f t="shared" si="6"/>
        <v>0</v>
      </c>
      <c r="S9" s="43">
        <f t="shared" si="7"/>
        <v>0</v>
      </c>
      <c r="T9" s="43">
        <f t="shared" si="8"/>
        <v>0</v>
      </c>
      <c r="U9" s="33"/>
    </row>
    <row r="10" spans="2:23">
      <c r="J10" s="42">
        <v>5</v>
      </c>
      <c r="K10" s="43">
        <f t="shared" si="1"/>
        <v>14.186629999999999</v>
      </c>
      <c r="L10" s="43">
        <f t="shared" si="2"/>
        <v>14.186629999999999</v>
      </c>
      <c r="M10" s="43">
        <f t="shared" si="9"/>
        <v>0</v>
      </c>
      <c r="N10" s="44">
        <f t="shared" si="10"/>
        <v>0</v>
      </c>
      <c r="O10" s="45">
        <f t="shared" si="3"/>
        <v>68.214100000000002</v>
      </c>
      <c r="P10" s="43">
        <f t="shared" si="4"/>
        <v>0</v>
      </c>
      <c r="Q10" s="43">
        <f t="shared" si="5"/>
        <v>0</v>
      </c>
      <c r="R10" s="43">
        <f t="shared" si="6"/>
        <v>0</v>
      </c>
      <c r="S10" s="43">
        <f t="shared" si="7"/>
        <v>0</v>
      </c>
      <c r="T10" s="43">
        <f t="shared" si="8"/>
        <v>0</v>
      </c>
      <c r="U10" s="33"/>
    </row>
    <row r="11" spans="2:23">
      <c r="J11" s="42">
        <v>6</v>
      </c>
      <c r="K11" s="43">
        <f t="shared" si="1"/>
        <v>15.244809999999999</v>
      </c>
      <c r="L11" s="43">
        <f t="shared" si="2"/>
        <v>15.244809999999999</v>
      </c>
      <c r="M11" s="43">
        <f t="shared" si="9"/>
        <v>0</v>
      </c>
      <c r="N11" s="44">
        <f t="shared" si="10"/>
        <v>0</v>
      </c>
      <c r="O11" s="45">
        <f t="shared" si="3"/>
        <v>68.0304</v>
      </c>
      <c r="P11" s="43">
        <f t="shared" si="4"/>
        <v>0</v>
      </c>
      <c r="Q11" s="43">
        <f t="shared" si="5"/>
        <v>0</v>
      </c>
      <c r="R11" s="43">
        <f t="shared" si="6"/>
        <v>0</v>
      </c>
      <c r="S11" s="43">
        <f t="shared" si="7"/>
        <v>0</v>
      </c>
      <c r="T11" s="43">
        <f t="shared" si="8"/>
        <v>0</v>
      </c>
      <c r="U11" s="33"/>
    </row>
    <row r="12" spans="2:23">
      <c r="J12" s="42">
        <v>7</v>
      </c>
      <c r="K12" s="43">
        <f t="shared" si="1"/>
        <v>16.58859</v>
      </c>
      <c r="L12" s="43">
        <f t="shared" si="2"/>
        <v>16.58859</v>
      </c>
      <c r="M12" s="43">
        <f t="shared" si="9"/>
        <v>0</v>
      </c>
      <c r="N12" s="44">
        <f t="shared" si="10"/>
        <v>0</v>
      </c>
      <c r="O12" s="45">
        <f t="shared" si="3"/>
        <v>68.3767</v>
      </c>
      <c r="P12" s="43">
        <f t="shared" si="4"/>
        <v>0</v>
      </c>
      <c r="Q12" s="43">
        <f t="shared" si="5"/>
        <v>0</v>
      </c>
      <c r="R12" s="43">
        <f t="shared" si="6"/>
        <v>0</v>
      </c>
      <c r="S12" s="43">
        <f t="shared" si="7"/>
        <v>0</v>
      </c>
      <c r="T12" s="43">
        <f t="shared" si="8"/>
        <v>0</v>
      </c>
      <c r="U12" s="33"/>
    </row>
    <row r="13" spans="2:23">
      <c r="J13" s="42">
        <v>8</v>
      </c>
      <c r="K13" s="43">
        <f t="shared" si="1"/>
        <v>19.578499999999998</v>
      </c>
      <c r="L13" s="43">
        <f t="shared" si="2"/>
        <v>19.578499999999998</v>
      </c>
      <c r="M13" s="43">
        <f t="shared" si="9"/>
        <v>0</v>
      </c>
      <c r="N13" s="44">
        <f t="shared" si="10"/>
        <v>0</v>
      </c>
      <c r="O13" s="45">
        <f t="shared" si="3"/>
        <v>72.222200000000001</v>
      </c>
      <c r="P13" s="43">
        <f t="shared" si="4"/>
        <v>0</v>
      </c>
      <c r="Q13" s="43">
        <f t="shared" si="5"/>
        <v>0</v>
      </c>
      <c r="R13" s="43">
        <f t="shared" si="6"/>
        <v>0</v>
      </c>
      <c r="S13" s="43">
        <f t="shared" si="7"/>
        <v>0</v>
      </c>
      <c r="T13" s="43">
        <f t="shared" si="8"/>
        <v>0</v>
      </c>
      <c r="U13" s="33"/>
    </row>
    <row r="14" spans="2:23">
      <c r="J14" s="42">
        <v>9</v>
      </c>
      <c r="K14" s="46">
        <f t="shared" si="1"/>
        <v>24.133040000000001</v>
      </c>
      <c r="L14" s="46">
        <f t="shared" si="2"/>
        <v>24.133040000000001</v>
      </c>
      <c r="M14" s="46">
        <f t="shared" si="9"/>
        <v>0</v>
      </c>
      <c r="N14" s="44">
        <f t="shared" si="10"/>
        <v>0</v>
      </c>
      <c r="O14" s="47">
        <f t="shared" si="3"/>
        <v>77.2333</v>
      </c>
      <c r="P14" s="46">
        <f t="shared" si="4"/>
        <v>0</v>
      </c>
      <c r="Q14" s="46">
        <f t="shared" si="5"/>
        <v>0</v>
      </c>
      <c r="R14" s="46">
        <f t="shared" si="6"/>
        <v>0</v>
      </c>
      <c r="S14" s="46">
        <f t="shared" si="7"/>
        <v>0</v>
      </c>
      <c r="T14" s="46">
        <f t="shared" si="8"/>
        <v>0</v>
      </c>
      <c r="U14" s="33"/>
    </row>
    <row r="15" spans="2:23">
      <c r="J15" s="42">
        <v>10</v>
      </c>
      <c r="K15" s="46">
        <f t="shared" si="1"/>
        <v>29.255990000000001</v>
      </c>
      <c r="L15" s="46">
        <f t="shared" si="2"/>
        <v>29.255990000000001</v>
      </c>
      <c r="M15" s="46">
        <f t="shared" si="9"/>
        <v>0</v>
      </c>
      <c r="N15" s="44">
        <f t="shared" si="10"/>
        <v>0</v>
      </c>
      <c r="O15" s="47">
        <f t="shared" si="3"/>
        <v>82.465999999999994</v>
      </c>
      <c r="P15" s="46">
        <f t="shared" si="4"/>
        <v>0</v>
      </c>
      <c r="Q15" s="46">
        <f t="shared" si="5"/>
        <v>0</v>
      </c>
      <c r="R15" s="46">
        <f t="shared" si="6"/>
        <v>0</v>
      </c>
      <c r="S15" s="46">
        <f t="shared" si="7"/>
        <v>0</v>
      </c>
      <c r="T15" s="46">
        <f t="shared" si="8"/>
        <v>0</v>
      </c>
      <c r="U15" s="33"/>
    </row>
    <row r="16" spans="2:23">
      <c r="J16" s="42">
        <v>11</v>
      </c>
      <c r="K16" s="46">
        <f t="shared" si="1"/>
        <v>33.971060000000001</v>
      </c>
      <c r="L16" s="46">
        <f t="shared" si="2"/>
        <v>33.971060000000001</v>
      </c>
      <c r="M16" s="46">
        <f t="shared" si="9"/>
        <v>0</v>
      </c>
      <c r="N16" s="44">
        <f t="shared" si="10"/>
        <v>0</v>
      </c>
      <c r="O16" s="47">
        <f t="shared" si="3"/>
        <v>84.524199999999993</v>
      </c>
      <c r="P16" s="46">
        <f t="shared" si="4"/>
        <v>0</v>
      </c>
      <c r="Q16" s="46">
        <f t="shared" si="5"/>
        <v>0</v>
      </c>
      <c r="R16" s="46">
        <f t="shared" si="6"/>
        <v>0</v>
      </c>
      <c r="S16" s="46">
        <f t="shared" si="7"/>
        <v>0</v>
      </c>
      <c r="T16" s="46">
        <f t="shared" si="8"/>
        <v>0</v>
      </c>
      <c r="U16" s="33"/>
    </row>
    <row r="17" spans="10:26">
      <c r="J17" s="42">
        <v>12</v>
      </c>
      <c r="K17" s="46">
        <f t="shared" si="1"/>
        <v>36.391370000000002</v>
      </c>
      <c r="L17" s="46">
        <f t="shared" si="2"/>
        <v>36.391370000000002</v>
      </c>
      <c r="M17" s="46">
        <f t="shared" si="9"/>
        <v>0</v>
      </c>
      <c r="N17" s="44">
        <f t="shared" si="10"/>
        <v>0</v>
      </c>
      <c r="O17" s="47">
        <f t="shared" si="3"/>
        <v>86.712400000000002</v>
      </c>
      <c r="P17" s="46">
        <f t="shared" si="4"/>
        <v>0</v>
      </c>
      <c r="Q17" s="46">
        <f t="shared" si="5"/>
        <v>0</v>
      </c>
      <c r="R17" s="46">
        <f t="shared" si="6"/>
        <v>0</v>
      </c>
      <c r="S17" s="46">
        <f t="shared" si="7"/>
        <v>0</v>
      </c>
      <c r="T17" s="46">
        <f t="shared" si="8"/>
        <v>0</v>
      </c>
      <c r="U17" s="33"/>
    </row>
    <row r="18" spans="10:26">
      <c r="J18" s="42">
        <v>13</v>
      </c>
      <c r="K18" s="46">
        <f t="shared" si="1"/>
        <v>37.530799999999999</v>
      </c>
      <c r="L18" s="46">
        <f t="shared" si="2"/>
        <v>37.530799999999999</v>
      </c>
      <c r="M18" s="46">
        <f t="shared" si="9"/>
        <v>0</v>
      </c>
      <c r="N18" s="44">
        <f t="shared" si="10"/>
        <v>0</v>
      </c>
      <c r="O18" s="47">
        <f t="shared" si="3"/>
        <v>86.799599999999998</v>
      </c>
      <c r="P18" s="46">
        <f t="shared" si="4"/>
        <v>0</v>
      </c>
      <c r="Q18" s="46">
        <f t="shared" si="5"/>
        <v>0</v>
      </c>
      <c r="R18" s="46">
        <f t="shared" si="6"/>
        <v>0</v>
      </c>
      <c r="S18" s="46">
        <f t="shared" si="7"/>
        <v>0</v>
      </c>
      <c r="T18" s="46">
        <f t="shared" si="8"/>
        <v>0</v>
      </c>
      <c r="U18" s="34" t="str">
        <f>Criteria!I2</f>
        <v/>
      </c>
    </row>
    <row r="19" spans="10:26">
      <c r="J19" s="42">
        <v>14</v>
      </c>
      <c r="K19" s="46">
        <f t="shared" si="1"/>
        <v>37.978250000000003</v>
      </c>
      <c r="L19" s="46">
        <f t="shared" si="2"/>
        <v>37.978250000000003</v>
      </c>
      <c r="M19" s="46">
        <f t="shared" si="9"/>
        <v>0</v>
      </c>
      <c r="N19" s="44">
        <f t="shared" si="10"/>
        <v>0</v>
      </c>
      <c r="O19" s="47">
        <f t="shared" si="3"/>
        <v>86.901600000000002</v>
      </c>
      <c r="P19" s="46">
        <f t="shared" si="4"/>
        <v>0</v>
      </c>
      <c r="Q19" s="46">
        <f t="shared" si="5"/>
        <v>0</v>
      </c>
      <c r="R19" s="46">
        <f t="shared" si="6"/>
        <v>0</v>
      </c>
      <c r="S19" s="46">
        <f t="shared" si="7"/>
        <v>0</v>
      </c>
      <c r="T19" s="46">
        <f t="shared" si="8"/>
        <v>0</v>
      </c>
      <c r="U19" s="34" t="str">
        <f>Criteria!I3</f>
        <v/>
      </c>
    </row>
    <row r="20" spans="10:26">
      <c r="J20" s="42">
        <v>15</v>
      </c>
      <c r="K20" s="46">
        <f t="shared" si="1"/>
        <v>35.097340000000003</v>
      </c>
      <c r="L20" s="46">
        <f t="shared" si="2"/>
        <v>38.070799999999998</v>
      </c>
      <c r="M20" s="46">
        <f t="shared" si="9"/>
        <v>2.9734599999999958</v>
      </c>
      <c r="N20" s="44">
        <f t="shared" si="10"/>
        <v>7.8103428349285964E-2</v>
      </c>
      <c r="O20" s="47">
        <f t="shared" si="3"/>
        <v>86.940299999999993</v>
      </c>
      <c r="P20" s="46">
        <f t="shared" si="4"/>
        <v>2.0744739999999999</v>
      </c>
      <c r="Q20" s="46">
        <f t="shared" si="5"/>
        <v>2.6056010000000001</v>
      </c>
      <c r="R20" s="46">
        <f t="shared" si="6"/>
        <v>2.9734590000000001</v>
      </c>
      <c r="S20" s="46">
        <f t="shared" si="7"/>
        <v>3.341316</v>
      </c>
      <c r="T20" s="46">
        <f t="shared" si="8"/>
        <v>3.8724430000000001</v>
      </c>
      <c r="U20" s="34">
        <f>Criteria!I4</f>
        <v>86.940299999999993</v>
      </c>
      <c r="V20" s="28"/>
      <c r="W20" s="36"/>
    </row>
    <row r="21" spans="10:26">
      <c r="J21" s="42">
        <v>16</v>
      </c>
      <c r="K21" s="46">
        <f t="shared" si="1"/>
        <v>34.252209999999998</v>
      </c>
      <c r="L21" s="46">
        <f t="shared" si="2"/>
        <v>37.15466</v>
      </c>
      <c r="M21" s="46">
        <f t="shared" si="9"/>
        <v>2.9024500000000018</v>
      </c>
      <c r="N21" s="44">
        <f t="shared" si="10"/>
        <v>7.8118061099199984E-2</v>
      </c>
      <c r="O21" s="47">
        <f t="shared" si="3"/>
        <v>85.915499999999994</v>
      </c>
      <c r="P21" s="46">
        <f t="shared" si="4"/>
        <v>2.0820379999999998</v>
      </c>
      <c r="Q21" s="46">
        <f t="shared" si="5"/>
        <v>2.566748</v>
      </c>
      <c r="R21" s="46">
        <f t="shared" si="6"/>
        <v>2.9024570000000001</v>
      </c>
      <c r="S21" s="46">
        <f t="shared" si="7"/>
        <v>3.2381660000000001</v>
      </c>
      <c r="T21" s="46">
        <f t="shared" si="8"/>
        <v>3.722877</v>
      </c>
      <c r="U21" s="34">
        <f>Criteria!I5</f>
        <v>85.915499999999994</v>
      </c>
    </row>
    <row r="22" spans="10:26">
      <c r="J22" s="48">
        <v>17</v>
      </c>
      <c r="K22" s="49">
        <f t="shared" si="1"/>
        <v>35.095770000000002</v>
      </c>
      <c r="L22" s="49">
        <f t="shared" si="2"/>
        <v>35.095770000000002</v>
      </c>
      <c r="M22" s="49">
        <f t="shared" si="9"/>
        <v>0</v>
      </c>
      <c r="N22" s="50">
        <f t="shared" si="10"/>
        <v>0</v>
      </c>
      <c r="O22" s="51">
        <f t="shared" si="3"/>
        <v>84.604500000000002</v>
      </c>
      <c r="P22" s="49">
        <f t="shared" si="4"/>
        <v>0</v>
      </c>
      <c r="Q22" s="49">
        <f t="shared" si="5"/>
        <v>0</v>
      </c>
      <c r="R22" s="49">
        <f t="shared" si="6"/>
        <v>0</v>
      </c>
      <c r="S22" s="49">
        <f t="shared" si="7"/>
        <v>0</v>
      </c>
      <c r="T22" s="49">
        <f t="shared" si="8"/>
        <v>0</v>
      </c>
      <c r="U22" s="34" t="str">
        <f>Criteria!I6</f>
        <v/>
      </c>
    </row>
    <row r="23" spans="10:26">
      <c r="J23" s="48">
        <v>18</v>
      </c>
      <c r="K23" s="49">
        <f t="shared" si="1"/>
        <v>30.77364</v>
      </c>
      <c r="L23" s="49">
        <f t="shared" si="2"/>
        <v>30.77364</v>
      </c>
      <c r="M23" s="49">
        <f t="shared" si="9"/>
        <v>0</v>
      </c>
      <c r="N23" s="50">
        <f t="shared" si="10"/>
        <v>0</v>
      </c>
      <c r="O23" s="51">
        <f t="shared" si="3"/>
        <v>82.065600000000003</v>
      </c>
      <c r="P23" s="49">
        <f t="shared" si="4"/>
        <v>0</v>
      </c>
      <c r="Q23" s="49">
        <f t="shared" si="5"/>
        <v>0</v>
      </c>
      <c r="R23" s="49">
        <f t="shared" si="6"/>
        <v>0</v>
      </c>
      <c r="S23" s="49">
        <f t="shared" si="7"/>
        <v>0</v>
      </c>
      <c r="T23" s="49">
        <f t="shared" si="8"/>
        <v>0</v>
      </c>
      <c r="U23" s="34" t="str">
        <f>Criteria!I7</f>
        <v/>
      </c>
    </row>
    <row r="24" spans="10:26">
      <c r="J24" s="42">
        <v>19</v>
      </c>
      <c r="K24" s="46">
        <f t="shared" si="1"/>
        <v>26.464300000000001</v>
      </c>
      <c r="L24" s="46">
        <f t="shared" si="2"/>
        <v>26.464300000000001</v>
      </c>
      <c r="M24" s="46">
        <f t="shared" si="9"/>
        <v>0</v>
      </c>
      <c r="N24" s="44">
        <f t="shared" si="10"/>
        <v>0</v>
      </c>
      <c r="O24" s="47">
        <f t="shared" si="3"/>
        <v>78.599999999999994</v>
      </c>
      <c r="P24" s="46">
        <f t="shared" si="4"/>
        <v>0</v>
      </c>
      <c r="Q24" s="46">
        <f t="shared" si="5"/>
        <v>0</v>
      </c>
      <c r="R24" s="46">
        <f t="shared" si="6"/>
        <v>0</v>
      </c>
      <c r="S24" s="46">
        <f t="shared" si="7"/>
        <v>0</v>
      </c>
      <c r="T24" s="46">
        <f t="shared" si="8"/>
        <v>0</v>
      </c>
      <c r="U24" s="33"/>
    </row>
    <row r="25" spans="10:26">
      <c r="J25" s="42">
        <v>20</v>
      </c>
      <c r="K25" s="46">
        <f t="shared" si="1"/>
        <v>24.39564</v>
      </c>
      <c r="L25" s="46">
        <f t="shared" si="2"/>
        <v>24.39564</v>
      </c>
      <c r="M25" s="46">
        <f t="shared" si="9"/>
        <v>0</v>
      </c>
      <c r="N25" s="44">
        <f t="shared" si="10"/>
        <v>0</v>
      </c>
      <c r="O25" s="47">
        <f t="shared" si="3"/>
        <v>76.288399999999996</v>
      </c>
      <c r="P25" s="46">
        <f t="shared" si="4"/>
        <v>0</v>
      </c>
      <c r="Q25" s="46">
        <f t="shared" si="5"/>
        <v>0</v>
      </c>
      <c r="R25" s="46">
        <f t="shared" si="6"/>
        <v>0</v>
      </c>
      <c r="S25" s="46">
        <f t="shared" si="7"/>
        <v>0</v>
      </c>
      <c r="T25" s="46">
        <f t="shared" si="8"/>
        <v>0</v>
      </c>
      <c r="U25" s="33"/>
    </row>
    <row r="26" spans="10:26">
      <c r="J26" s="42">
        <v>21</v>
      </c>
      <c r="K26" s="46">
        <f t="shared" si="1"/>
        <v>22.623830000000002</v>
      </c>
      <c r="L26" s="46">
        <f t="shared" si="2"/>
        <v>22.623830000000002</v>
      </c>
      <c r="M26" s="46">
        <f t="shared" si="9"/>
        <v>0</v>
      </c>
      <c r="N26" s="44">
        <f t="shared" si="10"/>
        <v>0</v>
      </c>
      <c r="O26" s="47">
        <f t="shared" si="3"/>
        <v>74.521900000000002</v>
      </c>
      <c r="P26" s="46">
        <f t="shared" si="4"/>
        <v>0</v>
      </c>
      <c r="Q26" s="46">
        <f t="shared" si="5"/>
        <v>0</v>
      </c>
      <c r="R26" s="46">
        <f t="shared" si="6"/>
        <v>0</v>
      </c>
      <c r="S26" s="46">
        <f t="shared" si="7"/>
        <v>0</v>
      </c>
      <c r="T26" s="46">
        <f t="shared" si="8"/>
        <v>0</v>
      </c>
      <c r="U26" s="33"/>
    </row>
    <row r="27" spans="10:26">
      <c r="J27" s="42">
        <v>22</v>
      </c>
      <c r="K27" s="46">
        <f t="shared" si="1"/>
        <v>20.163789999999999</v>
      </c>
      <c r="L27" s="46">
        <f t="shared" si="2"/>
        <v>20.163789999999999</v>
      </c>
      <c r="M27" s="46">
        <f t="shared" si="9"/>
        <v>0</v>
      </c>
      <c r="N27" s="44">
        <f t="shared" si="10"/>
        <v>0</v>
      </c>
      <c r="O27" s="47">
        <f t="shared" si="3"/>
        <v>73.771299999999997</v>
      </c>
      <c r="P27" s="46">
        <f t="shared" si="4"/>
        <v>0</v>
      </c>
      <c r="Q27" s="46">
        <f t="shared" si="5"/>
        <v>0</v>
      </c>
      <c r="R27" s="46">
        <f t="shared" si="6"/>
        <v>0</v>
      </c>
      <c r="S27" s="46">
        <f t="shared" si="7"/>
        <v>0</v>
      </c>
      <c r="T27" s="46">
        <f t="shared" si="8"/>
        <v>0</v>
      </c>
      <c r="U27" s="33"/>
    </row>
    <row r="28" spans="10:26">
      <c r="J28" s="42">
        <v>23</v>
      </c>
      <c r="K28" s="46">
        <f t="shared" si="1"/>
        <v>17.549060000000001</v>
      </c>
      <c r="L28" s="46">
        <f t="shared" si="2"/>
        <v>17.549060000000001</v>
      </c>
      <c r="M28" s="46">
        <f t="shared" si="9"/>
        <v>0</v>
      </c>
      <c r="N28" s="44">
        <f t="shared" si="10"/>
        <v>0</v>
      </c>
      <c r="O28" s="47">
        <f t="shared" si="3"/>
        <v>72.670299999999997</v>
      </c>
      <c r="P28" s="46">
        <f t="shared" si="4"/>
        <v>0</v>
      </c>
      <c r="Q28" s="46">
        <f t="shared" si="5"/>
        <v>0</v>
      </c>
      <c r="R28" s="46">
        <f t="shared" si="6"/>
        <v>0</v>
      </c>
      <c r="S28" s="46">
        <f t="shared" si="7"/>
        <v>0</v>
      </c>
      <c r="T28" s="46">
        <f t="shared" si="8"/>
        <v>0</v>
      </c>
      <c r="U28" s="33"/>
    </row>
    <row r="29" spans="10:26">
      <c r="J29" s="42">
        <v>24</v>
      </c>
      <c r="K29" s="43">
        <f t="shared" si="1"/>
        <v>16.040420000000001</v>
      </c>
      <c r="L29" s="43">
        <f t="shared" si="2"/>
        <v>16.040420000000001</v>
      </c>
      <c r="M29" s="43">
        <f t="shared" si="9"/>
        <v>0</v>
      </c>
      <c r="N29" s="44">
        <f t="shared" si="10"/>
        <v>0</v>
      </c>
      <c r="O29" s="45">
        <f t="shared" si="3"/>
        <v>71.774199999999993</v>
      </c>
      <c r="P29" s="43">
        <f t="shared" si="4"/>
        <v>0</v>
      </c>
      <c r="Q29" s="43">
        <f t="shared" si="5"/>
        <v>0</v>
      </c>
      <c r="R29" s="43">
        <f t="shared" si="6"/>
        <v>0</v>
      </c>
      <c r="S29" s="43">
        <f t="shared" si="7"/>
        <v>0</v>
      </c>
      <c r="T29" s="43">
        <f t="shared" si="8"/>
        <v>0</v>
      </c>
      <c r="U29" s="33"/>
    </row>
    <row r="30" spans="10:26">
      <c r="P30" s="38"/>
    </row>
    <row r="31" spans="10:26" ht="15" customHeight="1">
      <c r="J31" s="29"/>
      <c r="K31" s="52"/>
      <c r="L31" s="53"/>
      <c r="M31" s="31"/>
      <c r="N31" s="54"/>
      <c r="P31" s="32"/>
      <c r="Q31" s="32"/>
      <c r="R31" s="32"/>
      <c r="S31" s="32"/>
      <c r="T31" s="32"/>
      <c r="V31" s="32"/>
      <c r="W31" s="32"/>
      <c r="X31" s="32"/>
      <c r="Y31" s="32"/>
      <c r="Z31" s="32"/>
    </row>
    <row r="32" spans="10:26">
      <c r="J32" s="29"/>
      <c r="K32" s="52"/>
      <c r="L32" s="53"/>
      <c r="M32" s="31"/>
      <c r="N32" s="54"/>
      <c r="P32" s="32"/>
      <c r="Q32" s="32"/>
      <c r="R32" s="32"/>
      <c r="S32" s="32"/>
      <c r="T32" s="32"/>
      <c r="V32" s="32"/>
      <c r="W32" s="32"/>
      <c r="X32" s="32"/>
      <c r="Y32" s="32"/>
      <c r="Z32" s="32"/>
    </row>
    <row r="33" spans="10:26">
      <c r="J33" s="29"/>
      <c r="K33" s="52"/>
      <c r="L33" s="53"/>
      <c r="M33" s="31"/>
      <c r="N33" s="54"/>
      <c r="P33" s="32"/>
      <c r="Q33" s="32"/>
      <c r="R33" s="32"/>
      <c r="S33" s="32"/>
      <c r="T33" s="32"/>
      <c r="V33" s="32"/>
      <c r="W33" s="32"/>
      <c r="X33" s="32"/>
      <c r="Y33" s="32"/>
      <c r="Z33" s="32"/>
    </row>
    <row r="34" spans="10:26">
      <c r="J34" s="29"/>
      <c r="K34" s="52"/>
      <c r="L34" s="53"/>
      <c r="M34" s="31"/>
      <c r="N34" s="54"/>
      <c r="P34" s="32"/>
      <c r="Q34" s="32"/>
      <c r="R34" s="32"/>
      <c r="S34" s="32"/>
      <c r="T34" s="32"/>
      <c r="V34" s="32"/>
      <c r="W34" s="32"/>
      <c r="X34" s="32"/>
      <c r="Y34" s="32"/>
      <c r="Z34" s="32"/>
    </row>
    <row r="35" spans="10:26">
      <c r="J35" s="29"/>
      <c r="K35" s="52"/>
      <c r="L35" s="53"/>
      <c r="M35" s="31"/>
      <c r="N35" s="54"/>
      <c r="P35" s="32"/>
      <c r="Q35" s="32"/>
      <c r="R35" s="32"/>
      <c r="S35" s="32"/>
      <c r="T35" s="32"/>
      <c r="V35" s="32"/>
      <c r="W35" s="32"/>
      <c r="X35" s="32"/>
      <c r="Y35" s="32"/>
      <c r="Z35" s="32"/>
    </row>
    <row r="36" spans="10:26">
      <c r="J36" s="29"/>
      <c r="K36" s="30"/>
      <c r="L36" s="28"/>
      <c r="M36" s="31"/>
      <c r="N36" s="28"/>
      <c r="P36" s="32"/>
      <c r="Q36" s="32"/>
      <c r="R36" s="32"/>
      <c r="S36" s="32"/>
      <c r="T36" s="32"/>
      <c r="V36" s="32"/>
      <c r="W36" s="32"/>
      <c r="X36" s="32"/>
      <c r="Y36" s="32"/>
      <c r="Z36" s="32"/>
    </row>
    <row r="37" spans="10:26">
      <c r="J37" s="29"/>
      <c r="K37" s="30"/>
      <c r="L37" s="28"/>
      <c r="M37" s="31"/>
      <c r="N37" s="28"/>
      <c r="P37" s="32"/>
      <c r="Q37" s="32"/>
      <c r="R37" s="32"/>
      <c r="S37" s="32"/>
      <c r="T37" s="32"/>
      <c r="V37" s="32"/>
      <c r="W37" s="32"/>
      <c r="X37" s="32"/>
      <c r="Y37" s="32"/>
      <c r="Z37" s="32"/>
    </row>
    <row r="38" spans="10:26">
      <c r="J38" s="29"/>
      <c r="K38" s="30"/>
      <c r="L38" s="28"/>
      <c r="M38" s="31"/>
      <c r="N38" s="28"/>
      <c r="P38" s="32"/>
      <c r="Q38" s="32"/>
      <c r="R38" s="32"/>
      <c r="S38" s="32"/>
      <c r="T38" s="32"/>
      <c r="V38" s="32"/>
      <c r="W38" s="32"/>
      <c r="X38" s="32"/>
      <c r="Y38" s="32"/>
      <c r="Z38" s="32"/>
    </row>
    <row r="39" spans="10:26">
      <c r="J39" s="29"/>
      <c r="K39" s="30"/>
      <c r="L39" s="28"/>
      <c r="M39" s="31"/>
      <c r="N39" s="28"/>
      <c r="P39" s="32"/>
      <c r="Q39" s="32"/>
      <c r="R39" s="32"/>
      <c r="S39" s="32"/>
      <c r="T39" s="32"/>
      <c r="V39" s="32"/>
      <c r="W39" s="32"/>
      <c r="X39" s="32"/>
      <c r="Y39" s="32"/>
      <c r="Z39" s="32"/>
    </row>
    <row r="40" spans="10:26">
      <c r="J40" s="29"/>
      <c r="K40" s="30"/>
      <c r="L40" s="28"/>
      <c r="M40" s="31"/>
      <c r="N40" s="28"/>
      <c r="P40" s="32"/>
      <c r="Q40" s="32"/>
      <c r="R40" s="32"/>
      <c r="S40" s="32"/>
      <c r="T40" s="32"/>
      <c r="V40" s="32"/>
      <c r="W40" s="32"/>
      <c r="X40" s="32"/>
      <c r="Y40" s="32"/>
      <c r="Z40" s="32"/>
    </row>
    <row r="41" spans="10:26">
      <c r="J41" s="29"/>
      <c r="K41" s="30"/>
      <c r="L41" s="28"/>
      <c r="M41" s="31"/>
      <c r="N41" s="28"/>
      <c r="P41" s="32"/>
      <c r="Q41" s="32"/>
      <c r="R41" s="32"/>
      <c r="S41" s="32"/>
      <c r="T41" s="32"/>
      <c r="V41" s="32"/>
      <c r="W41" s="32"/>
      <c r="X41" s="32"/>
      <c r="Y41" s="32"/>
      <c r="Z41" s="32"/>
    </row>
    <row r="42" spans="10:26">
      <c r="J42" s="29"/>
      <c r="K42" s="30"/>
      <c r="L42" s="28"/>
      <c r="M42" s="31"/>
      <c r="N42" s="28"/>
      <c r="P42" s="32"/>
      <c r="Q42" s="32"/>
      <c r="R42" s="32"/>
      <c r="S42" s="32"/>
      <c r="T42" s="32"/>
      <c r="V42" s="32"/>
      <c r="W42" s="32"/>
      <c r="X42" s="32"/>
      <c r="Y42" s="32"/>
      <c r="Z42" s="32"/>
    </row>
    <row r="43" spans="10:26">
      <c r="J43" s="29"/>
      <c r="K43" s="30"/>
      <c r="L43" s="28"/>
      <c r="M43" s="31"/>
      <c r="N43" s="28"/>
      <c r="P43" s="32"/>
      <c r="Q43" s="32"/>
      <c r="R43" s="32"/>
      <c r="S43" s="32"/>
      <c r="T43" s="32"/>
      <c r="V43" s="32"/>
      <c r="W43" s="32"/>
      <c r="X43" s="32"/>
      <c r="Y43" s="32"/>
      <c r="Z43" s="32"/>
    </row>
    <row r="44" spans="10:26">
      <c r="J44" s="29"/>
      <c r="K44" s="30"/>
      <c r="L44" s="28"/>
      <c r="M44" s="31"/>
      <c r="N44" s="28"/>
      <c r="P44" s="32"/>
      <c r="Q44" s="32"/>
      <c r="R44" s="32"/>
      <c r="S44" s="32"/>
      <c r="T44" s="32"/>
      <c r="V44" s="32"/>
      <c r="W44" s="32"/>
      <c r="X44" s="32"/>
      <c r="Y44" s="32"/>
      <c r="Z44" s="32"/>
    </row>
    <row r="45" spans="10:26">
      <c r="J45" s="29"/>
      <c r="K45" s="30"/>
      <c r="L45" s="28"/>
      <c r="M45" s="31"/>
      <c r="N45" s="28"/>
      <c r="P45" s="32"/>
      <c r="Q45" s="32"/>
      <c r="R45" s="32"/>
      <c r="S45" s="32"/>
      <c r="T45" s="32"/>
      <c r="V45" s="32"/>
      <c r="W45" s="32"/>
      <c r="X45" s="32"/>
      <c r="Y45" s="32"/>
      <c r="Z45" s="32"/>
    </row>
    <row r="46" spans="10:26">
      <c r="J46" s="29"/>
      <c r="K46" s="30"/>
      <c r="L46" s="28"/>
      <c r="M46" s="31"/>
      <c r="N46" s="28"/>
      <c r="P46" s="32"/>
      <c r="Q46" s="32"/>
      <c r="R46" s="32"/>
      <c r="S46" s="32"/>
      <c r="T46" s="32"/>
      <c r="V46" s="32"/>
      <c r="W46" s="32"/>
      <c r="X46" s="32"/>
      <c r="Y46" s="32"/>
      <c r="Z46" s="32"/>
    </row>
    <row r="47" spans="10:26">
      <c r="J47" s="29"/>
      <c r="K47" s="30"/>
      <c r="L47" s="28"/>
      <c r="M47" s="31"/>
      <c r="N47" s="28"/>
      <c r="P47" s="32"/>
      <c r="Q47" s="32"/>
      <c r="R47" s="32"/>
      <c r="S47" s="32"/>
      <c r="T47" s="32"/>
      <c r="V47" s="32"/>
      <c r="W47" s="32"/>
      <c r="X47" s="32"/>
      <c r="Y47" s="32"/>
      <c r="Z47" s="32"/>
    </row>
    <row r="48" spans="10:26">
      <c r="J48" s="29"/>
      <c r="K48" s="30"/>
      <c r="L48" s="28"/>
      <c r="M48" s="31"/>
      <c r="N48" s="28"/>
      <c r="P48" s="32"/>
      <c r="Q48" s="32"/>
      <c r="R48" s="32"/>
      <c r="S48" s="32"/>
      <c r="T48" s="32"/>
      <c r="V48" s="32"/>
      <c r="W48" s="32"/>
      <c r="X48" s="32"/>
      <c r="Y48" s="32"/>
      <c r="Z48" s="32"/>
    </row>
    <row r="49" spans="10:26">
      <c r="J49" s="29"/>
      <c r="K49" s="30"/>
      <c r="L49" s="28"/>
      <c r="M49" s="31"/>
      <c r="N49" s="28"/>
      <c r="P49" s="32"/>
      <c r="Q49" s="32"/>
      <c r="R49" s="32"/>
      <c r="S49" s="32"/>
      <c r="T49" s="32"/>
      <c r="V49" s="32"/>
      <c r="W49" s="32"/>
      <c r="X49" s="32"/>
      <c r="Y49" s="32"/>
      <c r="Z49" s="32"/>
    </row>
    <row r="50" spans="10:26">
      <c r="V50" s="32"/>
      <c r="W50" s="32"/>
      <c r="X50" s="32"/>
      <c r="Y50" s="32"/>
      <c r="Z50" s="32"/>
    </row>
    <row r="51" spans="10:26">
      <c r="V51" s="32"/>
      <c r="W51" s="32"/>
      <c r="X51" s="32"/>
      <c r="Y51" s="32"/>
      <c r="Z51" s="32"/>
    </row>
    <row r="52" spans="10:26">
      <c r="V52" s="32"/>
      <c r="W52" s="32"/>
      <c r="X52" s="32"/>
      <c r="Y52" s="32"/>
      <c r="Z52" s="32"/>
    </row>
    <row r="53" spans="10:26">
      <c r="V53" s="32"/>
      <c r="W53" s="32"/>
      <c r="X53" s="32"/>
      <c r="Y53" s="32"/>
      <c r="Z53" s="32"/>
    </row>
    <row r="54" spans="10:26">
      <c r="V54" s="32"/>
      <c r="W54" s="32"/>
      <c r="X54" s="32"/>
      <c r="Y54" s="32"/>
      <c r="Z54" s="32"/>
    </row>
  </sheetData>
  <protectedRanges>
    <protectedRange password="DD26" sqref="P30 J6:L29 J3:N5 N6:T29" name="Range3_1"/>
  </protectedRanges>
  <dataConsolidate/>
  <mergeCells count="7">
    <mergeCell ref="P3:T4"/>
    <mergeCell ref="J3:J5"/>
    <mergeCell ref="O3:O4"/>
    <mergeCell ref="K3:K4"/>
    <mergeCell ref="L3:L4"/>
    <mergeCell ref="M3:M4"/>
    <mergeCell ref="N3:N4"/>
  </mergeCells>
  <conditionalFormatting sqref="J18:T18">
    <cfRule type="expression" dxfId="7" priority="366">
      <formula>$U$18&lt;&gt;""</formula>
    </cfRule>
  </conditionalFormatting>
  <conditionalFormatting sqref="J19:T19">
    <cfRule type="expression" dxfId="6" priority="364">
      <formula>$U$19&lt;&gt;""</formula>
    </cfRule>
    <cfRule type="expression" priority="365">
      <formula>$U$19</formula>
    </cfRule>
  </conditionalFormatting>
  <conditionalFormatting sqref="J20:T20">
    <cfRule type="expression" dxfId="5" priority="363">
      <formula>$U$20&lt;&gt;""</formula>
    </cfRule>
  </conditionalFormatting>
  <conditionalFormatting sqref="J21:T21">
    <cfRule type="expression" dxfId="4" priority="362">
      <formula>$U$21&lt;&gt;""</formula>
    </cfRule>
  </conditionalFormatting>
  <conditionalFormatting sqref="J22:T22">
    <cfRule type="expression" dxfId="3" priority="361">
      <formula>$U$22&lt;&gt;""</formula>
    </cfRule>
  </conditionalFormatting>
  <conditionalFormatting sqref="J23:T23">
    <cfRule type="expression" dxfId="2" priority="360">
      <formula>$U$23&lt;&gt;""</formula>
    </cfRule>
  </conditionalFormatting>
  <conditionalFormatting sqref="J19:T19">
    <cfRule type="expression" dxfId="1" priority="358">
      <formula>$U$19&lt;&gt;""</formula>
    </cfRule>
  </conditionalFormatting>
  <conditionalFormatting sqref="J18:T18">
    <cfRule type="expression" dxfId="0" priority="353">
      <formula>$U$18&lt;&gt;$U$18</formula>
    </cfRule>
  </conditionalFormatting>
  <dataValidations count="3">
    <dataValidation type="list" allowBlank="1" showInputMessage="1" showErrorMessage="1" sqref="C5">
      <formula1>cycle</formula1>
    </dataValidation>
    <dataValidation type="list" allowBlank="1" showInputMessage="1" showErrorMessage="1" sqref="C3">
      <formula1>events</formula1>
    </dataValidation>
    <dataValidation type="list" allowBlank="1" showInputMessage="1" showErrorMessage="1" sqref="C4">
      <formula1>type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89"/>
  <sheetViews>
    <sheetView workbookViewId="0">
      <selection activeCell="F1" sqref="F1:M2593"/>
    </sheetView>
  </sheetViews>
  <sheetFormatPr defaultRowHeight="15"/>
  <cols>
    <col min="1" max="1" width="27.7109375" bestFit="1" customWidth="1"/>
    <col min="2" max="2" width="9.28515625" bestFit="1" customWidth="1"/>
    <col min="5" max="5" width="10" style="8" bestFit="1" customWidth="1"/>
  </cols>
  <sheetData>
    <row r="1" spans="1:13" s="13" customFormat="1">
      <c r="A1" s="13" t="s">
        <v>1</v>
      </c>
      <c r="B1" s="13" t="s">
        <v>0</v>
      </c>
      <c r="C1" s="13" t="s">
        <v>45</v>
      </c>
      <c r="D1" s="13" t="s">
        <v>52</v>
      </c>
      <c r="E1" s="13" t="s">
        <v>36</v>
      </c>
      <c r="F1" s="13" t="s">
        <v>53</v>
      </c>
      <c r="G1" s="40" t="s">
        <v>54</v>
      </c>
      <c r="H1" s="13" t="s">
        <v>40</v>
      </c>
      <c r="I1" s="13" t="s">
        <v>31</v>
      </c>
      <c r="J1" s="13" t="s">
        <v>32</v>
      </c>
      <c r="K1" s="13" t="s">
        <v>33</v>
      </c>
      <c r="L1" s="13" t="s">
        <v>34</v>
      </c>
      <c r="M1" s="13" t="s">
        <v>35</v>
      </c>
    </row>
    <row r="2" spans="1:13" s="13" customFormat="1">
      <c r="A2" s="11">
        <v>41183</v>
      </c>
      <c r="B2" s="13">
        <v>1</v>
      </c>
      <c r="C2" s="13" t="s">
        <v>56</v>
      </c>
      <c r="D2" s="13" t="s">
        <v>55</v>
      </c>
      <c r="E2" s="13" t="str">
        <f>CONCATENATE(A2,B2,C2,D2)</f>
        <v>411831Aggregate30% Cycling</v>
      </c>
      <c r="F2" s="13">
        <v>5.1233510000000004</v>
      </c>
      <c r="G2" s="40">
        <v>5.1233510000000004</v>
      </c>
      <c r="H2" s="13">
        <v>66.874200000000002</v>
      </c>
    </row>
    <row r="3" spans="1:13" s="13" customFormat="1">
      <c r="A3" s="11">
        <v>41183</v>
      </c>
      <c r="B3" s="13">
        <v>1</v>
      </c>
      <c r="C3" s="13" t="s">
        <v>56</v>
      </c>
      <c r="D3" s="13" t="s">
        <v>51</v>
      </c>
      <c r="E3" s="13" t="str">
        <f t="shared" ref="E3:E66" si="0">CONCATENATE(A3,B3,C3,D3)</f>
        <v>411831Aggregate50% Cycling</v>
      </c>
      <c r="F3" s="13">
        <v>9.3037109999999998</v>
      </c>
      <c r="G3" s="40">
        <v>9.3037109999999998</v>
      </c>
      <c r="H3" s="13">
        <v>67.372900000000001</v>
      </c>
    </row>
    <row r="4" spans="1:13" s="13" customFormat="1">
      <c r="A4" s="11">
        <v>41183</v>
      </c>
      <c r="B4" s="13">
        <v>1</v>
      </c>
      <c r="C4" s="13" t="s">
        <v>56</v>
      </c>
      <c r="D4" s="13" t="s">
        <v>46</v>
      </c>
      <c r="E4" s="13" t="str">
        <f t="shared" si="0"/>
        <v>411831AggregateAll</v>
      </c>
      <c r="F4" s="13">
        <v>14.427300000000001</v>
      </c>
      <c r="G4" s="40">
        <v>14.427300000000001</v>
      </c>
      <c r="H4" s="13">
        <v>67.203299999999999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</row>
    <row r="5" spans="1:13" s="13" customFormat="1">
      <c r="A5" s="11">
        <v>41183</v>
      </c>
      <c r="B5" s="13">
        <v>1</v>
      </c>
      <c r="C5" s="13" t="s">
        <v>49</v>
      </c>
      <c r="D5" s="13" t="s">
        <v>55</v>
      </c>
      <c r="E5" s="13" t="str">
        <f t="shared" si="0"/>
        <v>411831Average Per Device30% Cycling</v>
      </c>
      <c r="F5" s="13">
        <v>1.5040659999999999</v>
      </c>
      <c r="G5" s="40">
        <v>1.5040659999999999</v>
      </c>
      <c r="H5" s="13">
        <v>66.874200000000002</v>
      </c>
    </row>
    <row r="6" spans="1:13" s="13" customFormat="1">
      <c r="A6" s="11">
        <v>41183</v>
      </c>
      <c r="B6" s="13">
        <v>1</v>
      </c>
      <c r="C6" s="13" t="s">
        <v>49</v>
      </c>
      <c r="D6" s="13" t="s">
        <v>51</v>
      </c>
      <c r="E6" s="13" t="str">
        <f t="shared" si="0"/>
        <v>411831Average Per Device50% Cycling</v>
      </c>
      <c r="F6" s="13">
        <v>1.4398770000000001</v>
      </c>
      <c r="G6" s="40">
        <v>1.4398770000000001</v>
      </c>
      <c r="H6" s="13">
        <v>67.372900000000001</v>
      </c>
    </row>
    <row r="7" spans="1:13" s="13" customFormat="1">
      <c r="A7" s="11">
        <v>41183</v>
      </c>
      <c r="B7" s="13">
        <v>1</v>
      </c>
      <c r="C7" s="13" t="s">
        <v>49</v>
      </c>
      <c r="D7" s="13" t="s">
        <v>46</v>
      </c>
      <c r="E7" s="13" t="str">
        <f t="shared" si="0"/>
        <v>411831Average Per DeviceAll</v>
      </c>
      <c r="F7" s="13">
        <v>1.4617009999999999</v>
      </c>
      <c r="G7" s="40">
        <v>1.4617009999999999</v>
      </c>
      <c r="H7" s="13">
        <v>67.203299999999999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</row>
    <row r="8" spans="1:13" s="13" customFormat="1">
      <c r="A8" s="11">
        <v>41183</v>
      </c>
      <c r="B8" s="13">
        <v>1</v>
      </c>
      <c r="C8" s="13" t="s">
        <v>48</v>
      </c>
      <c r="D8" s="13" t="s">
        <v>55</v>
      </c>
      <c r="E8" s="13" t="str">
        <f t="shared" si="0"/>
        <v>411831Average Per Premise30% Cycling</v>
      </c>
      <c r="F8" s="13">
        <v>3.160612</v>
      </c>
      <c r="G8" s="40">
        <v>3.160612</v>
      </c>
      <c r="H8" s="13">
        <v>66.874200000000002</v>
      </c>
    </row>
    <row r="9" spans="1:13" s="13" customFormat="1">
      <c r="A9" s="11">
        <v>41183</v>
      </c>
      <c r="B9" s="13">
        <v>1</v>
      </c>
      <c r="C9" s="13" t="s">
        <v>48</v>
      </c>
      <c r="D9" s="13" t="s">
        <v>51</v>
      </c>
      <c r="E9" s="13" t="str">
        <f t="shared" si="0"/>
        <v>411831Average Per Premise50% Cycling</v>
      </c>
      <c r="F9" s="13">
        <v>2.9535589999999998</v>
      </c>
      <c r="G9" s="40">
        <v>2.9535589999999998</v>
      </c>
      <c r="H9" s="13">
        <v>67.372900000000001</v>
      </c>
    </row>
    <row r="10" spans="1:13" s="13" customFormat="1">
      <c r="A10" s="11">
        <v>41183</v>
      </c>
      <c r="B10" s="13">
        <v>1</v>
      </c>
      <c r="C10" s="13" t="s">
        <v>48</v>
      </c>
      <c r="D10" s="13" t="s">
        <v>46</v>
      </c>
      <c r="E10" s="13" t="str">
        <f t="shared" si="0"/>
        <v>411831Average Per PremiseAll</v>
      </c>
      <c r="F10" s="13">
        <v>3.0239569999999998</v>
      </c>
      <c r="G10" s="40">
        <v>3.0239569999999998</v>
      </c>
      <c r="H10" s="13">
        <v>67.203299999999999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</row>
    <row r="11" spans="1:13" s="13" customFormat="1">
      <c r="A11" s="11">
        <v>41183</v>
      </c>
      <c r="B11" s="13">
        <v>1</v>
      </c>
      <c r="C11" s="13" t="s">
        <v>50</v>
      </c>
      <c r="D11" s="13" t="s">
        <v>55</v>
      </c>
      <c r="E11" s="13" t="str">
        <f t="shared" si="0"/>
        <v>411831Average Per Ton30% Cycling</v>
      </c>
      <c r="F11" s="13">
        <v>0.40899920000000001</v>
      </c>
      <c r="G11" s="40">
        <v>0.40899920000000001</v>
      </c>
      <c r="H11" s="13">
        <v>66.874200000000002</v>
      </c>
    </row>
    <row r="12" spans="1:13" s="13" customFormat="1">
      <c r="A12" s="11">
        <v>41183</v>
      </c>
      <c r="B12" s="13">
        <v>1</v>
      </c>
      <c r="C12" s="13" t="s">
        <v>50</v>
      </c>
      <c r="D12" s="13" t="s">
        <v>51</v>
      </c>
      <c r="E12" s="13" t="str">
        <f t="shared" si="0"/>
        <v>411831Average Per Ton50% Cycling</v>
      </c>
      <c r="F12" s="13">
        <v>0.34919210000000001</v>
      </c>
      <c r="G12" s="40">
        <v>0.34919210000000001</v>
      </c>
      <c r="H12" s="13">
        <v>67.372900000000001</v>
      </c>
    </row>
    <row r="13" spans="1:13" s="13" customFormat="1">
      <c r="A13" s="11">
        <v>41183</v>
      </c>
      <c r="B13" s="13">
        <v>1</v>
      </c>
      <c r="C13" s="13" t="s">
        <v>50</v>
      </c>
      <c r="D13" s="13" t="s">
        <v>46</v>
      </c>
      <c r="E13" s="13" t="str">
        <f t="shared" si="0"/>
        <v>411831Average Per TonAll</v>
      </c>
      <c r="F13" s="13">
        <v>0.36952649999999998</v>
      </c>
      <c r="G13" s="40">
        <v>0.36952649999999998</v>
      </c>
      <c r="H13" s="13">
        <v>67.203299999999999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</row>
    <row r="14" spans="1:13" s="13" customFormat="1">
      <c r="A14" s="11">
        <v>41183</v>
      </c>
      <c r="B14" s="13">
        <v>2</v>
      </c>
      <c r="C14" s="13" t="s">
        <v>56</v>
      </c>
      <c r="D14" s="13" t="s">
        <v>55</v>
      </c>
      <c r="E14" s="13" t="str">
        <f t="shared" si="0"/>
        <v>411832Aggregate30% Cycling</v>
      </c>
      <c r="F14" s="13">
        <v>4.9680720000000003</v>
      </c>
      <c r="G14" s="40">
        <v>4.9680720000000003</v>
      </c>
      <c r="H14" s="13">
        <v>67.460400000000007</v>
      </c>
    </row>
    <row r="15" spans="1:13" s="13" customFormat="1">
      <c r="A15" s="11">
        <v>41183</v>
      </c>
      <c r="B15" s="13">
        <v>2</v>
      </c>
      <c r="C15" s="13" t="s">
        <v>56</v>
      </c>
      <c r="D15" s="13" t="s">
        <v>51</v>
      </c>
      <c r="E15" s="13" t="str">
        <f t="shared" si="0"/>
        <v>411832Aggregate50% Cycling</v>
      </c>
      <c r="F15" s="13">
        <v>9.1045960000000008</v>
      </c>
      <c r="G15" s="40">
        <v>9.1045960000000008</v>
      </c>
      <c r="H15" s="13">
        <v>67.843900000000005</v>
      </c>
    </row>
    <row r="16" spans="1:13" s="13" customFormat="1">
      <c r="A16" s="11">
        <v>41183</v>
      </c>
      <c r="B16" s="13">
        <v>2</v>
      </c>
      <c r="C16" s="13" t="s">
        <v>56</v>
      </c>
      <c r="D16" s="13" t="s">
        <v>46</v>
      </c>
      <c r="E16" s="13" t="str">
        <f t="shared" si="0"/>
        <v>411832AggregateAll</v>
      </c>
      <c r="F16" s="13">
        <v>14.07287</v>
      </c>
      <c r="G16" s="40">
        <v>14.07287</v>
      </c>
      <c r="H16" s="13">
        <v>67.713499999999996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</row>
    <row r="17" spans="1:13" s="13" customFormat="1">
      <c r="A17" s="11">
        <v>41183</v>
      </c>
      <c r="B17" s="13">
        <v>2</v>
      </c>
      <c r="C17" s="13" t="s">
        <v>49</v>
      </c>
      <c r="D17" s="13" t="s">
        <v>55</v>
      </c>
      <c r="E17" s="13" t="str">
        <f t="shared" si="0"/>
        <v>411832Average Per Device30% Cycling</v>
      </c>
      <c r="F17" s="13">
        <v>1.45848</v>
      </c>
      <c r="G17" s="40">
        <v>1.45848</v>
      </c>
      <c r="H17" s="13">
        <v>67.460400000000007</v>
      </c>
    </row>
    <row r="18" spans="1:13" s="13" customFormat="1">
      <c r="A18" s="11">
        <v>41183</v>
      </c>
      <c r="B18" s="13">
        <v>2</v>
      </c>
      <c r="C18" s="13" t="s">
        <v>49</v>
      </c>
      <c r="D18" s="13" t="s">
        <v>51</v>
      </c>
      <c r="E18" s="13" t="str">
        <f t="shared" si="0"/>
        <v>411832Average Per Device50% Cycling</v>
      </c>
      <c r="F18" s="13">
        <v>1.4090609999999999</v>
      </c>
      <c r="G18" s="40">
        <v>1.4090609999999999</v>
      </c>
      <c r="H18" s="13">
        <v>67.843900000000005</v>
      </c>
    </row>
    <row r="19" spans="1:13" s="13" customFormat="1">
      <c r="A19" s="11">
        <v>41183</v>
      </c>
      <c r="B19" s="13">
        <v>2</v>
      </c>
      <c r="C19" s="13" t="s">
        <v>49</v>
      </c>
      <c r="D19" s="13" t="s">
        <v>46</v>
      </c>
      <c r="E19" s="13" t="str">
        <f t="shared" si="0"/>
        <v>411832Average Per DeviceAll</v>
      </c>
      <c r="F19" s="13">
        <v>1.425864</v>
      </c>
      <c r="G19" s="40">
        <v>1.425864</v>
      </c>
      <c r="H19" s="13">
        <v>67.713499999999996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s="13" customFormat="1">
      <c r="A20" s="11">
        <v>41183</v>
      </c>
      <c r="B20" s="13">
        <v>2</v>
      </c>
      <c r="C20" s="13" t="s">
        <v>48</v>
      </c>
      <c r="D20" s="13" t="s">
        <v>55</v>
      </c>
      <c r="E20" s="13" t="str">
        <f t="shared" si="0"/>
        <v>411832Average Per Premise30% Cycling</v>
      </c>
      <c r="F20" s="13">
        <v>3.064819</v>
      </c>
      <c r="G20" s="40">
        <v>3.064819</v>
      </c>
      <c r="H20" s="13">
        <v>67.460400000000007</v>
      </c>
    </row>
    <row r="21" spans="1:13" s="13" customFormat="1">
      <c r="A21" s="11">
        <v>41183</v>
      </c>
      <c r="B21" s="13">
        <v>2</v>
      </c>
      <c r="C21" s="13" t="s">
        <v>48</v>
      </c>
      <c r="D21" s="13" t="s">
        <v>51</v>
      </c>
      <c r="E21" s="13" t="str">
        <f t="shared" si="0"/>
        <v>411832Average Per Premise50% Cycling</v>
      </c>
      <c r="F21" s="13">
        <v>2.8903479999999999</v>
      </c>
      <c r="G21" s="40">
        <v>2.8903479999999999</v>
      </c>
      <c r="H21" s="13">
        <v>67.843900000000005</v>
      </c>
    </row>
    <row r="22" spans="1:13" s="13" customFormat="1">
      <c r="A22" s="11">
        <v>41183</v>
      </c>
      <c r="B22" s="13">
        <v>2</v>
      </c>
      <c r="C22" s="13" t="s">
        <v>48</v>
      </c>
      <c r="D22" s="13" t="s">
        <v>46</v>
      </c>
      <c r="E22" s="13" t="str">
        <f t="shared" si="0"/>
        <v>411832Average Per PremiseAll</v>
      </c>
      <c r="F22" s="13">
        <v>2.949668</v>
      </c>
      <c r="G22" s="40">
        <v>2.949668</v>
      </c>
      <c r="H22" s="13">
        <v>67.713499999999996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</row>
    <row r="23" spans="1:13" s="13" customFormat="1">
      <c r="A23" s="11">
        <v>41183</v>
      </c>
      <c r="B23" s="13">
        <v>2</v>
      </c>
      <c r="C23" s="13" t="s">
        <v>50</v>
      </c>
      <c r="D23" s="13" t="s">
        <v>55</v>
      </c>
      <c r="E23" s="13" t="str">
        <f t="shared" si="0"/>
        <v>411832Average Per Ton30% Cycling</v>
      </c>
      <c r="F23" s="13">
        <v>0.39660319999999999</v>
      </c>
      <c r="G23" s="40">
        <v>0.39660319999999999</v>
      </c>
      <c r="H23" s="13">
        <v>67.460400000000007</v>
      </c>
    </row>
    <row r="24" spans="1:13" s="13" customFormat="1">
      <c r="A24" s="11">
        <v>41183</v>
      </c>
      <c r="B24" s="13">
        <v>2</v>
      </c>
      <c r="C24" s="13" t="s">
        <v>50</v>
      </c>
      <c r="D24" s="13" t="s">
        <v>51</v>
      </c>
      <c r="E24" s="13" t="str">
        <f t="shared" si="0"/>
        <v>411832Average Per Ton50% Cycling</v>
      </c>
      <c r="F24" s="13">
        <v>0.34171879999999999</v>
      </c>
      <c r="G24" s="40">
        <v>0.34171879999999999</v>
      </c>
      <c r="H24" s="13">
        <v>67.843900000000005</v>
      </c>
    </row>
    <row r="25" spans="1:13" s="13" customFormat="1">
      <c r="A25" s="11">
        <v>41183</v>
      </c>
      <c r="B25" s="13">
        <v>2</v>
      </c>
      <c r="C25" s="13" t="s">
        <v>50</v>
      </c>
      <c r="D25" s="13" t="s">
        <v>46</v>
      </c>
      <c r="E25" s="13" t="str">
        <f t="shared" si="0"/>
        <v>411832Average Per TonAll</v>
      </c>
      <c r="F25" s="13">
        <v>0.36037950000000002</v>
      </c>
      <c r="G25" s="40">
        <v>0.36037950000000002</v>
      </c>
      <c r="H25" s="13">
        <v>67.713499999999996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</row>
    <row r="26" spans="1:13" s="13" customFormat="1">
      <c r="A26" s="11">
        <v>41183</v>
      </c>
      <c r="B26" s="13">
        <v>3</v>
      </c>
      <c r="C26" s="13" t="s">
        <v>56</v>
      </c>
      <c r="D26" s="13" t="s">
        <v>55</v>
      </c>
      <c r="E26" s="13" t="str">
        <f t="shared" si="0"/>
        <v>411833Aggregate30% Cycling</v>
      </c>
      <c r="F26" s="13">
        <v>4.8215960000000004</v>
      </c>
      <c r="G26" s="40">
        <v>4.8215960000000004</v>
      </c>
      <c r="H26" s="13">
        <v>66.604699999999994</v>
      </c>
    </row>
    <row r="27" spans="1:13" s="13" customFormat="1">
      <c r="A27" s="11">
        <v>41183</v>
      </c>
      <c r="B27" s="13">
        <v>3</v>
      </c>
      <c r="C27" s="13" t="s">
        <v>56</v>
      </c>
      <c r="D27" s="13" t="s">
        <v>51</v>
      </c>
      <c r="E27" s="13" t="str">
        <f t="shared" si="0"/>
        <v>411833Aggregate50% Cycling</v>
      </c>
      <c r="F27" s="13">
        <v>8.9488240000000001</v>
      </c>
      <c r="G27" s="40">
        <v>8.9488240000000001</v>
      </c>
      <c r="H27" s="13">
        <v>67.175399999999996</v>
      </c>
    </row>
    <row r="28" spans="1:13" s="13" customFormat="1">
      <c r="A28" s="11">
        <v>41183</v>
      </c>
      <c r="B28" s="13">
        <v>3</v>
      </c>
      <c r="C28" s="13" t="s">
        <v>56</v>
      </c>
      <c r="D28" s="13" t="s">
        <v>46</v>
      </c>
      <c r="E28" s="13" t="str">
        <f t="shared" si="0"/>
        <v>411833AggregateAll</v>
      </c>
      <c r="F28" s="13">
        <v>13.770569999999999</v>
      </c>
      <c r="G28" s="40">
        <v>13.770569999999999</v>
      </c>
      <c r="H28" s="13">
        <v>66.981399999999994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</row>
    <row r="29" spans="1:13" s="13" customFormat="1">
      <c r="A29" s="11">
        <v>41183</v>
      </c>
      <c r="B29" s="13">
        <v>3</v>
      </c>
      <c r="C29" s="13" t="s">
        <v>49</v>
      </c>
      <c r="D29" s="13" t="s">
        <v>55</v>
      </c>
      <c r="E29" s="13" t="str">
        <f t="shared" si="0"/>
        <v>411833Average Per Device30% Cycling</v>
      </c>
      <c r="F29" s="13">
        <v>1.4154789999999999</v>
      </c>
      <c r="G29" s="40">
        <v>1.4154789999999999</v>
      </c>
      <c r="H29" s="13">
        <v>66.604699999999994</v>
      </c>
    </row>
    <row r="30" spans="1:13" s="13" customFormat="1">
      <c r="A30" s="11">
        <v>41183</v>
      </c>
      <c r="B30" s="13">
        <v>3</v>
      </c>
      <c r="C30" s="13" t="s">
        <v>49</v>
      </c>
      <c r="D30" s="13" t="s">
        <v>51</v>
      </c>
      <c r="E30" s="13" t="str">
        <f t="shared" si="0"/>
        <v>411833Average Per Device50% Cycling</v>
      </c>
      <c r="F30" s="13">
        <v>1.384954</v>
      </c>
      <c r="G30" s="40">
        <v>1.384954</v>
      </c>
      <c r="H30" s="13">
        <v>67.175399999999996</v>
      </c>
    </row>
    <row r="31" spans="1:13" s="13" customFormat="1">
      <c r="A31" s="11">
        <v>41183</v>
      </c>
      <c r="B31" s="13">
        <v>3</v>
      </c>
      <c r="C31" s="13" t="s">
        <v>49</v>
      </c>
      <c r="D31" s="13" t="s">
        <v>46</v>
      </c>
      <c r="E31" s="13" t="str">
        <f t="shared" si="0"/>
        <v>411833Average Per DeviceAll</v>
      </c>
      <c r="F31" s="13">
        <v>1.395332</v>
      </c>
      <c r="G31" s="40">
        <v>1.395332</v>
      </c>
      <c r="H31" s="13">
        <v>66.981399999999994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</row>
    <row r="32" spans="1:13" s="13" customFormat="1">
      <c r="A32" s="11">
        <v>41183</v>
      </c>
      <c r="B32" s="13">
        <v>3</v>
      </c>
      <c r="C32" s="13" t="s">
        <v>48</v>
      </c>
      <c r="D32" s="13" t="s">
        <v>55</v>
      </c>
      <c r="E32" s="13" t="str">
        <f t="shared" si="0"/>
        <v>411833Average Per Premise30% Cycling</v>
      </c>
      <c r="F32" s="13">
        <v>2.9744579999999998</v>
      </c>
      <c r="G32" s="40">
        <v>2.9744579999999998</v>
      </c>
      <c r="H32" s="13">
        <v>66.604699999999994</v>
      </c>
    </row>
    <row r="33" spans="1:13" s="13" customFormat="1">
      <c r="A33" s="11">
        <v>41183</v>
      </c>
      <c r="B33" s="13">
        <v>3</v>
      </c>
      <c r="C33" s="13" t="s">
        <v>48</v>
      </c>
      <c r="D33" s="13" t="s">
        <v>51</v>
      </c>
      <c r="E33" s="13" t="str">
        <f t="shared" si="0"/>
        <v>411833Average Per Premise50% Cycling</v>
      </c>
      <c r="F33" s="13">
        <v>2.840897</v>
      </c>
      <c r="G33" s="40">
        <v>2.840897</v>
      </c>
      <c r="H33" s="13">
        <v>67.175399999999996</v>
      </c>
    </row>
    <row r="34" spans="1:13" s="13" customFormat="1">
      <c r="A34" s="11">
        <v>41183</v>
      </c>
      <c r="B34" s="13">
        <v>3</v>
      </c>
      <c r="C34" s="13" t="s">
        <v>48</v>
      </c>
      <c r="D34" s="13" t="s">
        <v>46</v>
      </c>
      <c r="E34" s="13" t="str">
        <f t="shared" si="0"/>
        <v>411833Average Per PremiseAll</v>
      </c>
      <c r="F34" s="13">
        <v>2.886307</v>
      </c>
      <c r="G34" s="40">
        <v>2.886307</v>
      </c>
      <c r="H34" s="13">
        <v>66.981399999999994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</row>
    <row r="35" spans="1:13" s="13" customFormat="1">
      <c r="A35" s="11">
        <v>41183</v>
      </c>
      <c r="B35" s="13">
        <v>3</v>
      </c>
      <c r="C35" s="13" t="s">
        <v>50</v>
      </c>
      <c r="D35" s="13" t="s">
        <v>55</v>
      </c>
      <c r="E35" s="13" t="str">
        <f t="shared" si="0"/>
        <v>411833Average Per Ton30% Cycling</v>
      </c>
      <c r="F35" s="13">
        <v>0.38490990000000003</v>
      </c>
      <c r="G35" s="40">
        <v>0.38490990000000003</v>
      </c>
      <c r="H35" s="13">
        <v>66.604699999999994</v>
      </c>
    </row>
    <row r="36" spans="1:13" s="13" customFormat="1">
      <c r="A36" s="11">
        <v>41183</v>
      </c>
      <c r="B36" s="13">
        <v>3</v>
      </c>
      <c r="C36" s="13" t="s">
        <v>50</v>
      </c>
      <c r="D36" s="13" t="s">
        <v>51</v>
      </c>
      <c r="E36" s="13" t="str">
        <f t="shared" si="0"/>
        <v>411833Average Per Ton50% Cycling</v>
      </c>
      <c r="F36" s="13">
        <v>0.33587230000000001</v>
      </c>
      <c r="G36" s="40">
        <v>0.33587230000000001</v>
      </c>
      <c r="H36" s="13">
        <v>67.175399999999996</v>
      </c>
    </row>
    <row r="37" spans="1:13" s="13" customFormat="1">
      <c r="A37" s="11">
        <v>41183</v>
      </c>
      <c r="B37" s="13">
        <v>3</v>
      </c>
      <c r="C37" s="13" t="s">
        <v>50</v>
      </c>
      <c r="D37" s="13" t="s">
        <v>46</v>
      </c>
      <c r="E37" s="13" t="str">
        <f t="shared" si="0"/>
        <v>411833Average Per TonAll</v>
      </c>
      <c r="F37" s="13">
        <v>0.3525451</v>
      </c>
      <c r="G37" s="40">
        <v>0.3525451</v>
      </c>
      <c r="H37" s="13">
        <v>66.981399999999994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s="13" customFormat="1">
      <c r="A38" s="11">
        <v>41183</v>
      </c>
      <c r="B38" s="13">
        <v>4</v>
      </c>
      <c r="C38" s="13" t="s">
        <v>56</v>
      </c>
      <c r="D38" s="13" t="s">
        <v>55</v>
      </c>
      <c r="E38" s="13" t="str">
        <f t="shared" si="0"/>
        <v>411834Aggregate30% Cycling</v>
      </c>
      <c r="F38" s="13">
        <v>4.7648729999999997</v>
      </c>
      <c r="G38" s="40">
        <v>4.7648729999999997</v>
      </c>
      <c r="H38" s="13">
        <v>65.709999999999994</v>
      </c>
    </row>
    <row r="39" spans="1:13" s="13" customFormat="1">
      <c r="A39" s="11">
        <v>41183</v>
      </c>
      <c r="B39" s="13">
        <v>4</v>
      </c>
      <c r="C39" s="13" t="s">
        <v>56</v>
      </c>
      <c r="D39" s="13" t="s">
        <v>51</v>
      </c>
      <c r="E39" s="13" t="str">
        <f t="shared" si="0"/>
        <v>411834Aggregate50% Cycling</v>
      </c>
      <c r="F39" s="13">
        <v>9.0153660000000002</v>
      </c>
      <c r="G39" s="40">
        <v>9.0153660000000002</v>
      </c>
      <c r="H39" s="13">
        <v>66.282399999999996</v>
      </c>
    </row>
    <row r="40" spans="1:13" s="13" customFormat="1">
      <c r="A40" s="11">
        <v>41183</v>
      </c>
      <c r="B40" s="13">
        <v>4</v>
      </c>
      <c r="C40" s="13" t="s">
        <v>56</v>
      </c>
      <c r="D40" s="13" t="s">
        <v>46</v>
      </c>
      <c r="E40" s="13" t="str">
        <f t="shared" si="0"/>
        <v>411834AggregateAll</v>
      </c>
      <c r="F40" s="13">
        <v>13.780329999999999</v>
      </c>
      <c r="G40" s="40">
        <v>13.780329999999999</v>
      </c>
      <c r="H40" s="13">
        <v>66.087800000000001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</row>
    <row r="41" spans="1:13" s="13" customFormat="1">
      <c r="A41" s="11">
        <v>41183</v>
      </c>
      <c r="B41" s="13">
        <v>4</v>
      </c>
      <c r="C41" s="13" t="s">
        <v>49</v>
      </c>
      <c r="D41" s="13" t="s">
        <v>55</v>
      </c>
      <c r="E41" s="13" t="str">
        <f t="shared" si="0"/>
        <v>411834Average Per Device30% Cycling</v>
      </c>
      <c r="F41" s="13">
        <v>1.398827</v>
      </c>
      <c r="G41" s="40">
        <v>1.398827</v>
      </c>
      <c r="H41" s="13">
        <v>65.709999999999994</v>
      </c>
    </row>
    <row r="42" spans="1:13" s="13" customFormat="1">
      <c r="A42" s="11">
        <v>41183</v>
      </c>
      <c r="B42" s="13">
        <v>4</v>
      </c>
      <c r="C42" s="13" t="s">
        <v>49</v>
      </c>
      <c r="D42" s="13" t="s">
        <v>51</v>
      </c>
      <c r="E42" s="13" t="str">
        <f t="shared" si="0"/>
        <v>411834Average Per Device50% Cycling</v>
      </c>
      <c r="F42" s="13">
        <v>1.3952519999999999</v>
      </c>
      <c r="G42" s="40">
        <v>1.3952519999999999</v>
      </c>
      <c r="H42" s="13">
        <v>66.282399999999996</v>
      </c>
    </row>
    <row r="43" spans="1:13" s="13" customFormat="1">
      <c r="A43" s="11">
        <v>41183</v>
      </c>
      <c r="B43" s="13">
        <v>4</v>
      </c>
      <c r="C43" s="13" t="s">
        <v>49</v>
      </c>
      <c r="D43" s="13" t="s">
        <v>46</v>
      </c>
      <c r="E43" s="13" t="str">
        <f t="shared" si="0"/>
        <v>411834Average Per DeviceAll</v>
      </c>
      <c r="F43" s="13">
        <v>1.396468</v>
      </c>
      <c r="G43" s="40">
        <v>1.396468</v>
      </c>
      <c r="H43" s="13">
        <v>66.087800000000001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</row>
    <row r="44" spans="1:13" s="13" customFormat="1">
      <c r="A44" s="11">
        <v>41183</v>
      </c>
      <c r="B44" s="13">
        <v>4</v>
      </c>
      <c r="C44" s="13" t="s">
        <v>48</v>
      </c>
      <c r="D44" s="13" t="s">
        <v>55</v>
      </c>
      <c r="E44" s="13" t="str">
        <f t="shared" si="0"/>
        <v>411834Average Per Premise30% Cycling</v>
      </c>
      <c r="F44" s="13">
        <v>2.9394650000000002</v>
      </c>
      <c r="G44" s="40">
        <v>2.9394650000000002</v>
      </c>
      <c r="H44" s="13">
        <v>65.709999999999994</v>
      </c>
    </row>
    <row r="45" spans="1:13" s="13" customFormat="1">
      <c r="A45" s="11">
        <v>41183</v>
      </c>
      <c r="B45" s="13">
        <v>4</v>
      </c>
      <c r="C45" s="13" t="s">
        <v>48</v>
      </c>
      <c r="D45" s="13" t="s">
        <v>51</v>
      </c>
      <c r="E45" s="13" t="str">
        <f t="shared" si="0"/>
        <v>411834Average Per Premise50% Cycling</v>
      </c>
      <c r="F45" s="13">
        <v>2.8620209999999999</v>
      </c>
      <c r="G45" s="40">
        <v>2.8620209999999999</v>
      </c>
      <c r="H45" s="13">
        <v>66.282399999999996</v>
      </c>
    </row>
    <row r="46" spans="1:13" s="13" customFormat="1">
      <c r="A46" s="11">
        <v>41183</v>
      </c>
      <c r="B46" s="13">
        <v>4</v>
      </c>
      <c r="C46" s="13" t="s">
        <v>48</v>
      </c>
      <c r="D46" s="13" t="s">
        <v>46</v>
      </c>
      <c r="E46" s="13" t="str">
        <f t="shared" si="0"/>
        <v>411834Average Per PremiseAll</v>
      </c>
      <c r="F46" s="13">
        <v>2.8883519999999998</v>
      </c>
      <c r="G46" s="40">
        <v>2.8883519999999998</v>
      </c>
      <c r="H46" s="13">
        <v>66.087800000000001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</row>
    <row r="47" spans="1:13" s="13" customFormat="1">
      <c r="A47" s="11">
        <v>41183</v>
      </c>
      <c r="B47" s="13">
        <v>4</v>
      </c>
      <c r="C47" s="13" t="s">
        <v>50</v>
      </c>
      <c r="D47" s="13" t="s">
        <v>55</v>
      </c>
      <c r="E47" s="13" t="str">
        <f t="shared" si="0"/>
        <v>411834Average Per Ton30% Cycling</v>
      </c>
      <c r="F47" s="13">
        <v>0.38038179999999999</v>
      </c>
      <c r="G47" s="40">
        <v>0.38038179999999999</v>
      </c>
      <c r="H47" s="13">
        <v>65.709999999999994</v>
      </c>
    </row>
    <row r="48" spans="1:13" s="13" customFormat="1">
      <c r="A48" s="11">
        <v>41183</v>
      </c>
      <c r="B48" s="13">
        <v>4</v>
      </c>
      <c r="C48" s="13" t="s">
        <v>50</v>
      </c>
      <c r="D48" s="13" t="s">
        <v>51</v>
      </c>
      <c r="E48" s="13" t="str">
        <f t="shared" si="0"/>
        <v>411834Average Per Ton50% Cycling</v>
      </c>
      <c r="F48" s="13">
        <v>0.3383698</v>
      </c>
      <c r="G48" s="40">
        <v>0.3383698</v>
      </c>
      <c r="H48" s="13">
        <v>66.282399999999996</v>
      </c>
    </row>
    <row r="49" spans="1:13" s="13" customFormat="1">
      <c r="A49" s="11">
        <v>41183</v>
      </c>
      <c r="B49" s="13">
        <v>4</v>
      </c>
      <c r="C49" s="13" t="s">
        <v>50</v>
      </c>
      <c r="D49" s="13" t="s">
        <v>46</v>
      </c>
      <c r="E49" s="13" t="str">
        <f t="shared" si="0"/>
        <v>411834Average Per TonAll</v>
      </c>
      <c r="F49" s="13">
        <v>0.35265390000000002</v>
      </c>
      <c r="G49" s="40">
        <v>0.35265390000000002</v>
      </c>
      <c r="H49" s="13">
        <v>66.087800000000001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</row>
    <row r="50" spans="1:13" s="13" customFormat="1">
      <c r="A50" s="11">
        <v>41183</v>
      </c>
      <c r="B50" s="13">
        <v>5</v>
      </c>
      <c r="C50" s="13" t="s">
        <v>56</v>
      </c>
      <c r="D50" s="13" t="s">
        <v>55</v>
      </c>
      <c r="E50" s="13" t="str">
        <f t="shared" si="0"/>
        <v>411835Aggregate30% Cycling</v>
      </c>
      <c r="F50" s="13">
        <v>4.9245219999999996</v>
      </c>
      <c r="G50" s="40">
        <v>4.9245219999999996</v>
      </c>
      <c r="H50" s="13">
        <v>64.400099999999995</v>
      </c>
    </row>
    <row r="51" spans="1:13" s="13" customFormat="1">
      <c r="A51" s="11">
        <v>41183</v>
      </c>
      <c r="B51" s="13">
        <v>5</v>
      </c>
      <c r="C51" s="13" t="s">
        <v>56</v>
      </c>
      <c r="D51" s="13" t="s">
        <v>51</v>
      </c>
      <c r="E51" s="13" t="str">
        <f t="shared" si="0"/>
        <v>411835Aggregate50% Cycling</v>
      </c>
      <c r="F51" s="13">
        <v>8.9224650000000008</v>
      </c>
      <c r="G51" s="40">
        <v>8.9224650000000008</v>
      </c>
      <c r="H51" s="13">
        <v>65.014499999999998</v>
      </c>
    </row>
    <row r="52" spans="1:13" s="13" customFormat="1">
      <c r="A52" s="11">
        <v>41183</v>
      </c>
      <c r="B52" s="13">
        <v>5</v>
      </c>
      <c r="C52" s="13" t="s">
        <v>56</v>
      </c>
      <c r="D52" s="13" t="s">
        <v>46</v>
      </c>
      <c r="E52" s="13" t="str">
        <f t="shared" si="0"/>
        <v>411835AggregateAll</v>
      </c>
      <c r="F52" s="13">
        <v>13.84722</v>
      </c>
      <c r="G52" s="40">
        <v>13.84722</v>
      </c>
      <c r="H52" s="13">
        <v>64.805599999999998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</row>
    <row r="53" spans="1:13" s="13" customFormat="1">
      <c r="A53" s="11">
        <v>41183</v>
      </c>
      <c r="B53" s="13">
        <v>5</v>
      </c>
      <c r="C53" s="13" t="s">
        <v>49</v>
      </c>
      <c r="D53" s="13" t="s">
        <v>55</v>
      </c>
      <c r="E53" s="13" t="str">
        <f t="shared" si="0"/>
        <v>411835Average Per Device30% Cycling</v>
      </c>
      <c r="F53" s="13">
        <v>1.4456960000000001</v>
      </c>
      <c r="G53" s="40">
        <v>1.4456960000000001</v>
      </c>
      <c r="H53" s="13">
        <v>64.400099999999995</v>
      </c>
    </row>
    <row r="54" spans="1:13" s="13" customFormat="1">
      <c r="A54" s="11">
        <v>41183</v>
      </c>
      <c r="B54" s="13">
        <v>5</v>
      </c>
      <c r="C54" s="13" t="s">
        <v>49</v>
      </c>
      <c r="D54" s="13" t="s">
        <v>51</v>
      </c>
      <c r="E54" s="13" t="str">
        <f t="shared" si="0"/>
        <v>411835Average Per Device50% Cycling</v>
      </c>
      <c r="F54" s="13">
        <v>1.3808739999999999</v>
      </c>
      <c r="G54" s="40">
        <v>1.3808739999999999</v>
      </c>
      <c r="H54" s="13">
        <v>65.014499999999998</v>
      </c>
    </row>
    <row r="55" spans="1:13" s="13" customFormat="1">
      <c r="A55" s="11">
        <v>41183</v>
      </c>
      <c r="B55" s="13">
        <v>5</v>
      </c>
      <c r="C55" s="13" t="s">
        <v>49</v>
      </c>
      <c r="D55" s="13" t="s">
        <v>46</v>
      </c>
      <c r="E55" s="13" t="str">
        <f t="shared" si="0"/>
        <v>411835Average Per DeviceAll</v>
      </c>
      <c r="F55" s="13">
        <v>1.4029130000000001</v>
      </c>
      <c r="G55" s="40">
        <v>1.4029130000000001</v>
      </c>
      <c r="H55" s="13">
        <v>64.805599999999998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</row>
    <row r="56" spans="1:13" s="13" customFormat="1">
      <c r="A56" s="11">
        <v>41183</v>
      </c>
      <c r="B56" s="13">
        <v>5</v>
      </c>
      <c r="C56" s="13" t="s">
        <v>48</v>
      </c>
      <c r="D56" s="13" t="s">
        <v>55</v>
      </c>
      <c r="E56" s="13" t="str">
        <f t="shared" si="0"/>
        <v>411835Average Per Premise30% Cycling</v>
      </c>
      <c r="F56" s="13">
        <v>3.0379529999999999</v>
      </c>
      <c r="G56" s="40">
        <v>3.0379529999999999</v>
      </c>
      <c r="H56" s="13">
        <v>64.400099999999995</v>
      </c>
    </row>
    <row r="57" spans="1:13" s="13" customFormat="1">
      <c r="A57" s="11">
        <v>41183</v>
      </c>
      <c r="B57" s="13">
        <v>5</v>
      </c>
      <c r="C57" s="13" t="s">
        <v>48</v>
      </c>
      <c r="D57" s="13" t="s">
        <v>51</v>
      </c>
      <c r="E57" s="13" t="str">
        <f t="shared" si="0"/>
        <v>411835Average Per Premise50% Cycling</v>
      </c>
      <c r="F57" s="13">
        <v>2.8325290000000001</v>
      </c>
      <c r="G57" s="40">
        <v>2.8325290000000001</v>
      </c>
      <c r="H57" s="13">
        <v>65.014499999999998</v>
      </c>
    </row>
    <row r="58" spans="1:13" s="13" customFormat="1">
      <c r="A58" s="11">
        <v>41183</v>
      </c>
      <c r="B58" s="13">
        <v>5</v>
      </c>
      <c r="C58" s="13" t="s">
        <v>48</v>
      </c>
      <c r="D58" s="13" t="s">
        <v>46</v>
      </c>
      <c r="E58" s="13" t="str">
        <f t="shared" si="0"/>
        <v>411835Average Per PremiseAll</v>
      </c>
      <c r="F58" s="13">
        <v>2.9023729999999999</v>
      </c>
      <c r="G58" s="40">
        <v>2.9023729999999999</v>
      </c>
      <c r="H58" s="13">
        <v>64.805599999999998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</row>
    <row r="59" spans="1:13" s="13" customFormat="1">
      <c r="A59" s="11">
        <v>41183</v>
      </c>
      <c r="B59" s="13">
        <v>5</v>
      </c>
      <c r="C59" s="13" t="s">
        <v>50</v>
      </c>
      <c r="D59" s="13" t="s">
        <v>55</v>
      </c>
      <c r="E59" s="13" t="str">
        <f t="shared" si="0"/>
        <v>411835Average Per Ton30% Cycling</v>
      </c>
      <c r="F59" s="13">
        <v>0.39312659999999999</v>
      </c>
      <c r="G59" s="40">
        <v>0.39312659999999999</v>
      </c>
      <c r="H59" s="13">
        <v>64.400099999999995</v>
      </c>
    </row>
    <row r="60" spans="1:13" s="13" customFormat="1">
      <c r="A60" s="11">
        <v>41183</v>
      </c>
      <c r="B60" s="13">
        <v>5</v>
      </c>
      <c r="C60" s="13" t="s">
        <v>50</v>
      </c>
      <c r="D60" s="13" t="s">
        <v>51</v>
      </c>
      <c r="E60" s="13" t="str">
        <f t="shared" si="0"/>
        <v>411835Average Per Ton50% Cycling</v>
      </c>
      <c r="F60" s="13">
        <v>0.33488299999999999</v>
      </c>
      <c r="G60" s="40">
        <v>0.33488299999999999</v>
      </c>
      <c r="H60" s="13">
        <v>65.014499999999998</v>
      </c>
    </row>
    <row r="61" spans="1:13" s="13" customFormat="1">
      <c r="A61" s="11">
        <v>41183</v>
      </c>
      <c r="B61" s="13">
        <v>5</v>
      </c>
      <c r="C61" s="13" t="s">
        <v>50</v>
      </c>
      <c r="D61" s="13" t="s">
        <v>46</v>
      </c>
      <c r="E61" s="13" t="str">
        <f t="shared" si="0"/>
        <v>411835Average Per TonAll</v>
      </c>
      <c r="F61" s="13">
        <v>0.3546858</v>
      </c>
      <c r="G61" s="40">
        <v>0.3546858</v>
      </c>
      <c r="H61" s="13">
        <v>64.805599999999998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</row>
    <row r="62" spans="1:13" s="13" customFormat="1">
      <c r="A62" s="11">
        <v>41183</v>
      </c>
      <c r="B62" s="13">
        <v>6</v>
      </c>
      <c r="C62" s="13" t="s">
        <v>56</v>
      </c>
      <c r="D62" s="13" t="s">
        <v>55</v>
      </c>
      <c r="E62" s="13" t="str">
        <f t="shared" si="0"/>
        <v>411836Aggregate30% Cycling</v>
      </c>
      <c r="F62" s="13">
        <v>5.6432019999999996</v>
      </c>
      <c r="G62" s="40">
        <v>5.6432019999999996</v>
      </c>
      <c r="H62" s="13">
        <v>64.221500000000006</v>
      </c>
    </row>
    <row r="63" spans="1:13" s="13" customFormat="1">
      <c r="A63" s="11">
        <v>41183</v>
      </c>
      <c r="B63" s="13">
        <v>6</v>
      </c>
      <c r="C63" s="13" t="s">
        <v>56</v>
      </c>
      <c r="D63" s="13" t="s">
        <v>51</v>
      </c>
      <c r="E63" s="13" t="str">
        <f t="shared" si="0"/>
        <v>411836Aggregate50% Cycling</v>
      </c>
      <c r="F63" s="13">
        <v>9.2438359999999999</v>
      </c>
      <c r="G63" s="40">
        <v>9.2438359999999999</v>
      </c>
      <c r="H63" s="13">
        <v>64.768500000000003</v>
      </c>
    </row>
    <row r="64" spans="1:13" s="13" customFormat="1">
      <c r="A64" s="11">
        <v>41183</v>
      </c>
      <c r="B64" s="13">
        <v>6</v>
      </c>
      <c r="C64" s="13" t="s">
        <v>56</v>
      </c>
      <c r="D64" s="13" t="s">
        <v>46</v>
      </c>
      <c r="E64" s="13" t="str">
        <f t="shared" si="0"/>
        <v>411836AggregateAll</v>
      </c>
      <c r="F64" s="13">
        <v>14.88766</v>
      </c>
      <c r="G64" s="40">
        <v>14.88766</v>
      </c>
      <c r="H64" s="13">
        <v>64.582499999999996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</row>
    <row r="65" spans="1:13" s="13" customFormat="1">
      <c r="A65" s="11">
        <v>41183</v>
      </c>
      <c r="B65" s="13">
        <v>6</v>
      </c>
      <c r="C65" s="13" t="s">
        <v>49</v>
      </c>
      <c r="D65" s="13" t="s">
        <v>55</v>
      </c>
      <c r="E65" s="13" t="str">
        <f t="shared" si="0"/>
        <v>411836Average Per Device30% Cycling</v>
      </c>
      <c r="F65" s="13">
        <v>1.656679</v>
      </c>
      <c r="G65" s="40">
        <v>1.656679</v>
      </c>
      <c r="H65" s="13">
        <v>64.221500000000006</v>
      </c>
    </row>
    <row r="66" spans="1:13" s="13" customFormat="1">
      <c r="A66" s="11">
        <v>41183</v>
      </c>
      <c r="B66" s="13">
        <v>6</v>
      </c>
      <c r="C66" s="13" t="s">
        <v>49</v>
      </c>
      <c r="D66" s="13" t="s">
        <v>51</v>
      </c>
      <c r="E66" s="13" t="str">
        <f t="shared" si="0"/>
        <v>411836Average Per Device50% Cycling</v>
      </c>
      <c r="F66" s="13">
        <v>1.4306110000000001</v>
      </c>
      <c r="G66" s="40">
        <v>1.4306110000000001</v>
      </c>
      <c r="H66" s="13">
        <v>64.768500000000003</v>
      </c>
    </row>
    <row r="67" spans="1:13" s="13" customFormat="1">
      <c r="A67" s="11">
        <v>41183</v>
      </c>
      <c r="B67" s="13">
        <v>6</v>
      </c>
      <c r="C67" s="13" t="s">
        <v>49</v>
      </c>
      <c r="D67" s="13" t="s">
        <v>46</v>
      </c>
      <c r="E67" s="13" t="str">
        <f t="shared" ref="E67:E130" si="1">CONCATENATE(A67,B67,C67,D67)</f>
        <v>411836Average Per DeviceAll</v>
      </c>
      <c r="F67" s="13">
        <v>1.507474</v>
      </c>
      <c r="G67" s="40">
        <v>1.507474</v>
      </c>
      <c r="H67" s="13">
        <v>64.582499999999996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</row>
    <row r="68" spans="1:13" s="13" customFormat="1">
      <c r="A68" s="11">
        <v>41183</v>
      </c>
      <c r="B68" s="13">
        <v>6</v>
      </c>
      <c r="C68" s="13" t="s">
        <v>48</v>
      </c>
      <c r="D68" s="13" t="s">
        <v>55</v>
      </c>
      <c r="E68" s="13" t="str">
        <f t="shared" si="1"/>
        <v>411836Average Per Premise30% Cycling</v>
      </c>
      <c r="F68" s="13">
        <v>3.481309</v>
      </c>
      <c r="G68" s="40">
        <v>3.481309</v>
      </c>
      <c r="H68" s="13">
        <v>64.221500000000006</v>
      </c>
    </row>
    <row r="69" spans="1:13" s="13" customFormat="1">
      <c r="A69" s="11">
        <v>41183</v>
      </c>
      <c r="B69" s="13">
        <v>6</v>
      </c>
      <c r="C69" s="13" t="s">
        <v>48</v>
      </c>
      <c r="D69" s="13" t="s">
        <v>51</v>
      </c>
      <c r="E69" s="13" t="str">
        <f t="shared" si="1"/>
        <v>411836Average Per Premise50% Cycling</v>
      </c>
      <c r="F69" s="13">
        <v>2.9345509999999999</v>
      </c>
      <c r="G69" s="40">
        <v>2.9345509999999999</v>
      </c>
      <c r="H69" s="13">
        <v>64.768500000000003</v>
      </c>
    </row>
    <row r="70" spans="1:13" s="13" customFormat="1">
      <c r="A70" s="11">
        <v>41183</v>
      </c>
      <c r="B70" s="13">
        <v>6</v>
      </c>
      <c r="C70" s="13" t="s">
        <v>48</v>
      </c>
      <c r="D70" s="13" t="s">
        <v>46</v>
      </c>
      <c r="E70" s="13" t="str">
        <f t="shared" si="1"/>
        <v>411836Average Per PremiseAll</v>
      </c>
      <c r="F70" s="13">
        <v>3.1204489999999998</v>
      </c>
      <c r="G70" s="40">
        <v>3.1204489999999998</v>
      </c>
      <c r="H70" s="13">
        <v>64.582499999999996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</row>
    <row r="71" spans="1:13" s="13" customFormat="1">
      <c r="A71" s="11">
        <v>41183</v>
      </c>
      <c r="B71" s="13">
        <v>6</v>
      </c>
      <c r="C71" s="13" t="s">
        <v>50</v>
      </c>
      <c r="D71" s="13" t="s">
        <v>55</v>
      </c>
      <c r="E71" s="13" t="str">
        <f t="shared" si="1"/>
        <v>411836Average Per Ton30% Cycling</v>
      </c>
      <c r="F71" s="13">
        <v>0.45049909999999999</v>
      </c>
      <c r="G71" s="40">
        <v>0.45049909999999999</v>
      </c>
      <c r="H71" s="13">
        <v>64.221500000000006</v>
      </c>
    </row>
    <row r="72" spans="1:13" s="13" customFormat="1">
      <c r="A72" s="11">
        <v>41183</v>
      </c>
      <c r="B72" s="13">
        <v>6</v>
      </c>
      <c r="C72" s="13" t="s">
        <v>50</v>
      </c>
      <c r="D72" s="13" t="s">
        <v>51</v>
      </c>
      <c r="E72" s="13" t="str">
        <f t="shared" si="1"/>
        <v>411836Average Per Ton50% Cycling</v>
      </c>
      <c r="F72" s="13">
        <v>0.3469449</v>
      </c>
      <c r="G72" s="40">
        <v>0.3469449</v>
      </c>
      <c r="H72" s="13">
        <v>64.768500000000003</v>
      </c>
    </row>
    <row r="73" spans="1:13" s="13" customFormat="1">
      <c r="A73" s="11">
        <v>41183</v>
      </c>
      <c r="B73" s="13">
        <v>6</v>
      </c>
      <c r="C73" s="13" t="s">
        <v>50</v>
      </c>
      <c r="D73" s="13" t="s">
        <v>46</v>
      </c>
      <c r="E73" s="13" t="str">
        <f t="shared" si="1"/>
        <v>411836Average Per TonAll</v>
      </c>
      <c r="F73" s="13">
        <v>0.38215329999999997</v>
      </c>
      <c r="G73" s="40">
        <v>0.38215329999999997</v>
      </c>
      <c r="H73" s="13">
        <v>64.582499999999996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</row>
    <row r="74" spans="1:13" s="13" customFormat="1">
      <c r="A74" s="11">
        <v>41183</v>
      </c>
      <c r="B74" s="13">
        <v>7</v>
      </c>
      <c r="C74" s="13" t="s">
        <v>56</v>
      </c>
      <c r="D74" s="13" t="s">
        <v>55</v>
      </c>
      <c r="E74" s="13" t="str">
        <f t="shared" si="1"/>
        <v>411837Aggregate30% Cycling</v>
      </c>
      <c r="F74" s="13">
        <v>6.3532109999999999</v>
      </c>
      <c r="G74" s="40">
        <v>6.3532109999999999</v>
      </c>
      <c r="H74" s="13">
        <v>63.983600000000003</v>
      </c>
    </row>
    <row r="75" spans="1:13" s="13" customFormat="1">
      <c r="A75" s="11">
        <v>41183</v>
      </c>
      <c r="B75" s="13">
        <v>7</v>
      </c>
      <c r="C75" s="13" t="s">
        <v>56</v>
      </c>
      <c r="D75" s="13" t="s">
        <v>51</v>
      </c>
      <c r="E75" s="13" t="str">
        <f t="shared" si="1"/>
        <v>411837Aggregate50% Cycling</v>
      </c>
      <c r="F75" s="13">
        <v>9.8596660000000007</v>
      </c>
      <c r="G75" s="40">
        <v>9.8596660000000007</v>
      </c>
      <c r="H75" s="13">
        <v>64.737700000000004</v>
      </c>
    </row>
    <row r="76" spans="1:13" s="13" customFormat="1">
      <c r="A76" s="11">
        <v>41183</v>
      </c>
      <c r="B76" s="13">
        <v>7</v>
      </c>
      <c r="C76" s="13" t="s">
        <v>56</v>
      </c>
      <c r="D76" s="13" t="s">
        <v>46</v>
      </c>
      <c r="E76" s="13" t="str">
        <f t="shared" si="1"/>
        <v>411837AggregateAll</v>
      </c>
      <c r="F76" s="13">
        <v>16.21378</v>
      </c>
      <c r="G76" s="40">
        <v>16.21378</v>
      </c>
      <c r="H76" s="13">
        <v>64.481300000000005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</row>
    <row r="77" spans="1:13" s="13" customFormat="1">
      <c r="A77" s="11">
        <v>41183</v>
      </c>
      <c r="B77" s="13">
        <v>7</v>
      </c>
      <c r="C77" s="13" t="s">
        <v>49</v>
      </c>
      <c r="D77" s="13" t="s">
        <v>55</v>
      </c>
      <c r="E77" s="13" t="str">
        <f t="shared" si="1"/>
        <v>411837Average Per Device30% Cycling</v>
      </c>
      <c r="F77" s="13">
        <v>1.8651169999999999</v>
      </c>
      <c r="G77" s="40">
        <v>1.8651169999999999</v>
      </c>
      <c r="H77" s="13">
        <v>63.983600000000003</v>
      </c>
    </row>
    <row r="78" spans="1:13" s="13" customFormat="1">
      <c r="A78" s="11">
        <v>41183</v>
      </c>
      <c r="B78" s="13">
        <v>7</v>
      </c>
      <c r="C78" s="13" t="s">
        <v>49</v>
      </c>
      <c r="D78" s="13" t="s">
        <v>51</v>
      </c>
      <c r="E78" s="13" t="str">
        <f t="shared" si="1"/>
        <v>411837Average Per Device50% Cycling</v>
      </c>
      <c r="F78" s="13">
        <v>1.525919</v>
      </c>
      <c r="G78" s="40">
        <v>1.525919</v>
      </c>
      <c r="H78" s="13">
        <v>64.737700000000004</v>
      </c>
    </row>
    <row r="79" spans="1:13" s="13" customFormat="1">
      <c r="A79" s="11">
        <v>41183</v>
      </c>
      <c r="B79" s="13">
        <v>7</v>
      </c>
      <c r="C79" s="13" t="s">
        <v>49</v>
      </c>
      <c r="D79" s="13" t="s">
        <v>46</v>
      </c>
      <c r="E79" s="13" t="str">
        <f t="shared" si="1"/>
        <v>411837Average Per DeviceAll</v>
      </c>
      <c r="F79" s="13">
        <v>1.641246</v>
      </c>
      <c r="G79" s="40">
        <v>1.641246</v>
      </c>
      <c r="H79" s="13">
        <v>64.481300000000005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</row>
    <row r="80" spans="1:13" s="13" customFormat="1">
      <c r="A80" s="11">
        <v>41183</v>
      </c>
      <c r="B80" s="13">
        <v>7</v>
      </c>
      <c r="C80" s="13" t="s">
        <v>48</v>
      </c>
      <c r="D80" s="13" t="s">
        <v>55</v>
      </c>
      <c r="E80" s="13" t="str">
        <f t="shared" si="1"/>
        <v>411837Average Per Premise30% Cycling</v>
      </c>
      <c r="F80" s="13">
        <v>3.9193159999999998</v>
      </c>
      <c r="G80" s="40">
        <v>3.9193159999999998</v>
      </c>
      <c r="H80" s="13">
        <v>63.983600000000003</v>
      </c>
    </row>
    <row r="81" spans="1:13" s="13" customFormat="1">
      <c r="A81" s="11">
        <v>41183</v>
      </c>
      <c r="B81" s="13">
        <v>7</v>
      </c>
      <c r="C81" s="13" t="s">
        <v>48</v>
      </c>
      <c r="D81" s="13" t="s">
        <v>51</v>
      </c>
      <c r="E81" s="13" t="str">
        <f t="shared" si="1"/>
        <v>411837Average Per Premise50% Cycling</v>
      </c>
      <c r="F81" s="13">
        <v>3.1300530000000002</v>
      </c>
      <c r="G81" s="40">
        <v>3.1300530000000002</v>
      </c>
      <c r="H81" s="13">
        <v>64.737700000000004</v>
      </c>
    </row>
    <row r="82" spans="1:13" s="13" customFormat="1">
      <c r="A82" s="11">
        <v>41183</v>
      </c>
      <c r="B82" s="13">
        <v>7</v>
      </c>
      <c r="C82" s="13" t="s">
        <v>48</v>
      </c>
      <c r="D82" s="13" t="s">
        <v>46</v>
      </c>
      <c r="E82" s="13" t="str">
        <f t="shared" si="1"/>
        <v>411837Average Per PremiseAll</v>
      </c>
      <c r="F82" s="13">
        <v>3.3984019999999999</v>
      </c>
      <c r="G82" s="40">
        <v>3.3984019999999999</v>
      </c>
      <c r="H82" s="13">
        <v>64.481300000000005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</row>
    <row r="83" spans="1:13" s="13" customFormat="1">
      <c r="A83" s="11">
        <v>41183</v>
      </c>
      <c r="B83" s="13">
        <v>7</v>
      </c>
      <c r="C83" s="13" t="s">
        <v>50</v>
      </c>
      <c r="D83" s="13" t="s">
        <v>55</v>
      </c>
      <c r="E83" s="13" t="str">
        <f t="shared" si="1"/>
        <v>411837Average Per Ton30% Cycling</v>
      </c>
      <c r="F83" s="13">
        <v>0.50717939999999995</v>
      </c>
      <c r="G83" s="40">
        <v>0.50717939999999995</v>
      </c>
      <c r="H83" s="13">
        <v>63.983600000000003</v>
      </c>
    </row>
    <row r="84" spans="1:13" s="13" customFormat="1">
      <c r="A84" s="11">
        <v>41183</v>
      </c>
      <c r="B84" s="13">
        <v>7</v>
      </c>
      <c r="C84" s="13" t="s">
        <v>50</v>
      </c>
      <c r="D84" s="13" t="s">
        <v>51</v>
      </c>
      <c r="E84" s="13" t="str">
        <f t="shared" si="1"/>
        <v>411837Average Per Ton50% Cycling</v>
      </c>
      <c r="F84" s="13">
        <v>0.37005850000000001</v>
      </c>
      <c r="G84" s="40">
        <v>0.37005850000000001</v>
      </c>
      <c r="H84" s="13">
        <v>64.737700000000004</v>
      </c>
    </row>
    <row r="85" spans="1:13" s="13" customFormat="1">
      <c r="A85" s="11">
        <v>41183</v>
      </c>
      <c r="B85" s="13">
        <v>7</v>
      </c>
      <c r="C85" s="13" t="s">
        <v>50</v>
      </c>
      <c r="D85" s="13" t="s">
        <v>46</v>
      </c>
      <c r="E85" s="13" t="str">
        <f t="shared" si="1"/>
        <v>411837Average Per TonAll</v>
      </c>
      <c r="F85" s="13">
        <v>0.41667959999999998</v>
      </c>
      <c r="G85" s="40">
        <v>0.41667959999999998</v>
      </c>
      <c r="H85" s="13">
        <v>64.481300000000005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</row>
    <row r="86" spans="1:13" s="13" customFormat="1">
      <c r="A86" s="11">
        <v>41183</v>
      </c>
      <c r="B86" s="13">
        <v>8</v>
      </c>
      <c r="C86" s="13" t="s">
        <v>56</v>
      </c>
      <c r="D86" s="13" t="s">
        <v>55</v>
      </c>
      <c r="E86" s="13" t="str">
        <f t="shared" si="1"/>
        <v>411838Aggregate30% Cycling</v>
      </c>
      <c r="F86" s="13">
        <v>7.3171179999999998</v>
      </c>
      <c r="G86" s="40">
        <v>7.3171179999999998</v>
      </c>
      <c r="H86" s="13">
        <v>69.738</v>
      </c>
    </row>
    <row r="87" spans="1:13" s="13" customFormat="1">
      <c r="A87" s="11">
        <v>41183</v>
      </c>
      <c r="B87" s="13">
        <v>8</v>
      </c>
      <c r="C87" s="13" t="s">
        <v>56</v>
      </c>
      <c r="D87" s="13" t="s">
        <v>51</v>
      </c>
      <c r="E87" s="13" t="str">
        <f t="shared" si="1"/>
        <v>411838Aggregate50% Cycling</v>
      </c>
      <c r="F87" s="13">
        <v>11.84581</v>
      </c>
      <c r="G87" s="40">
        <v>11.84581</v>
      </c>
      <c r="H87" s="13">
        <v>69.919600000000003</v>
      </c>
    </row>
    <row r="88" spans="1:13" s="13" customFormat="1">
      <c r="A88" s="11">
        <v>41183</v>
      </c>
      <c r="B88" s="13">
        <v>8</v>
      </c>
      <c r="C88" s="13" t="s">
        <v>56</v>
      </c>
      <c r="D88" s="13" t="s">
        <v>46</v>
      </c>
      <c r="E88" s="13" t="str">
        <f t="shared" si="1"/>
        <v>411838AggregateAll</v>
      </c>
      <c r="F88" s="13">
        <v>19.163789999999999</v>
      </c>
      <c r="G88" s="40">
        <v>19.163789999999999</v>
      </c>
      <c r="H88" s="13">
        <v>69.857900000000001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</row>
    <row r="89" spans="1:13" s="13" customFormat="1">
      <c r="A89" s="11">
        <v>41183</v>
      </c>
      <c r="B89" s="13">
        <v>8</v>
      </c>
      <c r="C89" s="13" t="s">
        <v>49</v>
      </c>
      <c r="D89" s="13" t="s">
        <v>55</v>
      </c>
      <c r="E89" s="13" t="str">
        <f t="shared" si="1"/>
        <v>411838Average Per Device30% Cycling</v>
      </c>
      <c r="F89" s="13">
        <v>2.1480920000000001</v>
      </c>
      <c r="G89" s="40">
        <v>2.1480920000000001</v>
      </c>
      <c r="H89" s="13">
        <v>69.738</v>
      </c>
    </row>
    <row r="90" spans="1:13" s="13" customFormat="1">
      <c r="A90" s="11">
        <v>41183</v>
      </c>
      <c r="B90" s="13">
        <v>8</v>
      </c>
      <c r="C90" s="13" t="s">
        <v>49</v>
      </c>
      <c r="D90" s="13" t="s">
        <v>51</v>
      </c>
      <c r="E90" s="13" t="str">
        <f t="shared" si="1"/>
        <v>411838Average Per Device50% Cycling</v>
      </c>
      <c r="F90" s="13">
        <v>1.833302</v>
      </c>
      <c r="G90" s="40">
        <v>1.833302</v>
      </c>
      <c r="H90" s="13">
        <v>69.919600000000003</v>
      </c>
    </row>
    <row r="91" spans="1:13" s="13" customFormat="1">
      <c r="A91" s="11">
        <v>41183</v>
      </c>
      <c r="B91" s="13">
        <v>8</v>
      </c>
      <c r="C91" s="13" t="s">
        <v>49</v>
      </c>
      <c r="D91" s="13" t="s">
        <v>46</v>
      </c>
      <c r="E91" s="13" t="str">
        <f t="shared" si="1"/>
        <v>411838Average Per DeviceAll</v>
      </c>
      <c r="F91" s="13">
        <v>1.9403300000000001</v>
      </c>
      <c r="G91" s="40">
        <v>1.9403300000000001</v>
      </c>
      <c r="H91" s="13">
        <v>69.857900000000001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</row>
    <row r="92" spans="1:13" s="13" customFormat="1">
      <c r="A92" s="11">
        <v>41183</v>
      </c>
      <c r="B92" s="13">
        <v>8</v>
      </c>
      <c r="C92" s="13" t="s">
        <v>48</v>
      </c>
      <c r="D92" s="13" t="s">
        <v>55</v>
      </c>
      <c r="E92" s="13" t="str">
        <f t="shared" si="1"/>
        <v>411838Average Per Premise30% Cycling</v>
      </c>
      <c r="F92" s="13">
        <v>4.5139529999999999</v>
      </c>
      <c r="G92" s="40">
        <v>4.5139529999999999</v>
      </c>
      <c r="H92" s="13">
        <v>69.738</v>
      </c>
    </row>
    <row r="93" spans="1:13" s="13" customFormat="1">
      <c r="A93" s="11">
        <v>41183</v>
      </c>
      <c r="B93" s="13">
        <v>8</v>
      </c>
      <c r="C93" s="13" t="s">
        <v>48</v>
      </c>
      <c r="D93" s="13" t="s">
        <v>51</v>
      </c>
      <c r="E93" s="13" t="str">
        <f t="shared" si="1"/>
        <v>411838Average Per Premise50% Cycling</v>
      </c>
      <c r="F93" s="13">
        <v>3.7605740000000001</v>
      </c>
      <c r="G93" s="40">
        <v>3.7605740000000001</v>
      </c>
      <c r="H93" s="13">
        <v>69.919600000000003</v>
      </c>
    </row>
    <row r="94" spans="1:13" s="13" customFormat="1">
      <c r="A94" s="11">
        <v>41183</v>
      </c>
      <c r="B94" s="13">
        <v>8</v>
      </c>
      <c r="C94" s="13" t="s">
        <v>48</v>
      </c>
      <c r="D94" s="13" t="s">
        <v>46</v>
      </c>
      <c r="E94" s="13" t="str">
        <f t="shared" si="1"/>
        <v>411838Average Per PremiseAll</v>
      </c>
      <c r="F94" s="13">
        <v>4.0167229999999998</v>
      </c>
      <c r="G94" s="40">
        <v>4.0167229999999998</v>
      </c>
      <c r="H94" s="13">
        <v>69.857900000000001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</row>
    <row r="95" spans="1:13" s="13" customFormat="1">
      <c r="A95" s="11">
        <v>41183</v>
      </c>
      <c r="B95" s="13">
        <v>8</v>
      </c>
      <c r="C95" s="13" t="s">
        <v>50</v>
      </c>
      <c r="D95" s="13" t="s">
        <v>55</v>
      </c>
      <c r="E95" s="13" t="str">
        <f t="shared" si="1"/>
        <v>411838Average Per Ton30% Cycling</v>
      </c>
      <c r="F95" s="13">
        <v>0.58412850000000005</v>
      </c>
      <c r="G95" s="40">
        <v>0.58412850000000005</v>
      </c>
      <c r="H95" s="13">
        <v>69.738</v>
      </c>
    </row>
    <row r="96" spans="1:13" s="13" customFormat="1">
      <c r="A96" s="11">
        <v>41183</v>
      </c>
      <c r="B96" s="13">
        <v>8</v>
      </c>
      <c r="C96" s="13" t="s">
        <v>50</v>
      </c>
      <c r="D96" s="13" t="s">
        <v>51</v>
      </c>
      <c r="E96" s="13" t="str">
        <f t="shared" si="1"/>
        <v>411838Average Per Ton50% Cycling</v>
      </c>
      <c r="F96" s="13">
        <v>0.44460349999999998</v>
      </c>
      <c r="G96" s="40">
        <v>0.44460349999999998</v>
      </c>
      <c r="H96" s="13">
        <v>69.919600000000003</v>
      </c>
    </row>
    <row r="97" spans="1:13" s="13" customFormat="1">
      <c r="A97" s="11">
        <v>41183</v>
      </c>
      <c r="B97" s="13">
        <v>8</v>
      </c>
      <c r="C97" s="13" t="s">
        <v>50</v>
      </c>
      <c r="D97" s="13" t="s">
        <v>46</v>
      </c>
      <c r="E97" s="13" t="str">
        <f t="shared" si="1"/>
        <v>411838Average Per TonAll</v>
      </c>
      <c r="F97" s="13">
        <v>0.49204199999999998</v>
      </c>
      <c r="G97" s="40">
        <v>0.49204199999999998</v>
      </c>
      <c r="H97" s="13">
        <v>69.857900000000001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</row>
    <row r="98" spans="1:13" s="13" customFormat="1">
      <c r="A98" s="11">
        <v>41183</v>
      </c>
      <c r="B98" s="13">
        <v>9</v>
      </c>
      <c r="C98" s="13" t="s">
        <v>56</v>
      </c>
      <c r="D98" s="13" t="s">
        <v>55</v>
      </c>
      <c r="E98" s="13" t="str">
        <f t="shared" si="1"/>
        <v>411839Aggregate30% Cycling</v>
      </c>
      <c r="F98" s="13">
        <v>9.1214119999999994</v>
      </c>
      <c r="G98" s="40">
        <v>9.1214119999999994</v>
      </c>
      <c r="H98" s="13">
        <v>77.046499999999995</v>
      </c>
    </row>
    <row r="99" spans="1:13" s="13" customFormat="1">
      <c r="A99" s="11">
        <v>41183</v>
      </c>
      <c r="B99" s="13">
        <v>9</v>
      </c>
      <c r="C99" s="13" t="s">
        <v>56</v>
      </c>
      <c r="D99" s="13" t="s">
        <v>51</v>
      </c>
      <c r="E99" s="13" t="str">
        <f t="shared" si="1"/>
        <v>411839Aggregate50% Cycling</v>
      </c>
      <c r="F99" s="13">
        <v>14.54575</v>
      </c>
      <c r="G99" s="40">
        <v>14.54575</v>
      </c>
      <c r="H99" s="13">
        <v>77.186199999999999</v>
      </c>
    </row>
    <row r="100" spans="1:13" s="13" customFormat="1">
      <c r="A100" s="11">
        <v>41183</v>
      </c>
      <c r="B100" s="13">
        <v>9</v>
      </c>
      <c r="C100" s="13" t="s">
        <v>56</v>
      </c>
      <c r="D100" s="13" t="s">
        <v>46</v>
      </c>
      <c r="E100" s="13" t="str">
        <f t="shared" si="1"/>
        <v>411839AggregateAll</v>
      </c>
      <c r="F100" s="13">
        <v>23.668310000000002</v>
      </c>
      <c r="G100" s="40">
        <v>23.668310000000002</v>
      </c>
      <c r="H100" s="13">
        <v>77.1387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</row>
    <row r="101" spans="1:13" s="13" customFormat="1">
      <c r="A101" s="11">
        <v>41183</v>
      </c>
      <c r="B101" s="13">
        <v>9</v>
      </c>
      <c r="C101" s="13" t="s">
        <v>49</v>
      </c>
      <c r="D101" s="13" t="s">
        <v>55</v>
      </c>
      <c r="E101" s="13" t="str">
        <f t="shared" si="1"/>
        <v>411839Average Per Device30% Cycling</v>
      </c>
      <c r="F101" s="13">
        <v>2.6777799999999998</v>
      </c>
      <c r="G101" s="40">
        <v>2.6777799999999998</v>
      </c>
      <c r="H101" s="13">
        <v>77.046499999999995</v>
      </c>
    </row>
    <row r="102" spans="1:13" s="13" customFormat="1">
      <c r="A102" s="11">
        <v>41183</v>
      </c>
      <c r="B102" s="13">
        <v>9</v>
      </c>
      <c r="C102" s="13" t="s">
        <v>49</v>
      </c>
      <c r="D102" s="13" t="s">
        <v>51</v>
      </c>
      <c r="E102" s="13" t="str">
        <f t="shared" si="1"/>
        <v>411839Average Per Device50% Cycling</v>
      </c>
      <c r="F102" s="13">
        <v>2.2511549999999998</v>
      </c>
      <c r="G102" s="40">
        <v>2.2511549999999998</v>
      </c>
      <c r="H102" s="13">
        <v>77.186199999999999</v>
      </c>
    </row>
    <row r="103" spans="1:13" s="13" customFormat="1">
      <c r="A103" s="11">
        <v>41183</v>
      </c>
      <c r="B103" s="13">
        <v>9</v>
      </c>
      <c r="C103" s="13" t="s">
        <v>49</v>
      </c>
      <c r="D103" s="13" t="s">
        <v>46</v>
      </c>
      <c r="E103" s="13" t="str">
        <f t="shared" si="1"/>
        <v>411839Average Per DeviceAll</v>
      </c>
      <c r="F103" s="13">
        <v>2.396207</v>
      </c>
      <c r="G103" s="40">
        <v>2.396207</v>
      </c>
      <c r="H103" s="13">
        <v>77.1387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</row>
    <row r="104" spans="1:13" s="13" customFormat="1">
      <c r="A104" s="11">
        <v>41183</v>
      </c>
      <c r="B104" s="13">
        <v>9</v>
      </c>
      <c r="C104" s="13" t="s">
        <v>48</v>
      </c>
      <c r="D104" s="13" t="s">
        <v>55</v>
      </c>
      <c r="E104" s="13" t="str">
        <f t="shared" si="1"/>
        <v>411839Average Per Premise30% Cycling</v>
      </c>
      <c r="F104" s="13">
        <v>5.6270280000000001</v>
      </c>
      <c r="G104" s="40">
        <v>5.6270280000000001</v>
      </c>
      <c r="H104" s="13">
        <v>77.046499999999995</v>
      </c>
    </row>
    <row r="105" spans="1:13" s="13" customFormat="1">
      <c r="A105" s="11">
        <v>41183</v>
      </c>
      <c r="B105" s="13">
        <v>9</v>
      </c>
      <c r="C105" s="13" t="s">
        <v>48</v>
      </c>
      <c r="D105" s="13" t="s">
        <v>51</v>
      </c>
      <c r="E105" s="13" t="str">
        <f t="shared" si="1"/>
        <v>411839Average Per Premise50% Cycling</v>
      </c>
      <c r="F105" s="13">
        <v>4.617699</v>
      </c>
      <c r="G105" s="40">
        <v>4.617699</v>
      </c>
      <c r="H105" s="13">
        <v>77.186199999999999</v>
      </c>
    </row>
    <row r="106" spans="1:13" s="13" customFormat="1">
      <c r="A106" s="11">
        <v>41183</v>
      </c>
      <c r="B106" s="13">
        <v>9</v>
      </c>
      <c r="C106" s="13" t="s">
        <v>48</v>
      </c>
      <c r="D106" s="13" t="s">
        <v>46</v>
      </c>
      <c r="E106" s="13" t="str">
        <f t="shared" si="1"/>
        <v>411839Average Per PremiseAll</v>
      </c>
      <c r="F106" s="13">
        <v>4.960871</v>
      </c>
      <c r="G106" s="40">
        <v>4.960871</v>
      </c>
      <c r="H106" s="13">
        <v>77.1387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</row>
    <row r="107" spans="1:13" s="13" customFormat="1">
      <c r="A107" s="11">
        <v>41183</v>
      </c>
      <c r="B107" s="13">
        <v>9</v>
      </c>
      <c r="C107" s="13" t="s">
        <v>50</v>
      </c>
      <c r="D107" s="13" t="s">
        <v>55</v>
      </c>
      <c r="E107" s="13" t="str">
        <f t="shared" si="1"/>
        <v>411839Average Per Ton30% Cycling</v>
      </c>
      <c r="F107" s="13">
        <v>0.72816599999999998</v>
      </c>
      <c r="G107" s="40">
        <v>0.72816599999999998</v>
      </c>
      <c r="H107" s="13">
        <v>77.046499999999995</v>
      </c>
    </row>
    <row r="108" spans="1:13" s="13" customFormat="1">
      <c r="A108" s="11">
        <v>41183</v>
      </c>
      <c r="B108" s="13">
        <v>9</v>
      </c>
      <c r="C108" s="13" t="s">
        <v>50</v>
      </c>
      <c r="D108" s="13" t="s">
        <v>51</v>
      </c>
      <c r="E108" s="13" t="str">
        <f t="shared" si="1"/>
        <v>411839Average Per Ton50% Cycling</v>
      </c>
      <c r="F108" s="13">
        <v>0.54593930000000002</v>
      </c>
      <c r="G108" s="40">
        <v>0.54593930000000002</v>
      </c>
      <c r="H108" s="13">
        <v>77.186199999999999</v>
      </c>
    </row>
    <row r="109" spans="1:13" s="13" customFormat="1">
      <c r="A109" s="11">
        <v>41183</v>
      </c>
      <c r="B109" s="13">
        <v>9</v>
      </c>
      <c r="C109" s="13" t="s">
        <v>50</v>
      </c>
      <c r="D109" s="13" t="s">
        <v>46</v>
      </c>
      <c r="E109" s="13" t="str">
        <f t="shared" si="1"/>
        <v>411839Average Per TonAll</v>
      </c>
      <c r="F109" s="13">
        <v>0.6078964</v>
      </c>
      <c r="G109" s="40">
        <v>0.6078964</v>
      </c>
      <c r="H109" s="13">
        <v>77.1387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</row>
    <row r="110" spans="1:13" s="13" customFormat="1">
      <c r="A110" s="11">
        <v>41183</v>
      </c>
      <c r="B110" s="13">
        <v>10</v>
      </c>
      <c r="C110" s="13" t="s">
        <v>56</v>
      </c>
      <c r="D110" s="13" t="s">
        <v>55</v>
      </c>
      <c r="E110" s="13" t="str">
        <f t="shared" si="1"/>
        <v>4118310Aggregate30% Cycling</v>
      </c>
      <c r="F110" s="13">
        <v>11.199339999999999</v>
      </c>
      <c r="G110" s="40">
        <v>11.199339999999999</v>
      </c>
      <c r="H110" s="13">
        <v>83.868099999999998</v>
      </c>
    </row>
    <row r="111" spans="1:13" s="13" customFormat="1">
      <c r="A111" s="11">
        <v>41183</v>
      </c>
      <c r="B111" s="13">
        <v>10</v>
      </c>
      <c r="C111" s="13" t="s">
        <v>56</v>
      </c>
      <c r="D111" s="13" t="s">
        <v>51</v>
      </c>
      <c r="E111" s="13" t="str">
        <f t="shared" si="1"/>
        <v>4118310Aggregate50% Cycling</v>
      </c>
      <c r="F111" s="13">
        <v>17.521999999999998</v>
      </c>
      <c r="G111" s="40">
        <v>17.521999999999998</v>
      </c>
      <c r="H111" s="13">
        <v>83.546800000000005</v>
      </c>
    </row>
    <row r="112" spans="1:13" s="13" customFormat="1">
      <c r="A112" s="11">
        <v>41183</v>
      </c>
      <c r="B112" s="13">
        <v>10</v>
      </c>
      <c r="C112" s="13" t="s">
        <v>56</v>
      </c>
      <c r="D112" s="13" t="s">
        <v>46</v>
      </c>
      <c r="E112" s="13" t="str">
        <f t="shared" si="1"/>
        <v>4118310AggregateAll</v>
      </c>
      <c r="F112" s="13">
        <v>28.72287</v>
      </c>
      <c r="G112" s="40">
        <v>28.72287</v>
      </c>
      <c r="H112" s="13">
        <v>83.656000000000006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</row>
    <row r="113" spans="1:13" s="13" customFormat="1">
      <c r="A113" s="11">
        <v>41183</v>
      </c>
      <c r="B113" s="13">
        <v>10</v>
      </c>
      <c r="C113" s="13" t="s">
        <v>49</v>
      </c>
      <c r="D113" s="13" t="s">
        <v>55</v>
      </c>
      <c r="E113" s="13" t="str">
        <f t="shared" si="1"/>
        <v>4118310Average Per Device30% Cycling</v>
      </c>
      <c r="F113" s="13">
        <v>3.287798</v>
      </c>
      <c r="G113" s="40">
        <v>3.287798</v>
      </c>
      <c r="H113" s="13">
        <v>83.868099999999998</v>
      </c>
    </row>
    <row r="114" spans="1:13" s="13" customFormat="1">
      <c r="A114" s="11">
        <v>41183</v>
      </c>
      <c r="B114" s="13">
        <v>10</v>
      </c>
      <c r="C114" s="13" t="s">
        <v>49</v>
      </c>
      <c r="D114" s="13" t="s">
        <v>51</v>
      </c>
      <c r="E114" s="13" t="str">
        <f t="shared" si="1"/>
        <v>4118310Average Per Device50% Cycling</v>
      </c>
      <c r="F114" s="13">
        <v>2.7117710000000002</v>
      </c>
      <c r="G114" s="40">
        <v>2.7117710000000002</v>
      </c>
      <c r="H114" s="13">
        <v>83.546800000000005</v>
      </c>
    </row>
    <row r="115" spans="1:13" s="13" customFormat="1">
      <c r="A115" s="11">
        <v>41183</v>
      </c>
      <c r="B115" s="13">
        <v>10</v>
      </c>
      <c r="C115" s="13" t="s">
        <v>49</v>
      </c>
      <c r="D115" s="13" t="s">
        <v>46</v>
      </c>
      <c r="E115" s="13" t="str">
        <f t="shared" si="1"/>
        <v>4118310Average Per DeviceAll</v>
      </c>
      <c r="F115" s="13">
        <v>2.9076200000000001</v>
      </c>
      <c r="G115" s="40">
        <v>2.9076200000000001</v>
      </c>
      <c r="H115" s="13">
        <v>83.656000000000006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</row>
    <row r="116" spans="1:13" s="13" customFormat="1">
      <c r="A116" s="11">
        <v>41183</v>
      </c>
      <c r="B116" s="13">
        <v>10</v>
      </c>
      <c r="C116" s="13" t="s">
        <v>48</v>
      </c>
      <c r="D116" s="13" t="s">
        <v>55</v>
      </c>
      <c r="E116" s="13" t="str">
        <f t="shared" si="1"/>
        <v>4118310Average Per Premise30% Cycling</v>
      </c>
      <c r="F116" s="13">
        <v>6.908906</v>
      </c>
      <c r="G116" s="40">
        <v>6.908906</v>
      </c>
      <c r="H116" s="13">
        <v>83.868099999999998</v>
      </c>
    </row>
    <row r="117" spans="1:13" s="13" customFormat="1">
      <c r="A117" s="11">
        <v>41183</v>
      </c>
      <c r="B117" s="13">
        <v>10</v>
      </c>
      <c r="C117" s="13" t="s">
        <v>48</v>
      </c>
      <c r="D117" s="13" t="s">
        <v>51</v>
      </c>
      <c r="E117" s="13" t="str">
        <f t="shared" si="1"/>
        <v>4118310Average Per Premise50% Cycling</v>
      </c>
      <c r="F117" s="13">
        <v>5.5625400000000003</v>
      </c>
      <c r="G117" s="40">
        <v>5.5625400000000003</v>
      </c>
      <c r="H117" s="13">
        <v>83.546800000000005</v>
      </c>
    </row>
    <row r="118" spans="1:13" s="13" customFormat="1">
      <c r="A118" s="11">
        <v>41183</v>
      </c>
      <c r="B118" s="13">
        <v>10</v>
      </c>
      <c r="C118" s="13" t="s">
        <v>48</v>
      </c>
      <c r="D118" s="13" t="s">
        <v>46</v>
      </c>
      <c r="E118" s="13" t="str">
        <f t="shared" si="1"/>
        <v>4118310Average Per PremiseAll</v>
      </c>
      <c r="F118" s="13">
        <v>6.0203040000000003</v>
      </c>
      <c r="G118" s="40">
        <v>6.0203040000000003</v>
      </c>
      <c r="H118" s="13">
        <v>83.656000000000006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</row>
    <row r="119" spans="1:13" s="13" customFormat="1">
      <c r="A119" s="11">
        <v>41183</v>
      </c>
      <c r="B119" s="13">
        <v>10</v>
      </c>
      <c r="C119" s="13" t="s">
        <v>50</v>
      </c>
      <c r="D119" s="13" t="s">
        <v>55</v>
      </c>
      <c r="E119" s="13" t="str">
        <f t="shared" si="1"/>
        <v>4118310Average Per Ton30% Cycling</v>
      </c>
      <c r="F119" s="13">
        <v>0.89404760000000005</v>
      </c>
      <c r="G119" s="40">
        <v>0.89404760000000005</v>
      </c>
      <c r="H119" s="13">
        <v>83.868099999999998</v>
      </c>
    </row>
    <row r="120" spans="1:13" s="13" customFormat="1">
      <c r="A120" s="11">
        <v>41183</v>
      </c>
      <c r="B120" s="13">
        <v>10</v>
      </c>
      <c r="C120" s="13" t="s">
        <v>50</v>
      </c>
      <c r="D120" s="13" t="s">
        <v>51</v>
      </c>
      <c r="E120" s="13" t="str">
        <f t="shared" si="1"/>
        <v>4118310Average Per Ton50% Cycling</v>
      </c>
      <c r="F120" s="13">
        <v>0.65764560000000005</v>
      </c>
      <c r="G120" s="40">
        <v>0.65764560000000005</v>
      </c>
      <c r="H120" s="13">
        <v>83.546800000000005</v>
      </c>
    </row>
    <row r="121" spans="1:13" s="13" customFormat="1">
      <c r="A121" s="11">
        <v>41183</v>
      </c>
      <c r="B121" s="13">
        <v>10</v>
      </c>
      <c r="C121" s="13" t="s">
        <v>50</v>
      </c>
      <c r="D121" s="13" t="s">
        <v>46</v>
      </c>
      <c r="E121" s="13" t="str">
        <f t="shared" si="1"/>
        <v>4118310Average Per TonAll</v>
      </c>
      <c r="F121" s="13">
        <v>0.73802230000000002</v>
      </c>
      <c r="G121" s="40">
        <v>0.73802230000000002</v>
      </c>
      <c r="H121" s="13">
        <v>83.656000000000006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</row>
    <row r="122" spans="1:13" s="13" customFormat="1">
      <c r="A122" s="11">
        <v>41183</v>
      </c>
      <c r="B122" s="13">
        <v>11</v>
      </c>
      <c r="C122" s="13" t="s">
        <v>56</v>
      </c>
      <c r="D122" s="13" t="s">
        <v>55</v>
      </c>
      <c r="E122" s="13" t="str">
        <f t="shared" si="1"/>
        <v>4118311Aggregate30% Cycling</v>
      </c>
      <c r="F122" s="13">
        <v>12.73033</v>
      </c>
      <c r="G122" s="40">
        <v>12.73033</v>
      </c>
      <c r="H122" s="13">
        <v>86.444500000000005</v>
      </c>
    </row>
    <row r="123" spans="1:13" s="13" customFormat="1">
      <c r="A123" s="11">
        <v>41183</v>
      </c>
      <c r="B123" s="13">
        <v>11</v>
      </c>
      <c r="C123" s="13" t="s">
        <v>56</v>
      </c>
      <c r="D123" s="13" t="s">
        <v>51</v>
      </c>
      <c r="E123" s="13" t="str">
        <f t="shared" si="1"/>
        <v>4118311Aggregate50% Cycling</v>
      </c>
      <c r="F123" s="13">
        <v>20.627469999999999</v>
      </c>
      <c r="G123" s="40">
        <v>20.627469999999999</v>
      </c>
      <c r="H123" s="13">
        <v>85.594899999999996</v>
      </c>
    </row>
    <row r="124" spans="1:13" s="13" customFormat="1">
      <c r="A124" s="11">
        <v>41183</v>
      </c>
      <c r="B124" s="13">
        <v>11</v>
      </c>
      <c r="C124" s="13" t="s">
        <v>56</v>
      </c>
      <c r="D124" s="13" t="s">
        <v>46</v>
      </c>
      <c r="E124" s="13" t="str">
        <f t="shared" si="1"/>
        <v>4118311AggregateAll</v>
      </c>
      <c r="F124" s="13">
        <v>33.359290000000001</v>
      </c>
      <c r="G124" s="40">
        <v>33.359290000000001</v>
      </c>
      <c r="H124" s="13">
        <v>85.883799999999994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</row>
    <row r="125" spans="1:13" s="13" customFormat="1">
      <c r="A125" s="11">
        <v>41183</v>
      </c>
      <c r="B125" s="13">
        <v>11</v>
      </c>
      <c r="C125" s="13" t="s">
        <v>49</v>
      </c>
      <c r="D125" s="13" t="s">
        <v>55</v>
      </c>
      <c r="E125" s="13" t="str">
        <f t="shared" si="1"/>
        <v>4118311Average Per Device30% Cycling</v>
      </c>
      <c r="F125" s="13">
        <v>3.7372529999999999</v>
      </c>
      <c r="G125" s="40">
        <v>3.7372529999999999</v>
      </c>
      <c r="H125" s="13">
        <v>86.444500000000005</v>
      </c>
    </row>
    <row r="126" spans="1:13" s="13" customFormat="1">
      <c r="A126" s="11">
        <v>41183</v>
      </c>
      <c r="B126" s="13">
        <v>11</v>
      </c>
      <c r="C126" s="13" t="s">
        <v>49</v>
      </c>
      <c r="D126" s="13" t="s">
        <v>51</v>
      </c>
      <c r="E126" s="13" t="str">
        <f t="shared" si="1"/>
        <v>4118311Average Per Device50% Cycling</v>
      </c>
      <c r="F126" s="13">
        <v>3.1923849999999998</v>
      </c>
      <c r="G126" s="40">
        <v>3.1923849999999998</v>
      </c>
      <c r="H126" s="13">
        <v>85.594899999999996</v>
      </c>
    </row>
    <row r="127" spans="1:13" s="13" customFormat="1">
      <c r="A127" s="11">
        <v>41183</v>
      </c>
      <c r="B127" s="13">
        <v>11</v>
      </c>
      <c r="C127" s="13" t="s">
        <v>49</v>
      </c>
      <c r="D127" s="13" t="s">
        <v>46</v>
      </c>
      <c r="E127" s="13" t="str">
        <f t="shared" si="1"/>
        <v>4118311Average Per DeviceAll</v>
      </c>
      <c r="F127" s="13">
        <v>3.37764</v>
      </c>
      <c r="G127" s="40">
        <v>3.37764</v>
      </c>
      <c r="H127" s="13">
        <v>85.883799999999994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</row>
    <row r="128" spans="1:13" s="13" customFormat="1">
      <c r="A128" s="11">
        <v>41183</v>
      </c>
      <c r="B128" s="13">
        <v>11</v>
      </c>
      <c r="C128" s="13" t="s">
        <v>48</v>
      </c>
      <c r="D128" s="13" t="s">
        <v>55</v>
      </c>
      <c r="E128" s="13" t="str">
        <f t="shared" si="1"/>
        <v>4118311Average Per Premise30% Cycling</v>
      </c>
      <c r="F128" s="13">
        <v>7.8533809999999997</v>
      </c>
      <c r="G128" s="40">
        <v>7.8533809999999997</v>
      </c>
      <c r="H128" s="13">
        <v>86.444500000000005</v>
      </c>
    </row>
    <row r="129" spans="1:13" s="13" customFormat="1">
      <c r="A129" s="11">
        <v>41183</v>
      </c>
      <c r="B129" s="13">
        <v>11</v>
      </c>
      <c r="C129" s="13" t="s">
        <v>48</v>
      </c>
      <c r="D129" s="13" t="s">
        <v>51</v>
      </c>
      <c r="E129" s="13" t="str">
        <f t="shared" si="1"/>
        <v>4118311Average Per Premise50% Cycling</v>
      </c>
      <c r="F129" s="13">
        <v>6.5484030000000004</v>
      </c>
      <c r="G129" s="40">
        <v>6.5484030000000004</v>
      </c>
      <c r="H129" s="13">
        <v>85.594899999999996</v>
      </c>
    </row>
    <row r="130" spans="1:13" s="13" customFormat="1">
      <c r="A130" s="11">
        <v>41183</v>
      </c>
      <c r="B130" s="13">
        <v>11</v>
      </c>
      <c r="C130" s="13" t="s">
        <v>48</v>
      </c>
      <c r="D130" s="13" t="s">
        <v>46</v>
      </c>
      <c r="E130" s="13" t="str">
        <f t="shared" si="1"/>
        <v>4118311Average Per PremiseAll</v>
      </c>
      <c r="F130" s="13">
        <v>6.9920960000000001</v>
      </c>
      <c r="G130" s="40">
        <v>6.9920960000000001</v>
      </c>
      <c r="H130" s="13">
        <v>85.883799999999994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</row>
    <row r="131" spans="1:13" s="13" customFormat="1">
      <c r="A131" s="11">
        <v>41183</v>
      </c>
      <c r="B131" s="13">
        <v>11</v>
      </c>
      <c r="C131" s="13" t="s">
        <v>50</v>
      </c>
      <c r="D131" s="13" t="s">
        <v>55</v>
      </c>
      <c r="E131" s="13" t="str">
        <f t="shared" ref="E131:E194" si="2">CONCATENATE(A131,B131,C131,D131)</f>
        <v>4118311Average Per Ton30% Cycling</v>
      </c>
      <c r="F131" s="13">
        <v>1.016267</v>
      </c>
      <c r="G131" s="40">
        <v>1.016267</v>
      </c>
      <c r="H131" s="13">
        <v>86.444500000000005</v>
      </c>
    </row>
    <row r="132" spans="1:13" s="13" customFormat="1">
      <c r="A132" s="11">
        <v>41183</v>
      </c>
      <c r="B132" s="13">
        <v>11</v>
      </c>
      <c r="C132" s="13" t="s">
        <v>50</v>
      </c>
      <c r="D132" s="13" t="s">
        <v>51</v>
      </c>
      <c r="E132" s="13" t="str">
        <f t="shared" si="2"/>
        <v>4118311Average Per Ton50% Cycling</v>
      </c>
      <c r="F132" s="13">
        <v>0.77420180000000005</v>
      </c>
      <c r="G132" s="40">
        <v>0.77420180000000005</v>
      </c>
      <c r="H132" s="13">
        <v>85.594899999999996</v>
      </c>
    </row>
    <row r="133" spans="1:13" s="13" customFormat="1">
      <c r="A133" s="11">
        <v>41183</v>
      </c>
      <c r="B133" s="13">
        <v>11</v>
      </c>
      <c r="C133" s="13" t="s">
        <v>50</v>
      </c>
      <c r="D133" s="13" t="s">
        <v>46</v>
      </c>
      <c r="E133" s="13" t="str">
        <f t="shared" si="2"/>
        <v>4118311Average Per TonAll</v>
      </c>
      <c r="F133" s="13">
        <v>0.85650409999999999</v>
      </c>
      <c r="G133" s="40">
        <v>0.85650409999999999</v>
      </c>
      <c r="H133" s="13">
        <v>85.883799999999994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</row>
    <row r="134" spans="1:13" s="13" customFormat="1">
      <c r="A134" s="11">
        <v>41183</v>
      </c>
      <c r="B134" s="13">
        <v>12</v>
      </c>
      <c r="C134" s="13" t="s">
        <v>56</v>
      </c>
      <c r="D134" s="13" t="s">
        <v>55</v>
      </c>
      <c r="E134" s="13" t="str">
        <f t="shared" si="2"/>
        <v>4118312Aggregate30% Cycling</v>
      </c>
      <c r="F134" s="13">
        <v>13.706160000000001</v>
      </c>
      <c r="G134" s="40">
        <v>13.706160000000001</v>
      </c>
      <c r="H134" s="13">
        <v>88.677400000000006</v>
      </c>
    </row>
    <row r="135" spans="1:13" s="13" customFormat="1">
      <c r="A135" s="11">
        <v>41183</v>
      </c>
      <c r="B135" s="13">
        <v>12</v>
      </c>
      <c r="C135" s="13" t="s">
        <v>56</v>
      </c>
      <c r="D135" s="13" t="s">
        <v>51</v>
      </c>
      <c r="E135" s="13" t="str">
        <f t="shared" si="2"/>
        <v>4118312Aggregate50% Cycling</v>
      </c>
      <c r="F135" s="13">
        <v>22.03828</v>
      </c>
      <c r="G135" s="40">
        <v>22.03828</v>
      </c>
      <c r="H135" s="13">
        <v>87.572199999999995</v>
      </c>
    </row>
    <row r="136" spans="1:13" s="13" customFormat="1">
      <c r="A136" s="11">
        <v>41183</v>
      </c>
      <c r="B136" s="13">
        <v>12</v>
      </c>
      <c r="C136" s="13" t="s">
        <v>56</v>
      </c>
      <c r="D136" s="13" t="s">
        <v>46</v>
      </c>
      <c r="E136" s="13" t="str">
        <f t="shared" si="2"/>
        <v>4118312AggregateAll</v>
      </c>
      <c r="F136" s="13">
        <v>35.746099999999998</v>
      </c>
      <c r="G136" s="40">
        <v>35.746099999999998</v>
      </c>
      <c r="H136" s="13">
        <v>87.947999999999993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</row>
    <row r="137" spans="1:13" s="13" customFormat="1">
      <c r="A137" s="11">
        <v>41183</v>
      </c>
      <c r="B137" s="13">
        <v>12</v>
      </c>
      <c r="C137" s="13" t="s">
        <v>49</v>
      </c>
      <c r="D137" s="13" t="s">
        <v>55</v>
      </c>
      <c r="E137" s="13" t="str">
        <f t="shared" si="2"/>
        <v>4118312Average Per Device30% Cycling</v>
      </c>
      <c r="F137" s="13">
        <v>4.0237270000000001</v>
      </c>
      <c r="G137" s="40">
        <v>4.0237270000000001</v>
      </c>
      <c r="H137" s="13">
        <v>88.677400000000006</v>
      </c>
    </row>
    <row r="138" spans="1:13" s="13" customFormat="1">
      <c r="A138" s="11">
        <v>41183</v>
      </c>
      <c r="B138" s="13">
        <v>12</v>
      </c>
      <c r="C138" s="13" t="s">
        <v>49</v>
      </c>
      <c r="D138" s="13" t="s">
        <v>51</v>
      </c>
      <c r="E138" s="13" t="str">
        <f t="shared" si="2"/>
        <v>4118312Average Per Device50% Cycling</v>
      </c>
      <c r="F138" s="13">
        <v>3.4107270000000001</v>
      </c>
      <c r="G138" s="40">
        <v>3.4107270000000001</v>
      </c>
      <c r="H138" s="13">
        <v>87.572199999999995</v>
      </c>
    </row>
    <row r="139" spans="1:13" s="13" customFormat="1">
      <c r="A139" s="11">
        <v>41183</v>
      </c>
      <c r="B139" s="13">
        <v>12</v>
      </c>
      <c r="C139" s="13" t="s">
        <v>49</v>
      </c>
      <c r="D139" s="13" t="s">
        <v>46</v>
      </c>
      <c r="E139" s="13" t="str">
        <f t="shared" si="2"/>
        <v>4118312Average Per DeviceAll</v>
      </c>
      <c r="F139" s="13">
        <v>3.6191469999999999</v>
      </c>
      <c r="G139" s="40">
        <v>3.6191469999999999</v>
      </c>
      <c r="H139" s="13">
        <v>87.947999999999993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</row>
    <row r="140" spans="1:13" s="13" customFormat="1">
      <c r="A140" s="11">
        <v>41183</v>
      </c>
      <c r="B140" s="13">
        <v>12</v>
      </c>
      <c r="C140" s="13" t="s">
        <v>48</v>
      </c>
      <c r="D140" s="13" t="s">
        <v>55</v>
      </c>
      <c r="E140" s="13" t="str">
        <f t="shared" si="2"/>
        <v>4118312Average Per Premise30% Cycling</v>
      </c>
      <c r="F140" s="13">
        <v>8.4553720000000006</v>
      </c>
      <c r="G140" s="40">
        <v>8.4553720000000006</v>
      </c>
      <c r="H140" s="13">
        <v>88.677400000000006</v>
      </c>
    </row>
    <row r="141" spans="1:13" s="13" customFormat="1">
      <c r="A141" s="11">
        <v>41183</v>
      </c>
      <c r="B141" s="13">
        <v>12</v>
      </c>
      <c r="C141" s="13" t="s">
        <v>48</v>
      </c>
      <c r="D141" s="13" t="s">
        <v>51</v>
      </c>
      <c r="E141" s="13" t="str">
        <f t="shared" si="2"/>
        <v>4118312Average Per Premise50% Cycling</v>
      </c>
      <c r="F141" s="13">
        <v>6.9962799999999996</v>
      </c>
      <c r="G141" s="40">
        <v>6.9962799999999996</v>
      </c>
      <c r="H141" s="13">
        <v>87.572199999999995</v>
      </c>
    </row>
    <row r="142" spans="1:13" s="13" customFormat="1">
      <c r="A142" s="11">
        <v>41183</v>
      </c>
      <c r="B142" s="13">
        <v>12</v>
      </c>
      <c r="C142" s="13" t="s">
        <v>48</v>
      </c>
      <c r="D142" s="13" t="s">
        <v>46</v>
      </c>
      <c r="E142" s="13" t="str">
        <f t="shared" si="2"/>
        <v>4118312Average Per PremiseAll</v>
      </c>
      <c r="F142" s="13">
        <v>7.4923710000000003</v>
      </c>
      <c r="G142" s="40">
        <v>7.4923710000000003</v>
      </c>
      <c r="H142" s="13">
        <v>87.947999999999993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</row>
    <row r="143" spans="1:13" s="13" customFormat="1">
      <c r="A143" s="11">
        <v>41183</v>
      </c>
      <c r="B143" s="13">
        <v>12</v>
      </c>
      <c r="C143" s="13" t="s">
        <v>50</v>
      </c>
      <c r="D143" s="13" t="s">
        <v>55</v>
      </c>
      <c r="E143" s="13" t="str">
        <f t="shared" si="2"/>
        <v>4118312Average Per Ton30% Cycling</v>
      </c>
      <c r="F143" s="13">
        <v>1.094168</v>
      </c>
      <c r="G143" s="40">
        <v>1.094168</v>
      </c>
      <c r="H143" s="13">
        <v>88.677400000000006</v>
      </c>
    </row>
    <row r="144" spans="1:13" s="13" customFormat="1">
      <c r="A144" s="11">
        <v>41183</v>
      </c>
      <c r="B144" s="13">
        <v>12</v>
      </c>
      <c r="C144" s="13" t="s">
        <v>50</v>
      </c>
      <c r="D144" s="13" t="s">
        <v>51</v>
      </c>
      <c r="E144" s="13" t="str">
        <f t="shared" si="2"/>
        <v>4118312Average Per Ton50% Cycling</v>
      </c>
      <c r="F144" s="13">
        <v>0.82715309999999997</v>
      </c>
      <c r="G144" s="40">
        <v>0.82715309999999997</v>
      </c>
      <c r="H144" s="13">
        <v>87.572199999999995</v>
      </c>
    </row>
    <row r="145" spans="1:13" s="13" customFormat="1">
      <c r="A145" s="11">
        <v>41183</v>
      </c>
      <c r="B145" s="13">
        <v>12</v>
      </c>
      <c r="C145" s="13" t="s">
        <v>50</v>
      </c>
      <c r="D145" s="13" t="s">
        <v>46</v>
      </c>
      <c r="E145" s="13" t="str">
        <f t="shared" si="2"/>
        <v>4118312Average Per TonAll</v>
      </c>
      <c r="F145" s="13">
        <v>0.91793820000000004</v>
      </c>
      <c r="G145" s="40">
        <v>0.91793820000000004</v>
      </c>
      <c r="H145" s="13">
        <v>87.947999999999993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</row>
    <row r="146" spans="1:13" s="13" customFormat="1">
      <c r="A146" s="11">
        <v>41183</v>
      </c>
      <c r="B146" s="13">
        <v>13</v>
      </c>
      <c r="C146" s="13" t="s">
        <v>56</v>
      </c>
      <c r="D146" s="13" t="s">
        <v>55</v>
      </c>
      <c r="E146" s="13" t="str">
        <f t="shared" si="2"/>
        <v>4118313Aggregate30% Cycling</v>
      </c>
      <c r="F146" s="13">
        <v>14.28505</v>
      </c>
      <c r="G146" s="40">
        <v>14.28505</v>
      </c>
      <c r="H146" s="13">
        <v>88.822699999999998</v>
      </c>
    </row>
    <row r="147" spans="1:13" s="13" customFormat="1">
      <c r="A147" s="11">
        <v>41183</v>
      </c>
      <c r="B147" s="13">
        <v>13</v>
      </c>
      <c r="C147" s="13" t="s">
        <v>56</v>
      </c>
      <c r="D147" s="13" t="s">
        <v>51</v>
      </c>
      <c r="E147" s="13" t="str">
        <f t="shared" si="2"/>
        <v>4118313Aggregate50% Cycling</v>
      </c>
      <c r="F147" s="13">
        <v>22.60521</v>
      </c>
      <c r="G147" s="40">
        <v>22.60521</v>
      </c>
      <c r="H147" s="13">
        <v>87.795500000000004</v>
      </c>
    </row>
    <row r="148" spans="1:13" s="13" customFormat="1">
      <c r="A148" s="11">
        <v>41183</v>
      </c>
      <c r="B148" s="13">
        <v>13</v>
      </c>
      <c r="C148" s="13" t="s">
        <v>56</v>
      </c>
      <c r="D148" s="13" t="s">
        <v>46</v>
      </c>
      <c r="E148" s="13" t="str">
        <f t="shared" si="2"/>
        <v>4118313AggregateAll</v>
      </c>
      <c r="F148" s="13">
        <v>36.892130000000002</v>
      </c>
      <c r="G148" s="40">
        <v>36.892130000000002</v>
      </c>
      <c r="H148" s="13">
        <v>88.144800000000004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</row>
    <row r="149" spans="1:13" s="13" customFormat="1">
      <c r="A149" s="11">
        <v>41183</v>
      </c>
      <c r="B149" s="13">
        <v>13</v>
      </c>
      <c r="C149" s="13" t="s">
        <v>49</v>
      </c>
      <c r="D149" s="13" t="s">
        <v>55</v>
      </c>
      <c r="E149" s="13" t="str">
        <f t="shared" si="2"/>
        <v>4118313Average Per Device30% Cycling</v>
      </c>
      <c r="F149" s="13">
        <v>4.1936739999999997</v>
      </c>
      <c r="G149" s="40">
        <v>4.1936739999999997</v>
      </c>
      <c r="H149" s="13">
        <v>88.822699999999998</v>
      </c>
    </row>
    <row r="150" spans="1:13" s="13" customFormat="1">
      <c r="A150" s="11">
        <v>41183</v>
      </c>
      <c r="B150" s="13">
        <v>13</v>
      </c>
      <c r="C150" s="13" t="s">
        <v>49</v>
      </c>
      <c r="D150" s="13" t="s">
        <v>51</v>
      </c>
      <c r="E150" s="13" t="str">
        <f t="shared" si="2"/>
        <v>4118313Average Per Device50% Cycling</v>
      </c>
      <c r="F150" s="13">
        <v>3.4984679999999999</v>
      </c>
      <c r="G150" s="40">
        <v>3.4984679999999999</v>
      </c>
      <c r="H150" s="13">
        <v>87.795500000000004</v>
      </c>
    </row>
    <row r="151" spans="1:13" s="13" customFormat="1">
      <c r="A151" s="11">
        <v>41183</v>
      </c>
      <c r="B151" s="13">
        <v>13</v>
      </c>
      <c r="C151" s="13" t="s">
        <v>49</v>
      </c>
      <c r="D151" s="13" t="s">
        <v>46</v>
      </c>
      <c r="E151" s="13" t="str">
        <f t="shared" si="2"/>
        <v>4118313Average Per DeviceAll</v>
      </c>
      <c r="F151" s="13">
        <v>3.7348379999999999</v>
      </c>
      <c r="G151" s="40">
        <v>3.7348379999999999</v>
      </c>
      <c r="H151" s="13">
        <v>88.144800000000004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</row>
    <row r="152" spans="1:13" s="13" customFormat="1">
      <c r="A152" s="11">
        <v>41183</v>
      </c>
      <c r="B152" s="13">
        <v>13</v>
      </c>
      <c r="C152" s="13" t="s">
        <v>48</v>
      </c>
      <c r="D152" s="13" t="s">
        <v>55</v>
      </c>
      <c r="E152" s="13" t="str">
        <f t="shared" si="2"/>
        <v>4118313Average Per Premise30% Cycling</v>
      </c>
      <c r="F152" s="13">
        <v>8.8124950000000002</v>
      </c>
      <c r="G152" s="40">
        <v>8.8124950000000002</v>
      </c>
      <c r="H152" s="13">
        <v>88.822699999999998</v>
      </c>
    </row>
    <row r="153" spans="1:13" s="13" customFormat="1">
      <c r="A153" s="11">
        <v>41183</v>
      </c>
      <c r="B153" s="13">
        <v>13</v>
      </c>
      <c r="C153" s="13" t="s">
        <v>48</v>
      </c>
      <c r="D153" s="13" t="s">
        <v>51</v>
      </c>
      <c r="E153" s="13" t="str">
        <f t="shared" si="2"/>
        <v>4118313Average Per Premise50% Cycling</v>
      </c>
      <c r="F153" s="13">
        <v>7.1762589999999999</v>
      </c>
      <c r="G153" s="40">
        <v>7.1762589999999999</v>
      </c>
      <c r="H153" s="13">
        <v>87.795500000000004</v>
      </c>
    </row>
    <row r="154" spans="1:13" s="13" customFormat="1">
      <c r="A154" s="11">
        <v>41183</v>
      </c>
      <c r="B154" s="13">
        <v>13</v>
      </c>
      <c r="C154" s="13" t="s">
        <v>48</v>
      </c>
      <c r="D154" s="13" t="s">
        <v>46</v>
      </c>
      <c r="E154" s="13" t="str">
        <f t="shared" si="2"/>
        <v>4118313Average Per PremiseAll</v>
      </c>
      <c r="F154" s="13">
        <v>7.7325790000000003</v>
      </c>
      <c r="G154" s="40">
        <v>7.7325790000000003</v>
      </c>
      <c r="H154" s="13">
        <v>88.144800000000004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</row>
    <row r="155" spans="1:13" s="13" customFormat="1">
      <c r="A155" s="11">
        <v>41183</v>
      </c>
      <c r="B155" s="13">
        <v>13</v>
      </c>
      <c r="C155" s="13" t="s">
        <v>50</v>
      </c>
      <c r="D155" s="13" t="s">
        <v>55</v>
      </c>
      <c r="E155" s="13" t="str">
        <f t="shared" si="2"/>
        <v>4118313Average Per Ton30% Cycling</v>
      </c>
      <c r="F155" s="13">
        <v>1.140382</v>
      </c>
      <c r="G155" s="40">
        <v>1.140382</v>
      </c>
      <c r="H155" s="13">
        <v>88.822699999999998</v>
      </c>
    </row>
    <row r="156" spans="1:13" s="13" customFormat="1">
      <c r="A156" s="11">
        <v>41183</v>
      </c>
      <c r="B156" s="13">
        <v>13</v>
      </c>
      <c r="C156" s="13" t="s">
        <v>50</v>
      </c>
      <c r="D156" s="13" t="s">
        <v>51</v>
      </c>
      <c r="E156" s="13" t="str">
        <f t="shared" si="2"/>
        <v>4118313Average Per Ton50% Cycling</v>
      </c>
      <c r="F156" s="13">
        <v>0.84843159999999995</v>
      </c>
      <c r="G156" s="40">
        <v>0.84843159999999995</v>
      </c>
      <c r="H156" s="13">
        <v>87.795500000000004</v>
      </c>
    </row>
    <row r="157" spans="1:13" s="13" customFormat="1">
      <c r="A157" s="11">
        <v>41183</v>
      </c>
      <c r="B157" s="13">
        <v>13</v>
      </c>
      <c r="C157" s="13" t="s">
        <v>50</v>
      </c>
      <c r="D157" s="13" t="s">
        <v>46</v>
      </c>
      <c r="E157" s="13" t="str">
        <f t="shared" si="2"/>
        <v>4118313Average Per TonAll</v>
      </c>
      <c r="F157" s="13">
        <v>0.94769460000000005</v>
      </c>
      <c r="G157" s="40">
        <v>0.94769460000000005</v>
      </c>
      <c r="H157" s="13">
        <v>88.144800000000004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</row>
    <row r="158" spans="1:13" s="13" customFormat="1">
      <c r="A158" s="11">
        <v>41183</v>
      </c>
      <c r="B158" s="13">
        <v>14</v>
      </c>
      <c r="C158" s="13" t="s">
        <v>56</v>
      </c>
      <c r="D158" s="13" t="s">
        <v>55</v>
      </c>
      <c r="E158" s="13" t="str">
        <f t="shared" si="2"/>
        <v>4118314Aggregate30% Cycling</v>
      </c>
      <c r="F158" s="13">
        <v>14.521520000000001</v>
      </c>
      <c r="G158" s="40">
        <v>14.521520000000001</v>
      </c>
      <c r="H158" s="13">
        <v>87.831199999999995</v>
      </c>
    </row>
    <row r="159" spans="1:13" s="13" customFormat="1">
      <c r="A159" s="11">
        <v>41183</v>
      </c>
      <c r="B159" s="13">
        <v>14</v>
      </c>
      <c r="C159" s="13" t="s">
        <v>56</v>
      </c>
      <c r="D159" s="13" t="s">
        <v>51</v>
      </c>
      <c r="E159" s="13" t="str">
        <f t="shared" si="2"/>
        <v>4118314Aggregate50% Cycling</v>
      </c>
      <c r="F159" s="13">
        <v>22.831969999999998</v>
      </c>
      <c r="G159" s="40">
        <v>22.831969999999998</v>
      </c>
      <c r="H159" s="13">
        <v>86.649799999999999</v>
      </c>
    </row>
    <row r="160" spans="1:13" s="13" customFormat="1">
      <c r="A160" s="11">
        <v>41183</v>
      </c>
      <c r="B160" s="13">
        <v>14</v>
      </c>
      <c r="C160" s="13" t="s">
        <v>56</v>
      </c>
      <c r="D160" s="13" t="s">
        <v>46</v>
      </c>
      <c r="E160" s="13" t="str">
        <f t="shared" si="2"/>
        <v>4118314AggregateAll</v>
      </c>
      <c r="F160" s="13">
        <v>37.355440000000002</v>
      </c>
      <c r="G160" s="40">
        <v>37.355440000000002</v>
      </c>
      <c r="H160" s="13">
        <v>87.051500000000004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</row>
    <row r="161" spans="1:13" s="13" customFormat="1">
      <c r="A161" s="11">
        <v>41183</v>
      </c>
      <c r="B161" s="13">
        <v>14</v>
      </c>
      <c r="C161" s="13" t="s">
        <v>49</v>
      </c>
      <c r="D161" s="13" t="s">
        <v>55</v>
      </c>
      <c r="E161" s="13" t="str">
        <f t="shared" si="2"/>
        <v>4118314Average Per Device30% Cycling</v>
      </c>
      <c r="F161" s="13">
        <v>4.2630939999999997</v>
      </c>
      <c r="G161" s="40">
        <v>4.2630939999999997</v>
      </c>
      <c r="H161" s="13">
        <v>87.831199999999995</v>
      </c>
    </row>
    <row r="162" spans="1:13" s="13" customFormat="1">
      <c r="A162" s="11">
        <v>41183</v>
      </c>
      <c r="B162" s="13">
        <v>14</v>
      </c>
      <c r="C162" s="13" t="s">
        <v>49</v>
      </c>
      <c r="D162" s="13" t="s">
        <v>51</v>
      </c>
      <c r="E162" s="13" t="str">
        <f t="shared" si="2"/>
        <v>4118314Average Per Device50% Cycling</v>
      </c>
      <c r="F162" s="13">
        <v>3.5335610000000002</v>
      </c>
      <c r="G162" s="40">
        <v>3.5335610000000002</v>
      </c>
      <c r="H162" s="13">
        <v>86.649799999999999</v>
      </c>
    </row>
    <row r="163" spans="1:13" s="13" customFormat="1">
      <c r="A163" s="11">
        <v>41183</v>
      </c>
      <c r="B163" s="13">
        <v>14</v>
      </c>
      <c r="C163" s="13" t="s">
        <v>49</v>
      </c>
      <c r="D163" s="13" t="s">
        <v>46</v>
      </c>
      <c r="E163" s="13" t="str">
        <f t="shared" si="2"/>
        <v>4118314Average Per DeviceAll</v>
      </c>
      <c r="F163" s="13">
        <v>3.781603</v>
      </c>
      <c r="G163" s="40">
        <v>3.781603</v>
      </c>
      <c r="H163" s="13">
        <v>87.051500000000004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</row>
    <row r="164" spans="1:13" s="13" customFormat="1">
      <c r="A164" s="11">
        <v>41183</v>
      </c>
      <c r="B164" s="13">
        <v>14</v>
      </c>
      <c r="C164" s="13" t="s">
        <v>48</v>
      </c>
      <c r="D164" s="13" t="s">
        <v>55</v>
      </c>
      <c r="E164" s="13" t="str">
        <f t="shared" si="2"/>
        <v>4118314Average Per Premise30% Cycling</v>
      </c>
      <c r="F164" s="13">
        <v>8.9583739999999992</v>
      </c>
      <c r="G164" s="40">
        <v>8.9583739999999992</v>
      </c>
      <c r="H164" s="13">
        <v>87.831199999999995</v>
      </c>
    </row>
    <row r="165" spans="1:13" s="13" customFormat="1">
      <c r="A165" s="11">
        <v>41183</v>
      </c>
      <c r="B165" s="13">
        <v>14</v>
      </c>
      <c r="C165" s="13" t="s">
        <v>48</v>
      </c>
      <c r="D165" s="13" t="s">
        <v>51</v>
      </c>
      <c r="E165" s="13" t="str">
        <f t="shared" si="2"/>
        <v>4118314Average Per Premise50% Cycling</v>
      </c>
      <c r="F165" s="13">
        <v>7.2482439999999997</v>
      </c>
      <c r="G165" s="40">
        <v>7.2482439999999997</v>
      </c>
      <c r="H165" s="13">
        <v>86.649799999999999</v>
      </c>
    </row>
    <row r="166" spans="1:13" s="13" customFormat="1">
      <c r="A166" s="11">
        <v>41183</v>
      </c>
      <c r="B166" s="13">
        <v>14</v>
      </c>
      <c r="C166" s="13" t="s">
        <v>48</v>
      </c>
      <c r="D166" s="13" t="s">
        <v>46</v>
      </c>
      <c r="E166" s="13" t="str">
        <f t="shared" si="2"/>
        <v>4118314Average Per PremiseAll</v>
      </c>
      <c r="F166" s="13">
        <v>7.829688</v>
      </c>
      <c r="G166" s="40">
        <v>7.829688</v>
      </c>
      <c r="H166" s="13">
        <v>87.051500000000004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</row>
    <row r="167" spans="1:13" s="13" customFormat="1">
      <c r="A167" s="11">
        <v>41183</v>
      </c>
      <c r="B167" s="13">
        <v>14</v>
      </c>
      <c r="C167" s="13" t="s">
        <v>50</v>
      </c>
      <c r="D167" s="13" t="s">
        <v>55</v>
      </c>
      <c r="E167" s="13" t="str">
        <f t="shared" si="2"/>
        <v>4118314Average Per Ton30% Cycling</v>
      </c>
      <c r="F167" s="13">
        <v>1.159259</v>
      </c>
      <c r="G167" s="40">
        <v>1.159259</v>
      </c>
      <c r="H167" s="13">
        <v>87.831199999999995</v>
      </c>
    </row>
    <row r="168" spans="1:13" s="13" customFormat="1">
      <c r="A168" s="11">
        <v>41183</v>
      </c>
      <c r="B168" s="13">
        <v>14</v>
      </c>
      <c r="C168" s="13" t="s">
        <v>50</v>
      </c>
      <c r="D168" s="13" t="s">
        <v>51</v>
      </c>
      <c r="E168" s="13" t="str">
        <f t="shared" si="2"/>
        <v>4118314Average Per Ton50% Cycling</v>
      </c>
      <c r="F168" s="13">
        <v>0.85694230000000005</v>
      </c>
      <c r="G168" s="40">
        <v>0.85694230000000005</v>
      </c>
      <c r="H168" s="13">
        <v>86.649799999999999</v>
      </c>
    </row>
    <row r="169" spans="1:13" s="13" customFormat="1">
      <c r="A169" s="11">
        <v>41183</v>
      </c>
      <c r="B169" s="13">
        <v>14</v>
      </c>
      <c r="C169" s="13" t="s">
        <v>50</v>
      </c>
      <c r="D169" s="13" t="s">
        <v>46</v>
      </c>
      <c r="E169" s="13" t="str">
        <f t="shared" si="2"/>
        <v>4118314Average Per TonAll</v>
      </c>
      <c r="F169" s="13">
        <v>0.95972999999999997</v>
      </c>
      <c r="G169" s="40">
        <v>0.95972999999999997</v>
      </c>
      <c r="H169" s="13">
        <v>87.051500000000004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</row>
    <row r="170" spans="1:13" s="13" customFormat="1">
      <c r="A170" s="11">
        <v>41183</v>
      </c>
      <c r="B170" s="13">
        <v>15</v>
      </c>
      <c r="C170" s="13" t="s">
        <v>56</v>
      </c>
      <c r="D170" s="13" t="s">
        <v>55</v>
      </c>
      <c r="E170" s="13" t="str">
        <f t="shared" si="2"/>
        <v>4118315Aggregate30% Cycling</v>
      </c>
      <c r="F170" s="13">
        <v>13.34257</v>
      </c>
      <c r="G170" s="40">
        <v>14.6008</v>
      </c>
      <c r="H170" s="13">
        <v>86.728999999999999</v>
      </c>
      <c r="I170" s="13">
        <v>0.7040689</v>
      </c>
      <c r="J170" s="13">
        <v>1.031471</v>
      </c>
      <c r="K170" s="13">
        <v>1.2582279999999999</v>
      </c>
      <c r="L170" s="13">
        <v>1.4849859999999999</v>
      </c>
      <c r="M170" s="13">
        <v>1.8123880000000001</v>
      </c>
    </row>
    <row r="171" spans="1:13" s="13" customFormat="1">
      <c r="A171" s="11">
        <v>41183</v>
      </c>
      <c r="B171" s="13">
        <v>15</v>
      </c>
      <c r="C171" s="13" t="s">
        <v>56</v>
      </c>
      <c r="D171" s="13" t="s">
        <v>51</v>
      </c>
      <c r="E171" s="13" t="str">
        <f t="shared" si="2"/>
        <v>4118315Aggregate50% Cycling</v>
      </c>
      <c r="F171" s="13">
        <v>21.090520000000001</v>
      </c>
      <c r="G171" s="40">
        <v>22.821999999999999</v>
      </c>
      <c r="H171" s="13">
        <v>85.865099999999998</v>
      </c>
      <c r="I171" s="13">
        <v>0.7674472</v>
      </c>
      <c r="J171" s="13">
        <v>1.3370059999999999</v>
      </c>
      <c r="K171" s="13">
        <v>1.731481</v>
      </c>
      <c r="L171" s="13">
        <v>2.1259549999999998</v>
      </c>
      <c r="M171" s="13">
        <v>2.6955140000000002</v>
      </c>
    </row>
    <row r="172" spans="1:13" s="13" customFormat="1">
      <c r="A172" s="11">
        <v>41183</v>
      </c>
      <c r="B172" s="13">
        <v>15</v>
      </c>
      <c r="C172" s="13" t="s">
        <v>56</v>
      </c>
      <c r="D172" s="13" t="s">
        <v>46</v>
      </c>
      <c r="E172" s="13" t="str">
        <f t="shared" si="2"/>
        <v>4118315AggregateAll</v>
      </c>
      <c r="F172" s="13">
        <v>34.434840000000001</v>
      </c>
      <c r="G172" s="40">
        <v>37.424810000000001</v>
      </c>
      <c r="H172" s="13">
        <v>86.158799999999999</v>
      </c>
      <c r="I172" s="13">
        <v>1.4717340000000001</v>
      </c>
      <c r="J172" s="13">
        <v>2.368719</v>
      </c>
      <c r="K172" s="13">
        <v>2.989967</v>
      </c>
      <c r="L172" s="13">
        <v>3.6112160000000002</v>
      </c>
      <c r="M172" s="13">
        <v>4.5082009999999997</v>
      </c>
    </row>
    <row r="173" spans="1:13" s="13" customFormat="1">
      <c r="A173" s="11">
        <v>41183</v>
      </c>
      <c r="B173" s="13">
        <v>15</v>
      </c>
      <c r="C173" s="13" t="s">
        <v>49</v>
      </c>
      <c r="D173" s="13" t="s">
        <v>55</v>
      </c>
      <c r="E173" s="13" t="str">
        <f t="shared" si="2"/>
        <v>4118315Average Per Device30% Cycling</v>
      </c>
      <c r="F173" s="13">
        <v>3.9169890000000001</v>
      </c>
      <c r="G173" s="40">
        <v>4.2863680000000004</v>
      </c>
      <c r="H173" s="13">
        <v>86.728999999999999</v>
      </c>
      <c r="I173" s="13">
        <v>2.7516100000000002E-2</v>
      </c>
      <c r="J173" s="13">
        <v>0.22949130000000001</v>
      </c>
      <c r="K173" s="13">
        <v>0.36937880000000001</v>
      </c>
      <c r="L173" s="13">
        <v>0.50926629999999995</v>
      </c>
      <c r="M173" s="13">
        <v>0.71124149999999997</v>
      </c>
    </row>
    <row r="174" spans="1:13" s="13" customFormat="1">
      <c r="A174" s="11">
        <v>41183</v>
      </c>
      <c r="B174" s="13">
        <v>15</v>
      </c>
      <c r="C174" s="13" t="s">
        <v>49</v>
      </c>
      <c r="D174" s="13" t="s">
        <v>51</v>
      </c>
      <c r="E174" s="13" t="str">
        <f t="shared" si="2"/>
        <v>4118315Average Per Device50% Cycling</v>
      </c>
      <c r="F174" s="13">
        <v>3.2640470000000001</v>
      </c>
      <c r="G174" s="40">
        <v>3.5320179999999999</v>
      </c>
      <c r="H174" s="13">
        <v>85.865099999999998</v>
      </c>
      <c r="I174" s="13">
        <v>-3.8071800000000003E-2</v>
      </c>
      <c r="J174" s="13">
        <v>0.14274049999999999</v>
      </c>
      <c r="K174" s="13">
        <v>0.2679706</v>
      </c>
      <c r="L174" s="13">
        <v>0.39320060000000001</v>
      </c>
      <c r="M174" s="13">
        <v>0.57401290000000005</v>
      </c>
    </row>
    <row r="175" spans="1:13" s="13" customFormat="1">
      <c r="A175" s="11">
        <v>41183</v>
      </c>
      <c r="B175" s="13">
        <v>15</v>
      </c>
      <c r="C175" s="13" t="s">
        <v>49</v>
      </c>
      <c r="D175" s="13" t="s">
        <v>46</v>
      </c>
      <c r="E175" s="13" t="str">
        <f t="shared" si="2"/>
        <v>4118315Average Per DeviceAll</v>
      </c>
      <c r="F175" s="13">
        <v>3.4860479999999998</v>
      </c>
      <c r="G175" s="40">
        <v>3.788497</v>
      </c>
      <c r="H175" s="13">
        <v>86.158799999999999</v>
      </c>
      <c r="I175" s="13">
        <v>-1.5771899999999998E-2</v>
      </c>
      <c r="J175" s="13">
        <v>0.17223579999999999</v>
      </c>
      <c r="K175" s="13">
        <v>0.30244939999999998</v>
      </c>
      <c r="L175" s="13">
        <v>0.43266290000000002</v>
      </c>
      <c r="M175" s="13">
        <v>0.62067059999999996</v>
      </c>
    </row>
    <row r="176" spans="1:13" s="13" customFormat="1">
      <c r="A176" s="11">
        <v>41183</v>
      </c>
      <c r="B176" s="13">
        <v>15</v>
      </c>
      <c r="C176" s="13" t="s">
        <v>48</v>
      </c>
      <c r="D176" s="13" t="s">
        <v>55</v>
      </c>
      <c r="E176" s="13" t="str">
        <f t="shared" si="2"/>
        <v>4118315Average Per Premise30% Cycling</v>
      </c>
      <c r="F176" s="13">
        <v>8.2310750000000006</v>
      </c>
      <c r="G176" s="40">
        <v>9.0072799999999997</v>
      </c>
      <c r="H176" s="13">
        <v>86.728999999999999</v>
      </c>
      <c r="I176" s="13">
        <v>0.43434230000000001</v>
      </c>
      <c r="J176" s="13">
        <v>0.63631760000000004</v>
      </c>
      <c r="K176" s="13">
        <v>0.77620509999999998</v>
      </c>
      <c r="L176" s="13">
        <v>0.91609249999999998</v>
      </c>
      <c r="M176" s="13">
        <v>1.1180680000000001</v>
      </c>
    </row>
    <row r="177" spans="1:13" s="13" customFormat="1">
      <c r="A177" s="11">
        <v>41183</v>
      </c>
      <c r="B177" s="13">
        <v>15</v>
      </c>
      <c r="C177" s="13" t="s">
        <v>48</v>
      </c>
      <c r="D177" s="13" t="s">
        <v>51</v>
      </c>
      <c r="E177" s="13" t="str">
        <f t="shared" si="2"/>
        <v>4118315Average Per Premise50% Cycling</v>
      </c>
      <c r="F177" s="13">
        <v>6.6954019999999996</v>
      </c>
      <c r="G177" s="40">
        <v>7.2450789999999996</v>
      </c>
      <c r="H177" s="13">
        <v>85.865099999999998</v>
      </c>
      <c r="I177" s="13">
        <v>0.24363399999999999</v>
      </c>
      <c r="J177" s="13">
        <v>0.4244464</v>
      </c>
      <c r="K177" s="13">
        <v>0.54967639999999995</v>
      </c>
      <c r="L177" s="13">
        <v>0.67490649999999996</v>
      </c>
      <c r="M177" s="13">
        <v>0.8557188</v>
      </c>
    </row>
    <row r="178" spans="1:13" s="13" customFormat="1">
      <c r="A178" s="11">
        <v>41183</v>
      </c>
      <c r="B178" s="13">
        <v>15</v>
      </c>
      <c r="C178" s="13" t="s">
        <v>48</v>
      </c>
      <c r="D178" s="13" t="s">
        <v>46</v>
      </c>
      <c r="E178" s="13" t="str">
        <f t="shared" si="2"/>
        <v>4118315Average Per PremiseAll</v>
      </c>
      <c r="F178" s="13">
        <v>7.2175310000000001</v>
      </c>
      <c r="G178" s="40">
        <v>7.8442270000000001</v>
      </c>
      <c r="H178" s="13">
        <v>86.158799999999999</v>
      </c>
      <c r="I178" s="13">
        <v>0.3084749</v>
      </c>
      <c r="J178" s="13">
        <v>0.4964826</v>
      </c>
      <c r="K178" s="13">
        <v>0.62669620000000004</v>
      </c>
      <c r="L178" s="13">
        <v>0.75690979999999997</v>
      </c>
      <c r="M178" s="13">
        <v>0.94491749999999997</v>
      </c>
    </row>
    <row r="179" spans="1:13" s="13" customFormat="1">
      <c r="A179" s="11">
        <v>41183</v>
      </c>
      <c r="B179" s="13">
        <v>15</v>
      </c>
      <c r="C179" s="13" t="s">
        <v>50</v>
      </c>
      <c r="D179" s="13" t="s">
        <v>55</v>
      </c>
      <c r="E179" s="13" t="str">
        <f t="shared" si="2"/>
        <v>4118315Average Per Ton30% Cycling</v>
      </c>
      <c r="F179" s="13">
        <v>1.065143</v>
      </c>
      <c r="G179" s="40">
        <v>1.1655880000000001</v>
      </c>
      <c r="H179" s="13">
        <v>86.728999999999999</v>
      </c>
      <c r="I179" s="13">
        <v>-0.24141779999999999</v>
      </c>
      <c r="J179" s="13">
        <v>-3.9442600000000001E-2</v>
      </c>
      <c r="K179" s="13">
        <v>0.1004449</v>
      </c>
      <c r="L179" s="13">
        <v>0.2403324</v>
      </c>
      <c r="M179" s="13">
        <v>0.44230770000000003</v>
      </c>
    </row>
    <row r="180" spans="1:13" s="13" customFormat="1">
      <c r="A180" s="11">
        <v>41183</v>
      </c>
      <c r="B180" s="13">
        <v>15</v>
      </c>
      <c r="C180" s="13" t="s">
        <v>50</v>
      </c>
      <c r="D180" s="13" t="s">
        <v>51</v>
      </c>
      <c r="E180" s="13" t="str">
        <f t="shared" si="2"/>
        <v>4118315Average Per Ton50% Cycling</v>
      </c>
      <c r="F180" s="13">
        <v>0.79158110000000004</v>
      </c>
      <c r="G180" s="40">
        <v>0.856568</v>
      </c>
      <c r="H180" s="13">
        <v>85.865099999999998</v>
      </c>
      <c r="I180" s="13">
        <v>-0.2410554</v>
      </c>
      <c r="J180" s="13">
        <v>-6.0243100000000001E-2</v>
      </c>
      <c r="K180" s="13">
        <v>6.49869E-2</v>
      </c>
      <c r="L180" s="13">
        <v>0.190217</v>
      </c>
      <c r="M180" s="13">
        <v>0.37102930000000001</v>
      </c>
    </row>
    <row r="181" spans="1:13" s="13" customFormat="1">
      <c r="A181" s="11">
        <v>41183</v>
      </c>
      <c r="B181" s="13">
        <v>15</v>
      </c>
      <c r="C181" s="13" t="s">
        <v>50</v>
      </c>
      <c r="D181" s="13" t="s">
        <v>46</v>
      </c>
      <c r="E181" s="13" t="str">
        <f t="shared" si="2"/>
        <v>4118315Average Per TonAll</v>
      </c>
      <c r="F181" s="13">
        <v>0.88459209999999999</v>
      </c>
      <c r="G181" s="40">
        <v>0.96163480000000001</v>
      </c>
      <c r="H181" s="13">
        <v>86.158799999999999</v>
      </c>
      <c r="I181" s="13">
        <v>-0.24117859999999999</v>
      </c>
      <c r="J181" s="13">
        <v>-5.31709E-2</v>
      </c>
      <c r="K181" s="13">
        <v>7.7042700000000006E-2</v>
      </c>
      <c r="L181" s="13">
        <v>0.2072562</v>
      </c>
      <c r="M181" s="13">
        <v>0.395264</v>
      </c>
    </row>
    <row r="182" spans="1:13" s="13" customFormat="1">
      <c r="A182" s="11">
        <v>41183</v>
      </c>
      <c r="B182" s="13">
        <v>16</v>
      </c>
      <c r="C182" s="13" t="s">
        <v>56</v>
      </c>
      <c r="D182" s="13" t="s">
        <v>55</v>
      </c>
      <c r="E182" s="13" t="str">
        <f t="shared" si="2"/>
        <v>4118316Aggregate30% Cycling</v>
      </c>
      <c r="F182" s="13">
        <v>13.30387</v>
      </c>
      <c r="G182" s="40">
        <v>14.382110000000001</v>
      </c>
      <c r="H182" s="13">
        <v>86.596500000000006</v>
      </c>
      <c r="I182" s="13">
        <v>0.58638400000000002</v>
      </c>
      <c r="J182" s="13">
        <v>0.87698019999999999</v>
      </c>
      <c r="K182" s="13">
        <v>1.078246</v>
      </c>
      <c r="L182" s="13">
        <v>1.279512</v>
      </c>
      <c r="M182" s="13">
        <v>1.570109</v>
      </c>
    </row>
    <row r="183" spans="1:13" s="13" customFormat="1">
      <c r="A183" s="11">
        <v>41183</v>
      </c>
      <c r="B183" s="13">
        <v>16</v>
      </c>
      <c r="C183" s="13" t="s">
        <v>56</v>
      </c>
      <c r="D183" s="13" t="s">
        <v>51</v>
      </c>
      <c r="E183" s="13" t="str">
        <f t="shared" si="2"/>
        <v>4118316Aggregate50% Cycling</v>
      </c>
      <c r="F183" s="13">
        <v>19.730799999999999</v>
      </c>
      <c r="G183" s="40">
        <v>22.134530000000002</v>
      </c>
      <c r="H183" s="13">
        <v>85.805599999999998</v>
      </c>
      <c r="I183" s="13">
        <v>1.4143920000000001</v>
      </c>
      <c r="J183" s="13">
        <v>1.9988969999999999</v>
      </c>
      <c r="K183" s="13">
        <v>2.4037229999999998</v>
      </c>
      <c r="L183" s="13">
        <v>2.8085499999999999</v>
      </c>
      <c r="M183" s="13">
        <v>3.3930549999999999</v>
      </c>
    </row>
    <row r="184" spans="1:13" s="13" customFormat="1">
      <c r="A184" s="11">
        <v>41183</v>
      </c>
      <c r="B184" s="13">
        <v>16</v>
      </c>
      <c r="C184" s="13" t="s">
        <v>56</v>
      </c>
      <c r="D184" s="13" t="s">
        <v>46</v>
      </c>
      <c r="E184" s="13" t="str">
        <f t="shared" si="2"/>
        <v>4118316AggregateAll</v>
      </c>
      <c r="F184" s="13">
        <v>33.03689</v>
      </c>
      <c r="G184" s="40">
        <v>36.518740000000001</v>
      </c>
      <c r="H184" s="13">
        <v>86.0745</v>
      </c>
      <c r="I184" s="13">
        <v>2.000677</v>
      </c>
      <c r="J184" s="13">
        <v>2.8757709999999999</v>
      </c>
      <c r="K184" s="13">
        <v>3.4818579999999999</v>
      </c>
      <c r="L184" s="13">
        <v>4.0879459999999996</v>
      </c>
      <c r="M184" s="13">
        <v>4.9630400000000003</v>
      </c>
    </row>
    <row r="185" spans="1:13" s="13" customFormat="1">
      <c r="A185" s="11">
        <v>41183</v>
      </c>
      <c r="B185" s="13">
        <v>16</v>
      </c>
      <c r="C185" s="13" t="s">
        <v>49</v>
      </c>
      <c r="D185" s="13" t="s">
        <v>55</v>
      </c>
      <c r="E185" s="13" t="str">
        <f t="shared" si="2"/>
        <v>4118316Average Per Device30% Cycling</v>
      </c>
      <c r="F185" s="13">
        <v>3.9056259999999998</v>
      </c>
      <c r="G185" s="40">
        <v>4.2221679999999999</v>
      </c>
      <c r="H185" s="13">
        <v>86.596500000000006</v>
      </c>
      <c r="I185" s="13">
        <v>1.31103E-2</v>
      </c>
      <c r="J185" s="13">
        <v>0.19238</v>
      </c>
      <c r="K185" s="13">
        <v>0.31654169999999998</v>
      </c>
      <c r="L185" s="13">
        <v>0.44070330000000002</v>
      </c>
      <c r="M185" s="13">
        <v>0.61997310000000005</v>
      </c>
    </row>
    <row r="186" spans="1:13" s="13" customFormat="1">
      <c r="A186" s="11">
        <v>41183</v>
      </c>
      <c r="B186" s="13">
        <v>16</v>
      </c>
      <c r="C186" s="13" t="s">
        <v>49</v>
      </c>
      <c r="D186" s="13" t="s">
        <v>51</v>
      </c>
      <c r="E186" s="13" t="str">
        <f t="shared" si="2"/>
        <v>4118316Average Per Device50% Cycling</v>
      </c>
      <c r="F186" s="13">
        <v>3.0536129999999999</v>
      </c>
      <c r="G186" s="40">
        <v>3.4256220000000002</v>
      </c>
      <c r="H186" s="13">
        <v>85.805599999999998</v>
      </c>
      <c r="I186" s="13">
        <v>5.7935899999999999E-2</v>
      </c>
      <c r="J186" s="13">
        <v>0.24349299999999999</v>
      </c>
      <c r="K186" s="13">
        <v>0.37200929999999999</v>
      </c>
      <c r="L186" s="13">
        <v>0.50052560000000001</v>
      </c>
      <c r="M186" s="13">
        <v>0.68608270000000005</v>
      </c>
    </row>
    <row r="187" spans="1:13" s="13" customFormat="1">
      <c r="A187" s="11">
        <v>41183</v>
      </c>
      <c r="B187" s="13">
        <v>16</v>
      </c>
      <c r="C187" s="13" t="s">
        <v>49</v>
      </c>
      <c r="D187" s="13" t="s">
        <v>46</v>
      </c>
      <c r="E187" s="13" t="str">
        <f t="shared" si="2"/>
        <v>4118316Average Per DeviceAll</v>
      </c>
      <c r="F187" s="13">
        <v>3.3432970000000002</v>
      </c>
      <c r="G187" s="40">
        <v>3.6964480000000002</v>
      </c>
      <c r="H187" s="13">
        <v>86.0745</v>
      </c>
      <c r="I187" s="13">
        <v>4.2695200000000003E-2</v>
      </c>
      <c r="J187" s="13">
        <v>0.2261146</v>
      </c>
      <c r="K187" s="13">
        <v>0.35315029999999997</v>
      </c>
      <c r="L187" s="13">
        <v>0.480186</v>
      </c>
      <c r="M187" s="13">
        <v>0.66360549999999996</v>
      </c>
    </row>
    <row r="188" spans="1:13" s="13" customFormat="1">
      <c r="A188" s="11">
        <v>41183</v>
      </c>
      <c r="B188" s="13">
        <v>16</v>
      </c>
      <c r="C188" s="13" t="s">
        <v>48</v>
      </c>
      <c r="D188" s="13" t="s">
        <v>55</v>
      </c>
      <c r="E188" s="13" t="str">
        <f t="shared" si="2"/>
        <v>4118316Average Per Premise30% Cycling</v>
      </c>
      <c r="F188" s="13">
        <v>8.207198</v>
      </c>
      <c r="G188" s="40">
        <v>8.8723720000000004</v>
      </c>
      <c r="H188" s="13">
        <v>86.596500000000006</v>
      </c>
      <c r="I188" s="13">
        <v>0.36174210000000001</v>
      </c>
      <c r="J188" s="13">
        <v>0.54101189999999999</v>
      </c>
      <c r="K188" s="13">
        <v>0.66517349999999997</v>
      </c>
      <c r="L188" s="13">
        <v>0.78933520000000001</v>
      </c>
      <c r="M188" s="13">
        <v>0.96860489999999999</v>
      </c>
    </row>
    <row r="189" spans="1:13" s="13" customFormat="1">
      <c r="A189" s="11">
        <v>41183</v>
      </c>
      <c r="B189" s="13">
        <v>16</v>
      </c>
      <c r="C189" s="13" t="s">
        <v>48</v>
      </c>
      <c r="D189" s="13" t="s">
        <v>51</v>
      </c>
      <c r="E189" s="13" t="str">
        <f t="shared" si="2"/>
        <v>4118316Average Per Premise50% Cycling</v>
      </c>
      <c r="F189" s="13">
        <v>6.2637470000000004</v>
      </c>
      <c r="G189" s="40">
        <v>7.026834</v>
      </c>
      <c r="H189" s="13">
        <v>85.805599999999998</v>
      </c>
      <c r="I189" s="13">
        <v>0.44901340000000001</v>
      </c>
      <c r="J189" s="13">
        <v>0.63457050000000004</v>
      </c>
      <c r="K189" s="13">
        <v>0.76308679999999995</v>
      </c>
      <c r="L189" s="13">
        <v>0.89160309999999998</v>
      </c>
      <c r="M189" s="13">
        <v>1.0771599999999999</v>
      </c>
    </row>
    <row r="190" spans="1:13" s="13" customFormat="1">
      <c r="A190" s="11">
        <v>41183</v>
      </c>
      <c r="B190" s="13">
        <v>16</v>
      </c>
      <c r="C190" s="13" t="s">
        <v>48</v>
      </c>
      <c r="D190" s="13" t="s">
        <v>46</v>
      </c>
      <c r="E190" s="13" t="str">
        <f t="shared" si="2"/>
        <v>4118316Average Per PremiseAll</v>
      </c>
      <c r="F190" s="13">
        <v>6.9245200000000002</v>
      </c>
      <c r="G190" s="40">
        <v>7.6543159999999997</v>
      </c>
      <c r="H190" s="13">
        <v>86.0745</v>
      </c>
      <c r="I190" s="13">
        <v>0.41934120000000003</v>
      </c>
      <c r="J190" s="13">
        <v>0.60276050000000003</v>
      </c>
      <c r="K190" s="13">
        <v>0.72979629999999995</v>
      </c>
      <c r="L190" s="13">
        <v>0.85683200000000004</v>
      </c>
      <c r="M190" s="13">
        <v>1.040251</v>
      </c>
    </row>
    <row r="191" spans="1:13" s="13" customFormat="1">
      <c r="A191" s="11">
        <v>41183</v>
      </c>
      <c r="B191" s="13">
        <v>16</v>
      </c>
      <c r="C191" s="13" t="s">
        <v>50</v>
      </c>
      <c r="D191" s="13" t="s">
        <v>55</v>
      </c>
      <c r="E191" s="13" t="str">
        <f t="shared" si="2"/>
        <v>4118316Average Per Ton30% Cycling</v>
      </c>
      <c r="F191" s="13">
        <v>1.0620529999999999</v>
      </c>
      <c r="G191" s="40">
        <v>1.1481300000000001</v>
      </c>
      <c r="H191" s="13">
        <v>86.596500000000006</v>
      </c>
      <c r="I191" s="13">
        <v>-0.21735470000000001</v>
      </c>
      <c r="J191" s="13">
        <v>-3.8084899999999998E-2</v>
      </c>
      <c r="K191" s="13">
        <v>8.6076700000000006E-2</v>
      </c>
      <c r="L191" s="13">
        <v>0.21023839999999999</v>
      </c>
      <c r="M191" s="13">
        <v>0.38950810000000002</v>
      </c>
    </row>
    <row r="192" spans="1:13" s="13" customFormat="1">
      <c r="A192" s="11">
        <v>41183</v>
      </c>
      <c r="B192" s="13">
        <v>16</v>
      </c>
      <c r="C192" s="13" t="s">
        <v>50</v>
      </c>
      <c r="D192" s="13" t="s">
        <v>51</v>
      </c>
      <c r="E192" s="13" t="str">
        <f t="shared" si="2"/>
        <v>4118316Average Per Ton50% Cycling</v>
      </c>
      <c r="F192" s="13">
        <v>0.74054750000000003</v>
      </c>
      <c r="G192" s="40">
        <v>0.83076539999999999</v>
      </c>
      <c r="H192" s="13">
        <v>85.805599999999998</v>
      </c>
      <c r="I192" s="13">
        <v>-0.22385550000000001</v>
      </c>
      <c r="J192" s="13">
        <v>-3.8298400000000003E-2</v>
      </c>
      <c r="K192" s="13">
        <v>9.0217900000000004E-2</v>
      </c>
      <c r="L192" s="13">
        <v>0.21873419999999999</v>
      </c>
      <c r="M192" s="13">
        <v>0.40429130000000002</v>
      </c>
    </row>
    <row r="193" spans="1:13" s="13" customFormat="1">
      <c r="A193" s="11">
        <v>41183</v>
      </c>
      <c r="B193" s="13">
        <v>16</v>
      </c>
      <c r="C193" s="13" t="s">
        <v>50</v>
      </c>
      <c r="D193" s="13" t="s">
        <v>46</v>
      </c>
      <c r="E193" s="13" t="str">
        <f t="shared" si="2"/>
        <v>4118316Average Per TonAll</v>
      </c>
      <c r="F193" s="13">
        <v>0.84985940000000004</v>
      </c>
      <c r="G193" s="40">
        <v>0.93866930000000004</v>
      </c>
      <c r="H193" s="13">
        <v>86.0745</v>
      </c>
      <c r="I193" s="13">
        <v>-0.22164519999999999</v>
      </c>
      <c r="J193" s="13">
        <v>-3.8225799999999997E-2</v>
      </c>
      <c r="K193" s="13">
        <v>8.8809899999999997E-2</v>
      </c>
      <c r="L193" s="13">
        <v>0.2158456</v>
      </c>
      <c r="M193" s="13">
        <v>0.39926499999999998</v>
      </c>
    </row>
    <row r="194" spans="1:13" s="13" customFormat="1">
      <c r="A194" s="11">
        <v>41183</v>
      </c>
      <c r="B194" s="13">
        <v>17</v>
      </c>
      <c r="C194" s="13" t="s">
        <v>56</v>
      </c>
      <c r="D194" s="13" t="s">
        <v>55</v>
      </c>
      <c r="E194" s="13" t="str">
        <f t="shared" si="2"/>
        <v>4118317Aggregate30% Cycling</v>
      </c>
      <c r="F194" s="13">
        <v>13.22889</v>
      </c>
      <c r="G194" s="13">
        <v>13.696680000000001</v>
      </c>
      <c r="H194" s="13">
        <v>84.196200000000005</v>
      </c>
      <c r="I194" s="13">
        <v>6.81229E-2</v>
      </c>
      <c r="J194" s="13">
        <v>0.30424649999999998</v>
      </c>
      <c r="K194" s="13">
        <v>0.46778500000000001</v>
      </c>
      <c r="L194" s="13">
        <v>0.63132350000000004</v>
      </c>
      <c r="M194" s="13">
        <v>0.86744699999999997</v>
      </c>
    </row>
    <row r="195" spans="1:13" s="13" customFormat="1">
      <c r="A195" s="11">
        <v>41183</v>
      </c>
      <c r="B195" s="13">
        <v>17</v>
      </c>
      <c r="C195" s="13" t="s">
        <v>56</v>
      </c>
      <c r="D195" s="13" t="s">
        <v>51</v>
      </c>
      <c r="E195" s="13" t="str">
        <f t="shared" ref="E195:E258" si="3">CONCATENATE(A195,B195,C195,D195)</f>
        <v>4118317Aggregate50% Cycling</v>
      </c>
      <c r="F195" s="13">
        <v>18.13748</v>
      </c>
      <c r="G195" s="13">
        <v>20.829329999999999</v>
      </c>
      <c r="H195" s="13">
        <v>83.621300000000005</v>
      </c>
      <c r="I195" s="13">
        <v>1.704367</v>
      </c>
      <c r="J195" s="13">
        <v>2.287779</v>
      </c>
      <c r="K195" s="13">
        <v>2.6918489999999999</v>
      </c>
      <c r="L195" s="13">
        <v>3.0959180000000002</v>
      </c>
      <c r="M195" s="13">
        <v>3.6793300000000002</v>
      </c>
    </row>
    <row r="196" spans="1:13" s="13" customFormat="1">
      <c r="A196" s="11">
        <v>41183</v>
      </c>
      <c r="B196" s="13">
        <v>17</v>
      </c>
      <c r="C196" s="13" t="s">
        <v>56</v>
      </c>
      <c r="D196" s="13" t="s">
        <v>46</v>
      </c>
      <c r="E196" s="13" t="str">
        <f t="shared" si="3"/>
        <v>4118317AggregateAll</v>
      </c>
      <c r="F196" s="13">
        <v>31.369109999999999</v>
      </c>
      <c r="G196" s="13">
        <v>34.528100000000002</v>
      </c>
      <c r="H196" s="13">
        <v>83.816800000000001</v>
      </c>
      <c r="I196" s="13">
        <v>1.7719210000000001</v>
      </c>
      <c r="J196" s="13">
        <v>2.591412</v>
      </c>
      <c r="K196" s="13">
        <v>3.1589879999999999</v>
      </c>
      <c r="L196" s="13">
        <v>3.7265649999999999</v>
      </c>
      <c r="M196" s="13">
        <v>4.546055</v>
      </c>
    </row>
    <row r="197" spans="1:13" s="13" customFormat="1">
      <c r="A197" s="11">
        <v>41183</v>
      </c>
      <c r="B197" s="13">
        <v>17</v>
      </c>
      <c r="C197" s="13" t="s">
        <v>49</v>
      </c>
      <c r="D197" s="13" t="s">
        <v>55</v>
      </c>
      <c r="E197" s="13" t="str">
        <f t="shared" si="3"/>
        <v>4118317Average Per Device30% Cycling</v>
      </c>
      <c r="F197" s="13">
        <v>3.8836149999999998</v>
      </c>
      <c r="G197" s="13">
        <v>4.0209429999999999</v>
      </c>
      <c r="H197" s="13">
        <v>84.196200000000005</v>
      </c>
      <c r="I197" s="13">
        <v>-0.10922460000000001</v>
      </c>
      <c r="J197" s="13">
        <v>3.6440699999999999E-2</v>
      </c>
      <c r="K197" s="13">
        <v>0.13732810000000001</v>
      </c>
      <c r="L197" s="13">
        <v>0.2382156</v>
      </c>
      <c r="M197" s="13">
        <v>0.38388090000000002</v>
      </c>
    </row>
    <row r="198" spans="1:13" s="13" customFormat="1">
      <c r="A198" s="11">
        <v>41183</v>
      </c>
      <c r="B198" s="13">
        <v>17</v>
      </c>
      <c r="C198" s="13" t="s">
        <v>49</v>
      </c>
      <c r="D198" s="13" t="s">
        <v>51</v>
      </c>
      <c r="E198" s="13" t="str">
        <f t="shared" si="3"/>
        <v>4118317Average Per Device50% Cycling</v>
      </c>
      <c r="F198" s="13">
        <v>2.8070240000000002</v>
      </c>
      <c r="G198" s="13">
        <v>3.223624</v>
      </c>
      <c r="H198" s="13">
        <v>83.621300000000005</v>
      </c>
      <c r="I198" s="13">
        <v>0.10311430000000001</v>
      </c>
      <c r="J198" s="13">
        <v>0.28832449999999998</v>
      </c>
      <c r="K198" s="13">
        <v>0.41660049999999998</v>
      </c>
      <c r="L198" s="13">
        <v>0.54487649999999999</v>
      </c>
      <c r="M198" s="13">
        <v>0.73008660000000003</v>
      </c>
    </row>
    <row r="199" spans="1:13" s="13" customFormat="1">
      <c r="A199" s="11">
        <v>41183</v>
      </c>
      <c r="B199" s="13">
        <v>17</v>
      </c>
      <c r="C199" s="13" t="s">
        <v>49</v>
      </c>
      <c r="D199" s="13" t="s">
        <v>46</v>
      </c>
      <c r="E199" s="13" t="str">
        <f t="shared" si="3"/>
        <v>4118317Average Per DeviceAll</v>
      </c>
      <c r="F199" s="13">
        <v>3.1730649999999998</v>
      </c>
      <c r="G199" s="13">
        <v>3.494713</v>
      </c>
      <c r="H199" s="13">
        <v>83.816800000000001</v>
      </c>
      <c r="I199" s="13">
        <v>3.0919100000000001E-2</v>
      </c>
      <c r="J199" s="13">
        <v>0.202684</v>
      </c>
      <c r="K199" s="13">
        <v>0.32164789999999999</v>
      </c>
      <c r="L199" s="13">
        <v>0.4406117</v>
      </c>
      <c r="M199" s="13">
        <v>0.6123767</v>
      </c>
    </row>
    <row r="200" spans="1:13" s="13" customFormat="1">
      <c r="A200" s="11">
        <v>41183</v>
      </c>
      <c r="B200" s="13">
        <v>17</v>
      </c>
      <c r="C200" s="13" t="s">
        <v>48</v>
      </c>
      <c r="D200" s="13" t="s">
        <v>55</v>
      </c>
      <c r="E200" s="13" t="str">
        <f t="shared" si="3"/>
        <v>4118317Average Per Premise30% Cycling</v>
      </c>
      <c r="F200" s="13">
        <v>8.1609440000000006</v>
      </c>
      <c r="G200" s="13">
        <v>8.449522</v>
      </c>
      <c r="H200" s="13">
        <v>84.196200000000005</v>
      </c>
      <c r="I200" s="13">
        <v>4.2025199999999999E-2</v>
      </c>
      <c r="J200" s="13">
        <v>0.18769060000000001</v>
      </c>
      <c r="K200" s="13">
        <v>0.288578</v>
      </c>
      <c r="L200" s="13">
        <v>0.38946550000000002</v>
      </c>
      <c r="M200" s="13">
        <v>0.53513080000000002</v>
      </c>
    </row>
    <row r="201" spans="1:13" s="13" customFormat="1">
      <c r="A201" s="11">
        <v>41183</v>
      </c>
      <c r="B201" s="13">
        <v>17</v>
      </c>
      <c r="C201" s="13" t="s">
        <v>48</v>
      </c>
      <c r="D201" s="13" t="s">
        <v>51</v>
      </c>
      <c r="E201" s="13" t="str">
        <f t="shared" si="3"/>
        <v>4118317Average Per Premise50% Cycling</v>
      </c>
      <c r="F201" s="13">
        <v>5.7579289999999999</v>
      </c>
      <c r="G201" s="13">
        <v>6.6124840000000003</v>
      </c>
      <c r="H201" s="13">
        <v>83.621300000000005</v>
      </c>
      <c r="I201" s="13">
        <v>0.54106900000000002</v>
      </c>
      <c r="J201" s="13">
        <v>0.72627909999999996</v>
      </c>
      <c r="K201" s="13">
        <v>0.85455510000000001</v>
      </c>
      <c r="L201" s="13">
        <v>0.98283109999999996</v>
      </c>
      <c r="M201" s="13">
        <v>1.1680410000000001</v>
      </c>
    </row>
    <row r="202" spans="1:13" s="13" customFormat="1">
      <c r="A202" s="11">
        <v>41183</v>
      </c>
      <c r="B202" s="13">
        <v>17</v>
      </c>
      <c r="C202" s="13" t="s">
        <v>48</v>
      </c>
      <c r="D202" s="13" t="s">
        <v>46</v>
      </c>
      <c r="E202" s="13" t="str">
        <f t="shared" si="3"/>
        <v>4118317Average Per PremiseAll</v>
      </c>
      <c r="F202" s="13">
        <v>6.574954</v>
      </c>
      <c r="G202" s="13">
        <v>7.2370770000000002</v>
      </c>
      <c r="H202" s="13">
        <v>83.816800000000001</v>
      </c>
      <c r="I202" s="13">
        <v>0.3713941</v>
      </c>
      <c r="J202" s="13">
        <v>0.54315899999999995</v>
      </c>
      <c r="K202" s="13">
        <v>0.66212289999999996</v>
      </c>
      <c r="L202" s="13">
        <v>0.78108679999999997</v>
      </c>
      <c r="M202" s="13">
        <v>0.95285169999999997</v>
      </c>
    </row>
    <row r="203" spans="1:13" s="13" customFormat="1">
      <c r="A203" s="11">
        <v>41183</v>
      </c>
      <c r="B203" s="13">
        <v>17</v>
      </c>
      <c r="C203" s="13" t="s">
        <v>50</v>
      </c>
      <c r="D203" s="13" t="s">
        <v>55</v>
      </c>
      <c r="E203" s="13" t="str">
        <f t="shared" si="3"/>
        <v>4118317Average Per Ton30% Cycling</v>
      </c>
      <c r="F203" s="13">
        <v>1.056068</v>
      </c>
      <c r="G203" s="13">
        <v>1.0934109999999999</v>
      </c>
      <c r="H203" s="13">
        <v>84.196200000000005</v>
      </c>
      <c r="I203" s="13">
        <v>-0.20920929999999999</v>
      </c>
      <c r="J203" s="13">
        <v>-6.35439E-2</v>
      </c>
      <c r="K203" s="13">
        <v>3.7343500000000002E-2</v>
      </c>
      <c r="L203" s="13">
        <v>0.13823089999999999</v>
      </c>
      <c r="M203" s="13">
        <v>0.28389629999999999</v>
      </c>
    </row>
    <row r="204" spans="1:13" s="13" customFormat="1">
      <c r="A204" s="11">
        <v>41183</v>
      </c>
      <c r="B204" s="13">
        <v>17</v>
      </c>
      <c r="C204" s="13" t="s">
        <v>50</v>
      </c>
      <c r="D204" s="13" t="s">
        <v>51</v>
      </c>
      <c r="E204" s="13" t="str">
        <f t="shared" si="3"/>
        <v>4118317Average Per Ton50% Cycling</v>
      </c>
      <c r="F204" s="13">
        <v>0.68074599999999996</v>
      </c>
      <c r="G204" s="13">
        <v>0.78177799999999997</v>
      </c>
      <c r="H204" s="13">
        <v>83.621300000000005</v>
      </c>
      <c r="I204" s="13">
        <v>-0.21245410000000001</v>
      </c>
      <c r="J204" s="13">
        <v>-2.7244000000000001E-2</v>
      </c>
      <c r="K204" s="13">
        <v>0.101032</v>
      </c>
      <c r="L204" s="13">
        <v>0.22930800000000001</v>
      </c>
      <c r="M204" s="13">
        <v>0.4145182</v>
      </c>
    </row>
    <row r="205" spans="1:13" s="13" customFormat="1">
      <c r="A205" s="11">
        <v>41183</v>
      </c>
      <c r="B205" s="13">
        <v>17</v>
      </c>
      <c r="C205" s="13" t="s">
        <v>50</v>
      </c>
      <c r="D205" s="13" t="s">
        <v>46</v>
      </c>
      <c r="E205" s="13" t="str">
        <f t="shared" si="3"/>
        <v>4118317Average Per TonAll</v>
      </c>
      <c r="F205" s="13">
        <v>0.8083553</v>
      </c>
      <c r="G205" s="13">
        <v>0.8877332</v>
      </c>
      <c r="H205" s="13">
        <v>83.816800000000001</v>
      </c>
      <c r="I205" s="13">
        <v>-0.21135090000000001</v>
      </c>
      <c r="J205" s="13">
        <v>-3.95859E-2</v>
      </c>
      <c r="K205" s="13">
        <v>7.9377900000000001E-2</v>
      </c>
      <c r="L205" s="13">
        <v>0.19834180000000001</v>
      </c>
      <c r="M205" s="13">
        <v>0.37010670000000001</v>
      </c>
    </row>
    <row r="206" spans="1:13" s="13" customFormat="1">
      <c r="A206" s="11">
        <v>41183</v>
      </c>
      <c r="B206" s="13">
        <v>18</v>
      </c>
      <c r="C206" s="13" t="s">
        <v>56</v>
      </c>
      <c r="D206" s="13" t="s">
        <v>55</v>
      </c>
      <c r="E206" s="13" t="str">
        <f t="shared" si="3"/>
        <v>4118318Aggregate30% Cycling</v>
      </c>
      <c r="F206" s="13">
        <v>10.98048</v>
      </c>
      <c r="G206" s="13">
        <v>11.810269999999999</v>
      </c>
      <c r="H206" s="13">
        <v>80.137200000000007</v>
      </c>
      <c r="I206" s="13">
        <v>0.35210609999999998</v>
      </c>
      <c r="J206" s="13">
        <v>0.63432829999999996</v>
      </c>
      <c r="K206" s="13">
        <v>0.82979449999999999</v>
      </c>
      <c r="L206" s="13">
        <v>1.025261</v>
      </c>
      <c r="M206" s="13">
        <v>1.307483</v>
      </c>
    </row>
    <row r="207" spans="1:13" s="13" customFormat="1">
      <c r="A207" s="11">
        <v>41183</v>
      </c>
      <c r="B207" s="13">
        <v>18</v>
      </c>
      <c r="C207" s="13" t="s">
        <v>56</v>
      </c>
      <c r="D207" s="13" t="s">
        <v>51</v>
      </c>
      <c r="E207" s="13" t="str">
        <f t="shared" si="3"/>
        <v>4118318Aggregate50% Cycling</v>
      </c>
      <c r="F207" s="13">
        <v>15.055669999999999</v>
      </c>
      <c r="G207" s="13">
        <v>18.424949999999999</v>
      </c>
      <c r="H207" s="13">
        <v>79.752600000000001</v>
      </c>
      <c r="I207" s="13">
        <v>2.2699129999999998</v>
      </c>
      <c r="J207" s="13">
        <v>2.9194279999999999</v>
      </c>
      <c r="K207" s="13">
        <v>3.369281</v>
      </c>
      <c r="L207" s="13">
        <v>3.8191329999999999</v>
      </c>
      <c r="M207" s="13">
        <v>4.4686490000000001</v>
      </c>
    </row>
    <row r="208" spans="1:13" s="13" customFormat="1">
      <c r="A208" s="11">
        <v>41183</v>
      </c>
      <c r="B208" s="13">
        <v>18</v>
      </c>
      <c r="C208" s="13" t="s">
        <v>56</v>
      </c>
      <c r="D208" s="13" t="s">
        <v>46</v>
      </c>
      <c r="E208" s="13" t="str">
        <f t="shared" si="3"/>
        <v>4118318AggregateAll</v>
      </c>
      <c r="F208" s="13">
        <v>26.038419999999999</v>
      </c>
      <c r="G208" s="13">
        <v>30.23686</v>
      </c>
      <c r="H208" s="13">
        <v>79.883300000000006</v>
      </c>
      <c r="I208" s="13">
        <v>2.621445</v>
      </c>
      <c r="J208" s="13">
        <v>3.5531459999999999</v>
      </c>
      <c r="K208" s="13">
        <v>4.1984389999999996</v>
      </c>
      <c r="L208" s="13">
        <v>4.8437330000000003</v>
      </c>
      <c r="M208" s="13">
        <v>5.7754339999999997</v>
      </c>
    </row>
    <row r="209" spans="1:13" s="13" customFormat="1">
      <c r="A209" s="11">
        <v>41183</v>
      </c>
      <c r="B209" s="13">
        <v>18</v>
      </c>
      <c r="C209" s="13" t="s">
        <v>49</v>
      </c>
      <c r="D209" s="13" t="s">
        <v>55</v>
      </c>
      <c r="E209" s="13" t="str">
        <f t="shared" si="3"/>
        <v>4118318Average Per Device30% Cycling</v>
      </c>
      <c r="F209" s="13">
        <v>3.2235469999999999</v>
      </c>
      <c r="G209" s="13">
        <v>3.4671500000000002</v>
      </c>
      <c r="H209" s="13">
        <v>80.137200000000007</v>
      </c>
      <c r="I209" s="13">
        <v>-5.1083999999999997E-2</v>
      </c>
      <c r="J209" s="13">
        <v>0.1230197</v>
      </c>
      <c r="K209" s="13">
        <v>0.2436035</v>
      </c>
      <c r="L209" s="13">
        <v>0.36418719999999999</v>
      </c>
      <c r="M209" s="13">
        <v>0.53829090000000002</v>
      </c>
    </row>
    <row r="210" spans="1:13" s="13" customFormat="1">
      <c r="A210" s="11">
        <v>41183</v>
      </c>
      <c r="B210" s="13">
        <v>18</v>
      </c>
      <c r="C210" s="13" t="s">
        <v>49</v>
      </c>
      <c r="D210" s="13" t="s">
        <v>51</v>
      </c>
      <c r="E210" s="13" t="str">
        <f t="shared" si="3"/>
        <v>4118318Average Per Device50% Cycling</v>
      </c>
      <c r="F210" s="13">
        <v>2.3300709999999998</v>
      </c>
      <c r="G210" s="13">
        <v>2.8515139999999999</v>
      </c>
      <c r="H210" s="13">
        <v>79.752600000000001</v>
      </c>
      <c r="I210" s="13">
        <v>0.1724369</v>
      </c>
      <c r="J210" s="13">
        <v>0.37863229999999998</v>
      </c>
      <c r="K210" s="13">
        <v>0.52144270000000004</v>
      </c>
      <c r="L210" s="13">
        <v>0.66425290000000003</v>
      </c>
      <c r="M210" s="13">
        <v>0.87044840000000001</v>
      </c>
    </row>
    <row r="211" spans="1:13" s="13" customFormat="1">
      <c r="A211" s="11">
        <v>41183</v>
      </c>
      <c r="B211" s="13">
        <v>18</v>
      </c>
      <c r="C211" s="13" t="s">
        <v>49</v>
      </c>
      <c r="D211" s="13" t="s">
        <v>46</v>
      </c>
      <c r="E211" s="13" t="str">
        <f t="shared" si="3"/>
        <v>4118318Average Per DeviceAll</v>
      </c>
      <c r="F211" s="13">
        <v>2.6338530000000002</v>
      </c>
      <c r="G211" s="13">
        <v>3.0608300000000002</v>
      </c>
      <c r="H211" s="13">
        <v>79.883300000000006</v>
      </c>
      <c r="I211" s="13">
        <v>9.6439800000000006E-2</v>
      </c>
      <c r="J211" s="13">
        <v>0.29172409999999999</v>
      </c>
      <c r="K211" s="13">
        <v>0.4269773</v>
      </c>
      <c r="L211" s="13">
        <v>0.56223060000000002</v>
      </c>
      <c r="M211" s="13">
        <v>0.75751480000000004</v>
      </c>
    </row>
    <row r="212" spans="1:13" s="13" customFormat="1">
      <c r="A212" s="11">
        <v>41183</v>
      </c>
      <c r="B212" s="13">
        <v>18</v>
      </c>
      <c r="C212" s="13" t="s">
        <v>48</v>
      </c>
      <c r="D212" s="13" t="s">
        <v>55</v>
      </c>
      <c r="E212" s="13" t="str">
        <f t="shared" si="3"/>
        <v>4118318Average Per Premise30% Cycling</v>
      </c>
      <c r="F212" s="13">
        <v>6.7738899999999997</v>
      </c>
      <c r="G212" s="13">
        <v>7.285793</v>
      </c>
      <c r="H212" s="13">
        <v>80.137200000000007</v>
      </c>
      <c r="I212" s="13">
        <v>0.2172153</v>
      </c>
      <c r="J212" s="13">
        <v>0.39131909999999998</v>
      </c>
      <c r="K212" s="13">
        <v>0.51190279999999999</v>
      </c>
      <c r="L212" s="13">
        <v>0.63248649999999995</v>
      </c>
      <c r="M212" s="13">
        <v>0.80659029999999998</v>
      </c>
    </row>
    <row r="213" spans="1:13" s="13" customFormat="1">
      <c r="A213" s="11">
        <v>41183</v>
      </c>
      <c r="B213" s="13">
        <v>18</v>
      </c>
      <c r="C213" s="13" t="s">
        <v>48</v>
      </c>
      <c r="D213" s="13" t="s">
        <v>51</v>
      </c>
      <c r="E213" s="13" t="str">
        <f t="shared" si="3"/>
        <v>4118318Average Per Premise50% Cycling</v>
      </c>
      <c r="F213" s="13">
        <v>4.7795769999999997</v>
      </c>
      <c r="G213" s="13">
        <v>5.8491900000000001</v>
      </c>
      <c r="H213" s="13">
        <v>79.752600000000001</v>
      </c>
      <c r="I213" s="13">
        <v>0.72060729999999995</v>
      </c>
      <c r="J213" s="13">
        <v>0.92680269999999998</v>
      </c>
      <c r="K213" s="13">
        <v>1.0696129999999999</v>
      </c>
      <c r="L213" s="13">
        <v>1.212423</v>
      </c>
      <c r="M213" s="13">
        <v>1.4186190000000001</v>
      </c>
    </row>
    <row r="214" spans="1:13" s="13" customFormat="1">
      <c r="A214" s="11">
        <v>41183</v>
      </c>
      <c r="B214" s="13">
        <v>18</v>
      </c>
      <c r="C214" s="13" t="s">
        <v>48</v>
      </c>
      <c r="D214" s="13" t="s">
        <v>46</v>
      </c>
      <c r="E214" s="13" t="str">
        <f t="shared" si="3"/>
        <v>4118318Average Per PremiseAll</v>
      </c>
      <c r="F214" s="13">
        <v>5.4576440000000002</v>
      </c>
      <c r="G214" s="13">
        <v>6.3376349999999997</v>
      </c>
      <c r="H214" s="13">
        <v>79.883300000000006</v>
      </c>
      <c r="I214" s="13">
        <v>0.549454</v>
      </c>
      <c r="J214" s="13">
        <v>0.74473829999999996</v>
      </c>
      <c r="K214" s="13">
        <v>0.87999150000000004</v>
      </c>
      <c r="L214" s="13">
        <v>1.015245</v>
      </c>
      <c r="M214" s="13">
        <v>1.210529</v>
      </c>
    </row>
    <row r="215" spans="1:13" s="13" customFormat="1">
      <c r="A215" s="11">
        <v>41183</v>
      </c>
      <c r="B215" s="13">
        <v>18</v>
      </c>
      <c r="C215" s="13" t="s">
        <v>50</v>
      </c>
      <c r="D215" s="13" t="s">
        <v>55</v>
      </c>
      <c r="E215" s="13" t="str">
        <f t="shared" si="3"/>
        <v>4118318Average Per Ton30% Cycling</v>
      </c>
      <c r="F215" s="13">
        <v>0.87657589999999996</v>
      </c>
      <c r="G215" s="13">
        <v>0.94281870000000001</v>
      </c>
      <c r="H215" s="13">
        <v>80.137200000000007</v>
      </c>
      <c r="I215" s="13">
        <v>-0.2284447</v>
      </c>
      <c r="J215" s="13">
        <v>-5.4340899999999998E-2</v>
      </c>
      <c r="K215" s="13">
        <v>6.6242800000000004E-2</v>
      </c>
      <c r="L215" s="13">
        <v>0.18682650000000001</v>
      </c>
      <c r="M215" s="13">
        <v>0.36093029999999998</v>
      </c>
    </row>
    <row r="216" spans="1:13" s="13" customFormat="1">
      <c r="A216" s="11">
        <v>41183</v>
      </c>
      <c r="B216" s="13">
        <v>18</v>
      </c>
      <c r="C216" s="13" t="s">
        <v>50</v>
      </c>
      <c r="D216" s="13" t="s">
        <v>51</v>
      </c>
      <c r="E216" s="13" t="str">
        <f t="shared" si="3"/>
        <v>4118318Average Per Ton50% Cycling</v>
      </c>
      <c r="F216" s="13">
        <v>0.56507770000000002</v>
      </c>
      <c r="G216" s="13">
        <v>0.69153549999999997</v>
      </c>
      <c r="H216" s="13">
        <v>79.752600000000001</v>
      </c>
      <c r="I216" s="13">
        <v>-0.222548</v>
      </c>
      <c r="J216" s="13">
        <v>-1.6352599999999998E-2</v>
      </c>
      <c r="K216" s="13">
        <v>0.12645780000000001</v>
      </c>
      <c r="L216" s="13">
        <v>0.26926810000000001</v>
      </c>
      <c r="M216" s="13">
        <v>0.47546349999999998</v>
      </c>
    </row>
    <row r="217" spans="1:13" s="13" customFormat="1">
      <c r="A217" s="11">
        <v>41183</v>
      </c>
      <c r="B217" s="13">
        <v>18</v>
      </c>
      <c r="C217" s="13" t="s">
        <v>50</v>
      </c>
      <c r="D217" s="13" t="s">
        <v>46</v>
      </c>
      <c r="E217" s="13" t="str">
        <f t="shared" si="3"/>
        <v>4118318Average Per TonAll</v>
      </c>
      <c r="F217" s="13">
        <v>0.67098709999999995</v>
      </c>
      <c r="G217" s="13">
        <v>0.77697179999999999</v>
      </c>
      <c r="H217" s="13">
        <v>79.883300000000006</v>
      </c>
      <c r="I217" s="13">
        <v>-0.2245528</v>
      </c>
      <c r="J217" s="13">
        <v>-2.9268599999999999E-2</v>
      </c>
      <c r="K217" s="13">
        <v>0.1059847</v>
      </c>
      <c r="L217" s="13">
        <v>0.24123800000000001</v>
      </c>
      <c r="M217" s="13">
        <v>0.43652220000000003</v>
      </c>
    </row>
    <row r="218" spans="1:13" s="13" customFormat="1">
      <c r="A218" s="11">
        <v>41183</v>
      </c>
      <c r="B218" s="13">
        <v>19</v>
      </c>
      <c r="C218" s="13" t="s">
        <v>56</v>
      </c>
      <c r="D218" s="13" t="s">
        <v>55</v>
      </c>
      <c r="E218" s="13" t="str">
        <f t="shared" si="3"/>
        <v>4118319Aggregate30% Cycling</v>
      </c>
      <c r="F218" s="13">
        <v>10.28007</v>
      </c>
      <c r="G218" s="13">
        <v>10.28007</v>
      </c>
      <c r="H218" s="13">
        <v>77.405500000000004</v>
      </c>
    </row>
    <row r="219" spans="1:13" s="13" customFormat="1">
      <c r="A219" s="11">
        <v>41183</v>
      </c>
      <c r="B219" s="13">
        <v>19</v>
      </c>
      <c r="C219" s="13" t="s">
        <v>56</v>
      </c>
      <c r="D219" s="13" t="s">
        <v>51</v>
      </c>
      <c r="E219" s="13" t="str">
        <f t="shared" si="3"/>
        <v>4118319Aggregate50% Cycling</v>
      </c>
      <c r="F219" s="13">
        <v>15.69205</v>
      </c>
      <c r="G219" s="13">
        <v>15.69205</v>
      </c>
      <c r="H219" s="13">
        <v>77.53</v>
      </c>
    </row>
    <row r="220" spans="1:13" s="13" customFormat="1">
      <c r="A220" s="11">
        <v>41183</v>
      </c>
      <c r="B220" s="13">
        <v>19</v>
      </c>
      <c r="C220" s="13" t="s">
        <v>56</v>
      </c>
      <c r="D220" s="13" t="s">
        <v>46</v>
      </c>
      <c r="E220" s="13" t="str">
        <f t="shared" si="3"/>
        <v>4118319AggregateAll</v>
      </c>
      <c r="F220" s="13">
        <v>25.973669999999998</v>
      </c>
      <c r="G220" s="13">
        <v>25.973669999999998</v>
      </c>
      <c r="H220" s="13">
        <v>77.487700000000004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</row>
    <row r="221" spans="1:13" s="13" customFormat="1">
      <c r="A221" s="11">
        <v>41183</v>
      </c>
      <c r="B221" s="13">
        <v>19</v>
      </c>
      <c r="C221" s="13" t="s">
        <v>49</v>
      </c>
      <c r="D221" s="13" t="s">
        <v>55</v>
      </c>
      <c r="E221" s="13" t="str">
        <f t="shared" si="3"/>
        <v>4118319Average Per Device30% Cycling</v>
      </c>
      <c r="F221" s="13">
        <v>3.0179279999999999</v>
      </c>
      <c r="G221" s="13">
        <v>3.0179279999999999</v>
      </c>
      <c r="H221" s="13">
        <v>77.405500000000004</v>
      </c>
    </row>
    <row r="222" spans="1:13" s="13" customFormat="1">
      <c r="A222" s="11">
        <v>41183</v>
      </c>
      <c r="B222" s="13">
        <v>19</v>
      </c>
      <c r="C222" s="13" t="s">
        <v>49</v>
      </c>
      <c r="D222" s="13" t="s">
        <v>51</v>
      </c>
      <c r="E222" s="13" t="str">
        <f t="shared" si="3"/>
        <v>4118319Average Per Device50% Cycling</v>
      </c>
      <c r="F222" s="13">
        <v>2.4285610000000002</v>
      </c>
      <c r="G222" s="13">
        <v>2.4285610000000002</v>
      </c>
      <c r="H222" s="13">
        <v>77.53</v>
      </c>
    </row>
    <row r="223" spans="1:13" s="13" customFormat="1">
      <c r="A223" s="11">
        <v>41183</v>
      </c>
      <c r="B223" s="13">
        <v>19</v>
      </c>
      <c r="C223" s="13" t="s">
        <v>49</v>
      </c>
      <c r="D223" s="13" t="s">
        <v>46</v>
      </c>
      <c r="E223" s="13" t="str">
        <f t="shared" si="3"/>
        <v>4118319Average Per DeviceAll</v>
      </c>
      <c r="F223" s="13">
        <v>2.628946</v>
      </c>
      <c r="G223" s="13">
        <v>2.628946</v>
      </c>
      <c r="H223" s="13">
        <v>77.487700000000004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</row>
    <row r="224" spans="1:13" s="13" customFormat="1">
      <c r="A224" s="11">
        <v>41183</v>
      </c>
      <c r="B224" s="13">
        <v>19</v>
      </c>
      <c r="C224" s="13" t="s">
        <v>48</v>
      </c>
      <c r="D224" s="13" t="s">
        <v>55</v>
      </c>
      <c r="E224" s="13" t="str">
        <f t="shared" si="3"/>
        <v>4118319Average Per Premise30% Cycling</v>
      </c>
      <c r="F224" s="13">
        <v>6.3418070000000002</v>
      </c>
      <c r="G224" s="13">
        <v>6.3418070000000002</v>
      </c>
      <c r="H224" s="13">
        <v>77.405500000000004</v>
      </c>
    </row>
    <row r="225" spans="1:13" s="13" customFormat="1">
      <c r="A225" s="11">
        <v>41183</v>
      </c>
      <c r="B225" s="13">
        <v>19</v>
      </c>
      <c r="C225" s="13" t="s">
        <v>48</v>
      </c>
      <c r="D225" s="13" t="s">
        <v>51</v>
      </c>
      <c r="E225" s="13" t="str">
        <f t="shared" si="3"/>
        <v>4118319Average Per Premise50% Cycling</v>
      </c>
      <c r="F225" s="13">
        <v>4.9816039999999999</v>
      </c>
      <c r="G225" s="13">
        <v>4.9816039999999999</v>
      </c>
      <c r="H225" s="13">
        <v>77.53</v>
      </c>
    </row>
    <row r="226" spans="1:13" s="13" customFormat="1">
      <c r="A226" s="11">
        <v>41183</v>
      </c>
      <c r="B226" s="13">
        <v>19</v>
      </c>
      <c r="C226" s="13" t="s">
        <v>48</v>
      </c>
      <c r="D226" s="13" t="s">
        <v>46</v>
      </c>
      <c r="E226" s="13" t="str">
        <f t="shared" si="3"/>
        <v>4118319Average Per PremiseAll</v>
      </c>
      <c r="F226" s="13">
        <v>5.4440730000000004</v>
      </c>
      <c r="G226" s="13">
        <v>5.4440730000000004</v>
      </c>
      <c r="H226" s="13">
        <v>77.487700000000004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</row>
    <row r="227" spans="1:13" s="13" customFormat="1">
      <c r="A227" s="11">
        <v>41183</v>
      </c>
      <c r="B227" s="13">
        <v>19</v>
      </c>
      <c r="C227" s="13" t="s">
        <v>50</v>
      </c>
      <c r="D227" s="13" t="s">
        <v>55</v>
      </c>
      <c r="E227" s="13" t="str">
        <f t="shared" si="3"/>
        <v>4118319Average Per Ton30% Cycling</v>
      </c>
      <c r="F227" s="13">
        <v>0.82066209999999995</v>
      </c>
      <c r="G227" s="13">
        <v>0.82066209999999995</v>
      </c>
      <c r="H227" s="13">
        <v>77.405500000000004</v>
      </c>
    </row>
    <row r="228" spans="1:13" s="13" customFormat="1">
      <c r="A228" s="11">
        <v>41183</v>
      </c>
      <c r="B228" s="13">
        <v>19</v>
      </c>
      <c r="C228" s="13" t="s">
        <v>50</v>
      </c>
      <c r="D228" s="13" t="s">
        <v>51</v>
      </c>
      <c r="E228" s="13" t="str">
        <f t="shared" si="3"/>
        <v>4118319Average Per Ton50% Cycling</v>
      </c>
      <c r="F228" s="13">
        <v>0.58896289999999996</v>
      </c>
      <c r="G228" s="13">
        <v>0.58896289999999996</v>
      </c>
      <c r="H228" s="13">
        <v>77.53</v>
      </c>
    </row>
    <row r="229" spans="1:13" s="13" customFormat="1">
      <c r="A229" s="11">
        <v>41183</v>
      </c>
      <c r="B229" s="13">
        <v>19</v>
      </c>
      <c r="C229" s="13" t="s">
        <v>50</v>
      </c>
      <c r="D229" s="13" t="s">
        <v>46</v>
      </c>
      <c r="E229" s="13" t="str">
        <f t="shared" si="3"/>
        <v>4118319Average Per TonAll</v>
      </c>
      <c r="F229" s="13">
        <v>0.66774060000000002</v>
      </c>
      <c r="G229" s="13">
        <v>0.66774060000000002</v>
      </c>
      <c r="H229" s="13">
        <v>77.487700000000004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</row>
    <row r="230" spans="1:13" s="13" customFormat="1">
      <c r="A230" s="11">
        <v>41183</v>
      </c>
      <c r="B230" s="13">
        <v>20</v>
      </c>
      <c r="C230" s="13" t="s">
        <v>56</v>
      </c>
      <c r="D230" s="13" t="s">
        <v>55</v>
      </c>
      <c r="E230" s="13" t="str">
        <f t="shared" si="3"/>
        <v>4118320Aggregate30% Cycling</v>
      </c>
      <c r="F230" s="13">
        <v>9.536664</v>
      </c>
      <c r="G230" s="13">
        <v>9.536664</v>
      </c>
      <c r="H230" s="13">
        <v>76.0291</v>
      </c>
    </row>
    <row r="231" spans="1:13" s="13" customFormat="1">
      <c r="A231" s="11">
        <v>41183</v>
      </c>
      <c r="B231" s="13">
        <v>20</v>
      </c>
      <c r="C231" s="13" t="s">
        <v>56</v>
      </c>
      <c r="D231" s="13" t="s">
        <v>51</v>
      </c>
      <c r="E231" s="13" t="str">
        <f t="shared" si="3"/>
        <v>4118320Aggregate50% Cycling</v>
      </c>
      <c r="F231" s="13">
        <v>14.3782</v>
      </c>
      <c r="G231" s="13">
        <v>14.3782</v>
      </c>
      <c r="H231" s="13">
        <v>76.264499999999998</v>
      </c>
    </row>
    <row r="232" spans="1:13" s="13" customFormat="1">
      <c r="A232" s="11">
        <v>41183</v>
      </c>
      <c r="B232" s="13">
        <v>20</v>
      </c>
      <c r="C232" s="13" t="s">
        <v>56</v>
      </c>
      <c r="D232" s="13" t="s">
        <v>46</v>
      </c>
      <c r="E232" s="13" t="str">
        <f t="shared" si="3"/>
        <v>4118320AggregateAll</v>
      </c>
      <c r="F232" s="13">
        <v>23.916370000000001</v>
      </c>
      <c r="G232" s="13">
        <v>23.916370000000001</v>
      </c>
      <c r="H232" s="13">
        <v>76.1845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</row>
    <row r="233" spans="1:13" s="13" customFormat="1">
      <c r="A233" s="11">
        <v>41183</v>
      </c>
      <c r="B233" s="13">
        <v>20</v>
      </c>
      <c r="C233" s="13" t="s">
        <v>49</v>
      </c>
      <c r="D233" s="13" t="s">
        <v>55</v>
      </c>
      <c r="E233" s="13" t="str">
        <f t="shared" si="3"/>
        <v>4118320Average Per Device30% Cycling</v>
      </c>
      <c r="F233" s="13">
        <v>2.7996850000000002</v>
      </c>
      <c r="G233" s="13">
        <v>2.7996850000000002</v>
      </c>
      <c r="H233" s="13">
        <v>76.0291</v>
      </c>
    </row>
    <row r="234" spans="1:13" s="13" customFormat="1">
      <c r="A234" s="11">
        <v>41183</v>
      </c>
      <c r="B234" s="13">
        <v>20</v>
      </c>
      <c r="C234" s="13" t="s">
        <v>49</v>
      </c>
      <c r="D234" s="13" t="s">
        <v>51</v>
      </c>
      <c r="E234" s="13" t="str">
        <f t="shared" si="3"/>
        <v>4118320Average Per Device50% Cycling</v>
      </c>
      <c r="F234" s="13">
        <v>2.225225</v>
      </c>
      <c r="G234" s="13">
        <v>2.225225</v>
      </c>
      <c r="H234" s="13">
        <v>76.264499999999998</v>
      </c>
    </row>
    <row r="235" spans="1:13" s="13" customFormat="1">
      <c r="A235" s="11">
        <v>41183</v>
      </c>
      <c r="B235" s="13">
        <v>20</v>
      </c>
      <c r="C235" s="13" t="s">
        <v>49</v>
      </c>
      <c r="D235" s="13" t="s">
        <v>46</v>
      </c>
      <c r="E235" s="13" t="str">
        <f t="shared" si="3"/>
        <v>4118320Average Per DeviceAll</v>
      </c>
      <c r="F235" s="13">
        <v>2.4205410000000001</v>
      </c>
      <c r="G235" s="13">
        <v>2.4205410000000001</v>
      </c>
      <c r="H235" s="13">
        <v>76.1845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</row>
    <row r="236" spans="1:13" s="13" customFormat="1">
      <c r="A236" s="11">
        <v>41183</v>
      </c>
      <c r="B236" s="13">
        <v>20</v>
      </c>
      <c r="C236" s="13" t="s">
        <v>48</v>
      </c>
      <c r="D236" s="13" t="s">
        <v>55</v>
      </c>
      <c r="E236" s="13" t="str">
        <f t="shared" si="3"/>
        <v>4118320Average Per Premise30% Cycling</v>
      </c>
      <c r="F236" s="13">
        <v>5.8831980000000001</v>
      </c>
      <c r="G236" s="13">
        <v>5.8831980000000001</v>
      </c>
      <c r="H236" s="13">
        <v>76.0291</v>
      </c>
    </row>
    <row r="237" spans="1:13" s="13" customFormat="1">
      <c r="A237" s="11">
        <v>41183</v>
      </c>
      <c r="B237" s="13">
        <v>20</v>
      </c>
      <c r="C237" s="13" t="s">
        <v>48</v>
      </c>
      <c r="D237" s="13" t="s">
        <v>51</v>
      </c>
      <c r="E237" s="13" t="str">
        <f t="shared" si="3"/>
        <v>4118320Average Per Premise50% Cycling</v>
      </c>
      <c r="F237" s="13">
        <v>4.5645090000000001</v>
      </c>
      <c r="G237" s="13">
        <v>4.5645090000000001</v>
      </c>
      <c r="H237" s="13">
        <v>76.264499999999998</v>
      </c>
    </row>
    <row r="238" spans="1:13" s="13" customFormat="1">
      <c r="A238" s="11">
        <v>41183</v>
      </c>
      <c r="B238" s="13">
        <v>20</v>
      </c>
      <c r="C238" s="13" t="s">
        <v>48</v>
      </c>
      <c r="D238" s="13" t="s">
        <v>46</v>
      </c>
      <c r="E238" s="13" t="str">
        <f t="shared" si="3"/>
        <v>4118320Average Per PremiseAll</v>
      </c>
      <c r="F238" s="13">
        <v>5.0128630000000003</v>
      </c>
      <c r="G238" s="13">
        <v>5.0128630000000003</v>
      </c>
      <c r="H238" s="13">
        <v>76.1845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</row>
    <row r="239" spans="1:13" s="13" customFormat="1">
      <c r="A239" s="11">
        <v>41183</v>
      </c>
      <c r="B239" s="13">
        <v>20</v>
      </c>
      <c r="C239" s="13" t="s">
        <v>50</v>
      </c>
      <c r="D239" s="13" t="s">
        <v>55</v>
      </c>
      <c r="E239" s="13" t="str">
        <f t="shared" si="3"/>
        <v>4118320Average Per Ton30% Cycling</v>
      </c>
      <c r="F239" s="13">
        <v>0.76131579999999999</v>
      </c>
      <c r="G239" s="13">
        <v>0.76131579999999999</v>
      </c>
      <c r="H239" s="13">
        <v>76.0291</v>
      </c>
    </row>
    <row r="240" spans="1:13" s="13" customFormat="1">
      <c r="A240" s="11">
        <v>41183</v>
      </c>
      <c r="B240" s="13">
        <v>20</v>
      </c>
      <c r="C240" s="13" t="s">
        <v>50</v>
      </c>
      <c r="D240" s="13" t="s">
        <v>51</v>
      </c>
      <c r="E240" s="13" t="str">
        <f t="shared" si="3"/>
        <v>4118320Average Per Ton50% Cycling</v>
      </c>
      <c r="F240" s="13">
        <v>0.53965090000000004</v>
      </c>
      <c r="G240" s="13">
        <v>0.53965090000000004</v>
      </c>
      <c r="H240" s="13">
        <v>76.264499999999998</v>
      </c>
    </row>
    <row r="241" spans="1:13" s="13" customFormat="1">
      <c r="A241" s="11">
        <v>41183</v>
      </c>
      <c r="B241" s="13">
        <v>20</v>
      </c>
      <c r="C241" s="13" t="s">
        <v>50</v>
      </c>
      <c r="D241" s="13" t="s">
        <v>46</v>
      </c>
      <c r="E241" s="13" t="str">
        <f t="shared" si="3"/>
        <v>4118320Average Per TonAll</v>
      </c>
      <c r="F241" s="13">
        <v>0.61501689999999998</v>
      </c>
      <c r="G241" s="13">
        <v>0.61501689999999998</v>
      </c>
      <c r="H241" s="13">
        <v>76.1845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</row>
    <row r="242" spans="1:13" s="13" customFormat="1">
      <c r="A242" s="11">
        <v>41183</v>
      </c>
      <c r="B242" s="13">
        <v>21</v>
      </c>
      <c r="C242" s="13" t="s">
        <v>56</v>
      </c>
      <c r="D242" s="13" t="s">
        <v>55</v>
      </c>
      <c r="E242" s="13" t="str">
        <f t="shared" si="3"/>
        <v>4118321Aggregate30% Cycling</v>
      </c>
      <c r="F242" s="13">
        <v>8.7422249999999995</v>
      </c>
      <c r="G242" s="13">
        <v>8.7422249999999995</v>
      </c>
      <c r="H242" s="13">
        <v>73.211100000000002</v>
      </c>
    </row>
    <row r="243" spans="1:13" s="13" customFormat="1">
      <c r="A243" s="11">
        <v>41183</v>
      </c>
      <c r="B243" s="13">
        <v>21</v>
      </c>
      <c r="C243" s="13" t="s">
        <v>56</v>
      </c>
      <c r="D243" s="13" t="s">
        <v>51</v>
      </c>
      <c r="E243" s="13" t="str">
        <f t="shared" si="3"/>
        <v>4118321Aggregate50% Cycling</v>
      </c>
      <c r="F243" s="13">
        <v>13.42281</v>
      </c>
      <c r="G243" s="13">
        <v>13.42281</v>
      </c>
      <c r="H243" s="13">
        <v>73.524600000000007</v>
      </c>
    </row>
    <row r="244" spans="1:13" s="13" customFormat="1">
      <c r="A244" s="11">
        <v>41183</v>
      </c>
      <c r="B244" s="13">
        <v>21</v>
      </c>
      <c r="C244" s="13" t="s">
        <v>56</v>
      </c>
      <c r="D244" s="13" t="s">
        <v>46</v>
      </c>
      <c r="E244" s="13" t="str">
        <f t="shared" si="3"/>
        <v>4118321AggregateAll</v>
      </c>
      <c r="F244" s="13">
        <v>22.166319999999999</v>
      </c>
      <c r="G244" s="13">
        <v>22.166319999999999</v>
      </c>
      <c r="H244" s="13">
        <v>73.418000000000006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</row>
    <row r="245" spans="1:13" s="13" customFormat="1">
      <c r="A245" s="11">
        <v>41183</v>
      </c>
      <c r="B245" s="13">
        <v>21</v>
      </c>
      <c r="C245" s="13" t="s">
        <v>49</v>
      </c>
      <c r="D245" s="13" t="s">
        <v>55</v>
      </c>
      <c r="E245" s="13" t="str">
        <f t="shared" si="3"/>
        <v>4118321Average Per Device30% Cycling</v>
      </c>
      <c r="F245" s="13">
        <v>2.5664609999999999</v>
      </c>
      <c r="G245" s="13">
        <v>2.5664609999999999</v>
      </c>
      <c r="H245" s="13">
        <v>73.211100000000002</v>
      </c>
    </row>
    <row r="246" spans="1:13" s="13" customFormat="1">
      <c r="A246" s="11">
        <v>41183</v>
      </c>
      <c r="B246" s="13">
        <v>21</v>
      </c>
      <c r="C246" s="13" t="s">
        <v>49</v>
      </c>
      <c r="D246" s="13" t="s">
        <v>51</v>
      </c>
      <c r="E246" s="13" t="str">
        <f t="shared" si="3"/>
        <v>4118321Average Per Device50% Cycling</v>
      </c>
      <c r="F246" s="13">
        <v>2.0773640000000002</v>
      </c>
      <c r="G246" s="13">
        <v>2.0773640000000002</v>
      </c>
      <c r="H246" s="13">
        <v>73.524600000000007</v>
      </c>
    </row>
    <row r="247" spans="1:13" s="13" customFormat="1">
      <c r="A247" s="11">
        <v>41183</v>
      </c>
      <c r="B247" s="13">
        <v>21</v>
      </c>
      <c r="C247" s="13" t="s">
        <v>49</v>
      </c>
      <c r="D247" s="13" t="s">
        <v>46</v>
      </c>
      <c r="E247" s="13" t="str">
        <f t="shared" si="3"/>
        <v>4118321Average Per DeviceAll</v>
      </c>
      <c r="F247" s="13">
        <v>2.2436569999999998</v>
      </c>
      <c r="G247" s="13">
        <v>2.2436569999999998</v>
      </c>
      <c r="H247" s="13">
        <v>73.418000000000006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</row>
    <row r="248" spans="1:13" s="13" customFormat="1">
      <c r="A248" s="11">
        <v>41183</v>
      </c>
      <c r="B248" s="13">
        <v>21</v>
      </c>
      <c r="C248" s="13" t="s">
        <v>48</v>
      </c>
      <c r="D248" s="13" t="s">
        <v>55</v>
      </c>
      <c r="E248" s="13" t="str">
        <f t="shared" si="3"/>
        <v>4118321Average Per Premise30% Cycling</v>
      </c>
      <c r="F248" s="13">
        <v>5.3931060000000004</v>
      </c>
      <c r="G248" s="13">
        <v>5.3931060000000004</v>
      </c>
      <c r="H248" s="13">
        <v>73.211100000000002</v>
      </c>
    </row>
    <row r="249" spans="1:13" s="13" customFormat="1">
      <c r="A249" s="11">
        <v>41183</v>
      </c>
      <c r="B249" s="13">
        <v>21</v>
      </c>
      <c r="C249" s="13" t="s">
        <v>48</v>
      </c>
      <c r="D249" s="13" t="s">
        <v>51</v>
      </c>
      <c r="E249" s="13" t="str">
        <f t="shared" si="3"/>
        <v>4118321Average Per Premise50% Cycling</v>
      </c>
      <c r="F249" s="13">
        <v>4.261209</v>
      </c>
      <c r="G249" s="13">
        <v>4.261209</v>
      </c>
      <c r="H249" s="13">
        <v>73.524600000000007</v>
      </c>
    </row>
    <row r="250" spans="1:13" s="13" customFormat="1">
      <c r="A250" s="11">
        <v>41183</v>
      </c>
      <c r="B250" s="13">
        <v>21</v>
      </c>
      <c r="C250" s="13" t="s">
        <v>48</v>
      </c>
      <c r="D250" s="13" t="s">
        <v>46</v>
      </c>
      <c r="E250" s="13" t="str">
        <f t="shared" si="3"/>
        <v>4118321Average Per PremiseAll</v>
      </c>
      <c r="F250" s="13">
        <v>4.6460540000000004</v>
      </c>
      <c r="G250" s="13">
        <v>4.6460540000000004</v>
      </c>
      <c r="H250" s="13">
        <v>73.418000000000006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</row>
    <row r="251" spans="1:13" s="13" customFormat="1">
      <c r="A251" s="11">
        <v>41183</v>
      </c>
      <c r="B251" s="13">
        <v>21</v>
      </c>
      <c r="C251" s="13" t="s">
        <v>50</v>
      </c>
      <c r="D251" s="13" t="s">
        <v>55</v>
      </c>
      <c r="E251" s="13" t="str">
        <f t="shared" si="3"/>
        <v>4118321Average Per Ton30% Cycling</v>
      </c>
      <c r="F251" s="13">
        <v>0.6978953</v>
      </c>
      <c r="G251" s="13">
        <v>0.6978953</v>
      </c>
      <c r="H251" s="13">
        <v>73.211100000000002</v>
      </c>
    </row>
    <row r="252" spans="1:13" s="13" customFormat="1">
      <c r="A252" s="11">
        <v>41183</v>
      </c>
      <c r="B252" s="13">
        <v>21</v>
      </c>
      <c r="C252" s="13" t="s">
        <v>50</v>
      </c>
      <c r="D252" s="13" t="s">
        <v>51</v>
      </c>
      <c r="E252" s="13" t="str">
        <f t="shared" si="3"/>
        <v>4118321Average Per Ton50% Cycling</v>
      </c>
      <c r="F252" s="13">
        <v>0.50379240000000003</v>
      </c>
      <c r="G252" s="13">
        <v>0.50379240000000003</v>
      </c>
      <c r="H252" s="13">
        <v>73.524600000000007</v>
      </c>
    </row>
    <row r="253" spans="1:13" s="13" customFormat="1">
      <c r="A253" s="11">
        <v>41183</v>
      </c>
      <c r="B253" s="13">
        <v>21</v>
      </c>
      <c r="C253" s="13" t="s">
        <v>50</v>
      </c>
      <c r="D253" s="13" t="s">
        <v>46</v>
      </c>
      <c r="E253" s="13" t="str">
        <f t="shared" si="3"/>
        <v>4118321Average Per TonAll</v>
      </c>
      <c r="F253" s="13">
        <v>0.56978740000000005</v>
      </c>
      <c r="G253" s="13">
        <v>0.56978740000000005</v>
      </c>
      <c r="H253" s="13">
        <v>73.418000000000006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</row>
    <row r="254" spans="1:13" s="13" customFormat="1">
      <c r="A254" s="11">
        <v>41183</v>
      </c>
      <c r="B254" s="13">
        <v>22</v>
      </c>
      <c r="C254" s="13" t="s">
        <v>56</v>
      </c>
      <c r="D254" s="13" t="s">
        <v>55</v>
      </c>
      <c r="E254" s="13" t="str">
        <f t="shared" si="3"/>
        <v>4118322Aggregate30% Cycling</v>
      </c>
      <c r="F254" s="13">
        <v>7.7808060000000001</v>
      </c>
      <c r="G254" s="13">
        <v>7.7808060000000001</v>
      </c>
      <c r="H254" s="13">
        <v>71.814899999999994</v>
      </c>
    </row>
    <row r="255" spans="1:13" s="13" customFormat="1">
      <c r="A255" s="11">
        <v>41183</v>
      </c>
      <c r="B255" s="13">
        <v>22</v>
      </c>
      <c r="C255" s="13" t="s">
        <v>56</v>
      </c>
      <c r="D255" s="13" t="s">
        <v>51</v>
      </c>
      <c r="E255" s="13" t="str">
        <f t="shared" si="3"/>
        <v>4118322Aggregate50% Cycling</v>
      </c>
      <c r="F255" s="13">
        <v>11.966699999999999</v>
      </c>
      <c r="G255" s="13">
        <v>11.966699999999999</v>
      </c>
      <c r="H255" s="13">
        <v>71.970399999999998</v>
      </c>
    </row>
    <row r="256" spans="1:13" s="13" customFormat="1">
      <c r="A256" s="11">
        <v>41183</v>
      </c>
      <c r="B256" s="13">
        <v>22</v>
      </c>
      <c r="C256" s="13" t="s">
        <v>56</v>
      </c>
      <c r="D256" s="13" t="s">
        <v>46</v>
      </c>
      <c r="E256" s="13" t="str">
        <f t="shared" si="3"/>
        <v>4118322AggregateAll</v>
      </c>
      <c r="F256" s="13">
        <v>19.748640000000002</v>
      </c>
      <c r="G256" s="13">
        <v>19.748640000000002</v>
      </c>
      <c r="H256" s="13">
        <v>71.917500000000004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</row>
    <row r="257" spans="1:13" s="13" customFormat="1">
      <c r="A257" s="11">
        <v>41183</v>
      </c>
      <c r="B257" s="13">
        <v>22</v>
      </c>
      <c r="C257" s="13" t="s">
        <v>49</v>
      </c>
      <c r="D257" s="13" t="s">
        <v>55</v>
      </c>
      <c r="E257" s="13" t="str">
        <f t="shared" si="3"/>
        <v>4118322Average Per Device30% Cycling</v>
      </c>
      <c r="F257" s="13">
        <v>2.2842169999999999</v>
      </c>
      <c r="G257" s="13">
        <v>2.2842169999999999</v>
      </c>
      <c r="H257" s="13">
        <v>71.814899999999994</v>
      </c>
    </row>
    <row r="258" spans="1:13" s="13" customFormat="1">
      <c r="A258" s="11">
        <v>41183</v>
      </c>
      <c r="B258" s="13">
        <v>22</v>
      </c>
      <c r="C258" s="13" t="s">
        <v>49</v>
      </c>
      <c r="D258" s="13" t="s">
        <v>51</v>
      </c>
      <c r="E258" s="13" t="str">
        <f t="shared" si="3"/>
        <v>4118322Average Per Device50% Cycling</v>
      </c>
      <c r="F258" s="13">
        <v>1.8520110000000001</v>
      </c>
      <c r="G258" s="13">
        <v>1.8520110000000001</v>
      </c>
      <c r="H258" s="13">
        <v>71.970399999999998</v>
      </c>
    </row>
    <row r="259" spans="1:13" s="13" customFormat="1">
      <c r="A259" s="11">
        <v>41183</v>
      </c>
      <c r="B259" s="13">
        <v>22</v>
      </c>
      <c r="C259" s="13" t="s">
        <v>49</v>
      </c>
      <c r="D259" s="13" t="s">
        <v>46</v>
      </c>
      <c r="E259" s="13" t="str">
        <f t="shared" ref="E259:E322" si="4">CONCATENATE(A259,B259,C259,D259)</f>
        <v>4118322Average Per DeviceAll</v>
      </c>
      <c r="F259" s="13">
        <v>1.998961</v>
      </c>
      <c r="G259" s="13">
        <v>1.998961</v>
      </c>
      <c r="H259" s="13">
        <v>71.917500000000004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</row>
    <row r="260" spans="1:13" s="13" customFormat="1">
      <c r="A260" s="11">
        <v>41183</v>
      </c>
      <c r="B260" s="13">
        <v>22</v>
      </c>
      <c r="C260" s="13" t="s">
        <v>48</v>
      </c>
      <c r="D260" s="13" t="s">
        <v>55</v>
      </c>
      <c r="E260" s="13" t="str">
        <f t="shared" si="4"/>
        <v>4118322Average Per Premise30% Cycling</v>
      </c>
      <c r="F260" s="13">
        <v>4.8000040000000004</v>
      </c>
      <c r="G260" s="13">
        <v>4.8000040000000004</v>
      </c>
      <c r="H260" s="13">
        <v>71.814899999999994</v>
      </c>
    </row>
    <row r="261" spans="1:13" s="13" customFormat="1">
      <c r="A261" s="11">
        <v>41183</v>
      </c>
      <c r="B261" s="13">
        <v>22</v>
      </c>
      <c r="C261" s="13" t="s">
        <v>48</v>
      </c>
      <c r="D261" s="13" t="s">
        <v>51</v>
      </c>
      <c r="E261" s="13" t="str">
        <f t="shared" si="4"/>
        <v>4118322Average Per Premise50% Cycling</v>
      </c>
      <c r="F261" s="13">
        <v>3.7989510000000002</v>
      </c>
      <c r="G261" s="13">
        <v>3.7989510000000002</v>
      </c>
      <c r="H261" s="13">
        <v>71.970399999999998</v>
      </c>
    </row>
    <row r="262" spans="1:13" s="13" customFormat="1">
      <c r="A262" s="11">
        <v>41183</v>
      </c>
      <c r="B262" s="13">
        <v>22</v>
      </c>
      <c r="C262" s="13" t="s">
        <v>48</v>
      </c>
      <c r="D262" s="13" t="s">
        <v>46</v>
      </c>
      <c r="E262" s="13" t="str">
        <f t="shared" si="4"/>
        <v>4118322Average Per PremiseAll</v>
      </c>
      <c r="F262" s="13">
        <v>4.1393089999999999</v>
      </c>
      <c r="G262" s="13">
        <v>4.1393089999999999</v>
      </c>
      <c r="H262" s="13">
        <v>71.917500000000004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</row>
    <row r="263" spans="1:13" s="13" customFormat="1">
      <c r="A263" s="11">
        <v>41183</v>
      </c>
      <c r="B263" s="13">
        <v>22</v>
      </c>
      <c r="C263" s="13" t="s">
        <v>50</v>
      </c>
      <c r="D263" s="13" t="s">
        <v>55</v>
      </c>
      <c r="E263" s="13" t="str">
        <f t="shared" si="4"/>
        <v>4118322Average Per Ton30% Cycling</v>
      </c>
      <c r="F263" s="13">
        <v>0.6211449</v>
      </c>
      <c r="G263" s="13">
        <v>0.6211449</v>
      </c>
      <c r="H263" s="13">
        <v>71.814899999999994</v>
      </c>
    </row>
    <row r="264" spans="1:13" s="13" customFormat="1">
      <c r="A264" s="11">
        <v>41183</v>
      </c>
      <c r="B264" s="13">
        <v>22</v>
      </c>
      <c r="C264" s="13" t="s">
        <v>50</v>
      </c>
      <c r="D264" s="13" t="s">
        <v>51</v>
      </c>
      <c r="E264" s="13" t="str">
        <f t="shared" si="4"/>
        <v>4118322Average Per Ton50% Cycling</v>
      </c>
      <c r="F264" s="13">
        <v>0.4491407</v>
      </c>
      <c r="G264" s="13">
        <v>0.4491407</v>
      </c>
      <c r="H264" s="13">
        <v>71.970399999999998</v>
      </c>
    </row>
    <row r="265" spans="1:13" s="13" customFormat="1">
      <c r="A265" s="11">
        <v>41183</v>
      </c>
      <c r="B265" s="13">
        <v>22</v>
      </c>
      <c r="C265" s="13" t="s">
        <v>50</v>
      </c>
      <c r="D265" s="13" t="s">
        <v>46</v>
      </c>
      <c r="E265" s="13" t="str">
        <f t="shared" si="4"/>
        <v>4118322Average Per TonAll</v>
      </c>
      <c r="F265" s="13">
        <v>0.50762220000000002</v>
      </c>
      <c r="G265" s="13">
        <v>0.50762220000000002</v>
      </c>
      <c r="H265" s="13">
        <v>71.917500000000004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</row>
    <row r="266" spans="1:13" s="13" customFormat="1">
      <c r="A266" s="11">
        <v>41183</v>
      </c>
      <c r="B266" s="13">
        <v>23</v>
      </c>
      <c r="C266" s="13" t="s">
        <v>56</v>
      </c>
      <c r="D266" s="13" t="s">
        <v>55</v>
      </c>
      <c r="E266" s="13" t="str">
        <f t="shared" si="4"/>
        <v>4118323Aggregate30% Cycling</v>
      </c>
      <c r="F266" s="13">
        <v>6.4877120000000001</v>
      </c>
      <c r="G266" s="13">
        <v>6.4877120000000001</v>
      </c>
      <c r="H266" s="13">
        <v>71.197999999999993</v>
      </c>
    </row>
    <row r="267" spans="1:13" s="13" customFormat="1">
      <c r="A267" s="11">
        <v>41183</v>
      </c>
      <c r="B267" s="13">
        <v>23</v>
      </c>
      <c r="C267" s="13" t="s">
        <v>56</v>
      </c>
      <c r="D267" s="13" t="s">
        <v>51</v>
      </c>
      <c r="E267" s="13" t="str">
        <f t="shared" si="4"/>
        <v>4118323Aggregate50% Cycling</v>
      </c>
      <c r="F267" s="13">
        <v>10.683439999999999</v>
      </c>
      <c r="G267" s="13">
        <v>10.683439999999999</v>
      </c>
      <c r="H267" s="13">
        <v>71.377300000000005</v>
      </c>
    </row>
    <row r="268" spans="1:13" s="13" customFormat="1">
      <c r="A268" s="11">
        <v>41183</v>
      </c>
      <c r="B268" s="13">
        <v>23</v>
      </c>
      <c r="C268" s="13" t="s">
        <v>56</v>
      </c>
      <c r="D268" s="13" t="s">
        <v>46</v>
      </c>
      <c r="E268" s="13" t="str">
        <f t="shared" si="4"/>
        <v>4118323AggregateAll</v>
      </c>
      <c r="F268" s="13">
        <v>17.171849999999999</v>
      </c>
      <c r="G268" s="13">
        <v>17.171849999999999</v>
      </c>
      <c r="H268" s="13">
        <v>71.316400000000002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</row>
    <row r="269" spans="1:13" s="13" customFormat="1">
      <c r="A269" s="11">
        <v>41183</v>
      </c>
      <c r="B269" s="13">
        <v>23</v>
      </c>
      <c r="C269" s="13" t="s">
        <v>49</v>
      </c>
      <c r="D269" s="13" t="s">
        <v>55</v>
      </c>
      <c r="E269" s="13" t="str">
        <f t="shared" si="4"/>
        <v>4118323Average Per Device30% Cycling</v>
      </c>
      <c r="F269" s="13">
        <v>1.904603</v>
      </c>
      <c r="G269" s="13">
        <v>1.904603</v>
      </c>
      <c r="H269" s="13">
        <v>71.197999999999993</v>
      </c>
    </row>
    <row r="270" spans="1:13" s="13" customFormat="1">
      <c r="A270" s="11">
        <v>41183</v>
      </c>
      <c r="B270" s="13">
        <v>23</v>
      </c>
      <c r="C270" s="13" t="s">
        <v>49</v>
      </c>
      <c r="D270" s="13" t="s">
        <v>51</v>
      </c>
      <c r="E270" s="13" t="str">
        <f t="shared" si="4"/>
        <v>4118323Average Per Device50% Cycling</v>
      </c>
      <c r="F270" s="13">
        <v>1.6534089999999999</v>
      </c>
      <c r="G270" s="13">
        <v>1.6534089999999999</v>
      </c>
      <c r="H270" s="13">
        <v>71.377300000000005</v>
      </c>
    </row>
    <row r="271" spans="1:13" s="13" customFormat="1">
      <c r="A271" s="11">
        <v>41183</v>
      </c>
      <c r="B271" s="13">
        <v>23</v>
      </c>
      <c r="C271" s="13" t="s">
        <v>49</v>
      </c>
      <c r="D271" s="13" t="s">
        <v>46</v>
      </c>
      <c r="E271" s="13" t="str">
        <f t="shared" si="4"/>
        <v>4118323Average Per DeviceAll</v>
      </c>
      <c r="F271" s="13">
        <v>1.738815</v>
      </c>
      <c r="G271" s="13">
        <v>1.738815</v>
      </c>
      <c r="H271" s="13">
        <v>71.316400000000002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</row>
    <row r="272" spans="1:13" s="13" customFormat="1">
      <c r="A272" s="11">
        <v>41183</v>
      </c>
      <c r="B272" s="13">
        <v>23</v>
      </c>
      <c r="C272" s="13" t="s">
        <v>48</v>
      </c>
      <c r="D272" s="13" t="s">
        <v>55</v>
      </c>
      <c r="E272" s="13" t="str">
        <f t="shared" si="4"/>
        <v>4118323Average Per Premise30% Cycling</v>
      </c>
      <c r="F272" s="13">
        <v>4.0022900000000003</v>
      </c>
      <c r="G272" s="13">
        <v>4.0022900000000003</v>
      </c>
      <c r="H272" s="13">
        <v>71.197999999999993</v>
      </c>
    </row>
    <row r="273" spans="1:13" s="13" customFormat="1">
      <c r="A273" s="11">
        <v>41183</v>
      </c>
      <c r="B273" s="13">
        <v>23</v>
      </c>
      <c r="C273" s="13" t="s">
        <v>48</v>
      </c>
      <c r="D273" s="13" t="s">
        <v>51</v>
      </c>
      <c r="E273" s="13" t="str">
        <f t="shared" si="4"/>
        <v>4118323Average Per Premise50% Cycling</v>
      </c>
      <c r="F273" s="13">
        <v>3.3915690000000001</v>
      </c>
      <c r="G273" s="13">
        <v>3.3915690000000001</v>
      </c>
      <c r="H273" s="13">
        <v>71.377300000000005</v>
      </c>
    </row>
    <row r="274" spans="1:13" s="13" customFormat="1">
      <c r="A274" s="11">
        <v>41183</v>
      </c>
      <c r="B274" s="13">
        <v>23</v>
      </c>
      <c r="C274" s="13" t="s">
        <v>48</v>
      </c>
      <c r="D274" s="13" t="s">
        <v>46</v>
      </c>
      <c r="E274" s="13" t="str">
        <f t="shared" si="4"/>
        <v>4118323Average Per PremiseAll</v>
      </c>
      <c r="F274" s="13">
        <v>3.5992139999999999</v>
      </c>
      <c r="G274" s="13">
        <v>3.5992139999999999</v>
      </c>
      <c r="H274" s="13">
        <v>71.316400000000002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</row>
    <row r="275" spans="1:13" s="13" customFormat="1">
      <c r="A275" s="11">
        <v>41183</v>
      </c>
      <c r="B275" s="13">
        <v>23</v>
      </c>
      <c r="C275" s="13" t="s">
        <v>50</v>
      </c>
      <c r="D275" s="13" t="s">
        <v>55</v>
      </c>
      <c r="E275" s="13" t="str">
        <f t="shared" si="4"/>
        <v>4118323Average Per Ton30% Cycling</v>
      </c>
      <c r="F275" s="13">
        <v>0.51791670000000001</v>
      </c>
      <c r="G275" s="13">
        <v>0.51791670000000001</v>
      </c>
      <c r="H275" s="13">
        <v>71.197999999999993</v>
      </c>
    </row>
    <row r="276" spans="1:13" s="13" customFormat="1">
      <c r="A276" s="11">
        <v>41183</v>
      </c>
      <c r="B276" s="13">
        <v>23</v>
      </c>
      <c r="C276" s="13" t="s">
        <v>50</v>
      </c>
      <c r="D276" s="13" t="s">
        <v>51</v>
      </c>
      <c r="E276" s="13" t="str">
        <f t="shared" si="4"/>
        <v>4118323Average Per Ton50% Cycling</v>
      </c>
      <c r="F276" s="13">
        <v>0.40097690000000002</v>
      </c>
      <c r="G276" s="13">
        <v>0.40097690000000002</v>
      </c>
      <c r="H276" s="13">
        <v>71.377300000000005</v>
      </c>
    </row>
    <row r="277" spans="1:13" s="13" customFormat="1">
      <c r="A277" s="11">
        <v>41183</v>
      </c>
      <c r="B277" s="13">
        <v>23</v>
      </c>
      <c r="C277" s="13" t="s">
        <v>50</v>
      </c>
      <c r="D277" s="13" t="s">
        <v>46</v>
      </c>
      <c r="E277" s="13" t="str">
        <f t="shared" si="4"/>
        <v>4118323Average Per TonAll</v>
      </c>
      <c r="F277" s="13">
        <v>0.44073639999999997</v>
      </c>
      <c r="G277" s="13">
        <v>0.44073639999999997</v>
      </c>
      <c r="H277" s="13">
        <v>71.316400000000002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</row>
    <row r="278" spans="1:13" s="13" customFormat="1">
      <c r="A278" s="11">
        <v>41183</v>
      </c>
      <c r="B278" s="13">
        <v>24</v>
      </c>
      <c r="C278" s="13" t="s">
        <v>56</v>
      </c>
      <c r="D278" s="13" t="s">
        <v>55</v>
      </c>
      <c r="E278" s="13" t="str">
        <f t="shared" si="4"/>
        <v>4118324Aggregate30% Cycling</v>
      </c>
      <c r="F278" s="13">
        <v>5.7225840000000003</v>
      </c>
      <c r="G278" s="13">
        <v>5.7225840000000003</v>
      </c>
      <c r="H278" s="13">
        <v>69.479200000000006</v>
      </c>
    </row>
    <row r="279" spans="1:13" s="13" customFormat="1">
      <c r="A279" s="11">
        <v>41183</v>
      </c>
      <c r="B279" s="13">
        <v>24</v>
      </c>
      <c r="C279" s="13" t="s">
        <v>56</v>
      </c>
      <c r="D279" s="13" t="s">
        <v>51</v>
      </c>
      <c r="E279" s="13" t="str">
        <f t="shared" si="4"/>
        <v>4118324Aggregate50% Cycling</v>
      </c>
      <c r="F279" s="13">
        <v>9.9562989999999996</v>
      </c>
      <c r="G279" s="13">
        <v>9.9562989999999996</v>
      </c>
      <c r="H279" s="13">
        <v>69.846699999999998</v>
      </c>
    </row>
    <row r="280" spans="1:13" s="13" customFormat="1">
      <c r="A280" s="11">
        <v>41183</v>
      </c>
      <c r="B280" s="13">
        <v>24</v>
      </c>
      <c r="C280" s="13" t="s">
        <v>56</v>
      </c>
      <c r="D280" s="13" t="s">
        <v>46</v>
      </c>
      <c r="E280" s="13" t="str">
        <f t="shared" si="4"/>
        <v>4118324AggregateAll</v>
      </c>
      <c r="F280" s="13">
        <v>15.6793</v>
      </c>
      <c r="G280" s="13">
        <v>15.6793</v>
      </c>
      <c r="H280" s="13">
        <v>69.721800000000002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</row>
    <row r="281" spans="1:13" s="13" customFormat="1">
      <c r="A281" s="11">
        <v>41183</v>
      </c>
      <c r="B281" s="13">
        <v>24</v>
      </c>
      <c r="C281" s="13" t="s">
        <v>49</v>
      </c>
      <c r="D281" s="13" t="s">
        <v>55</v>
      </c>
      <c r="E281" s="13" t="str">
        <f t="shared" si="4"/>
        <v>4118324Average Per Device30% Cycling</v>
      </c>
      <c r="F281" s="13">
        <v>1.679983</v>
      </c>
      <c r="G281" s="13">
        <v>1.679983</v>
      </c>
      <c r="H281" s="13">
        <v>69.479200000000006</v>
      </c>
    </row>
    <row r="282" spans="1:13" s="13" customFormat="1">
      <c r="A282" s="11">
        <v>41183</v>
      </c>
      <c r="B282" s="13">
        <v>24</v>
      </c>
      <c r="C282" s="13" t="s">
        <v>49</v>
      </c>
      <c r="D282" s="13" t="s">
        <v>51</v>
      </c>
      <c r="E282" s="13" t="str">
        <f t="shared" si="4"/>
        <v>4118324Average Per Device50% Cycling</v>
      </c>
      <c r="F282" s="13">
        <v>1.5408740000000001</v>
      </c>
      <c r="G282" s="13">
        <v>1.5408740000000001</v>
      </c>
      <c r="H282" s="13">
        <v>69.846699999999998</v>
      </c>
    </row>
    <row r="283" spans="1:13" s="13" customFormat="1">
      <c r="A283" s="11">
        <v>41183</v>
      </c>
      <c r="B283" s="13">
        <v>24</v>
      </c>
      <c r="C283" s="13" t="s">
        <v>49</v>
      </c>
      <c r="D283" s="13" t="s">
        <v>46</v>
      </c>
      <c r="E283" s="13" t="str">
        <f t="shared" si="4"/>
        <v>4118324Average Per DeviceAll</v>
      </c>
      <c r="F283" s="13">
        <v>1.588171</v>
      </c>
      <c r="G283" s="13">
        <v>1.588171</v>
      </c>
      <c r="H283" s="13">
        <v>69.721800000000002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</row>
    <row r="284" spans="1:13" s="13" customFormat="1">
      <c r="A284" s="11">
        <v>41183</v>
      </c>
      <c r="B284" s="13">
        <v>24</v>
      </c>
      <c r="C284" s="13" t="s">
        <v>48</v>
      </c>
      <c r="D284" s="13" t="s">
        <v>55</v>
      </c>
      <c r="E284" s="13" t="str">
        <f t="shared" si="4"/>
        <v>4118324Average Per Premise30% Cycling</v>
      </c>
      <c r="F284" s="13">
        <v>3.5302799999999999</v>
      </c>
      <c r="G284" s="13">
        <v>3.5302799999999999</v>
      </c>
      <c r="H284" s="13">
        <v>69.479200000000006</v>
      </c>
    </row>
    <row r="285" spans="1:13" s="13" customFormat="1">
      <c r="A285" s="11">
        <v>41183</v>
      </c>
      <c r="B285" s="13">
        <v>24</v>
      </c>
      <c r="C285" s="13" t="s">
        <v>48</v>
      </c>
      <c r="D285" s="13" t="s">
        <v>51</v>
      </c>
      <c r="E285" s="13" t="str">
        <f t="shared" si="4"/>
        <v>4118324Average Per Premise50% Cycling</v>
      </c>
      <c r="F285" s="13">
        <v>3.16073</v>
      </c>
      <c r="G285" s="13">
        <v>3.16073</v>
      </c>
      <c r="H285" s="13">
        <v>69.846699999999998</v>
      </c>
    </row>
    <row r="286" spans="1:13" s="13" customFormat="1">
      <c r="A286" s="11">
        <v>41183</v>
      </c>
      <c r="B286" s="13">
        <v>24</v>
      </c>
      <c r="C286" s="13" t="s">
        <v>48</v>
      </c>
      <c r="D286" s="13" t="s">
        <v>46</v>
      </c>
      <c r="E286" s="13" t="str">
        <f t="shared" si="4"/>
        <v>4118324Average Per PremiseAll</v>
      </c>
      <c r="F286" s="13">
        <v>3.2863769999999999</v>
      </c>
      <c r="G286" s="13">
        <v>3.2863769999999999</v>
      </c>
      <c r="H286" s="13">
        <v>69.721800000000002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</row>
    <row r="287" spans="1:13" s="13" customFormat="1">
      <c r="A287" s="11">
        <v>41183</v>
      </c>
      <c r="B287" s="13">
        <v>24</v>
      </c>
      <c r="C287" s="13" t="s">
        <v>50</v>
      </c>
      <c r="D287" s="13" t="s">
        <v>55</v>
      </c>
      <c r="E287" s="13" t="str">
        <f t="shared" si="4"/>
        <v>4118324Average Per Ton30% Cycling</v>
      </c>
      <c r="F287" s="13">
        <v>0.45683620000000003</v>
      </c>
      <c r="G287" s="13">
        <v>0.45683620000000003</v>
      </c>
      <c r="H287" s="13">
        <v>69.479200000000006</v>
      </c>
    </row>
    <row r="288" spans="1:13" s="13" customFormat="1">
      <c r="A288" s="11">
        <v>41183</v>
      </c>
      <c r="B288" s="13">
        <v>24</v>
      </c>
      <c r="C288" s="13" t="s">
        <v>50</v>
      </c>
      <c r="D288" s="13" t="s">
        <v>51</v>
      </c>
      <c r="E288" s="13" t="str">
        <f t="shared" si="4"/>
        <v>4118324Average Per Ton50% Cycling</v>
      </c>
      <c r="F288" s="13">
        <v>0.3736854</v>
      </c>
      <c r="G288" s="13">
        <v>0.3736854</v>
      </c>
      <c r="H288" s="13">
        <v>69.846699999999998</v>
      </c>
    </row>
    <row r="289" spans="1:13" s="13" customFormat="1">
      <c r="A289" s="11">
        <v>41183</v>
      </c>
      <c r="B289" s="13">
        <v>24</v>
      </c>
      <c r="C289" s="13" t="s">
        <v>50</v>
      </c>
      <c r="D289" s="13" t="s">
        <v>46</v>
      </c>
      <c r="E289" s="13" t="str">
        <f t="shared" si="4"/>
        <v>4118324Average Per TonAll</v>
      </c>
      <c r="F289" s="13">
        <v>0.4019567</v>
      </c>
      <c r="G289" s="13">
        <v>0.4019567</v>
      </c>
      <c r="H289" s="13">
        <v>69.721800000000002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</row>
    <row r="290" spans="1:13" s="13" customFormat="1">
      <c r="A290" s="11" t="s">
        <v>26</v>
      </c>
      <c r="B290" s="13">
        <v>1</v>
      </c>
      <c r="C290" s="13" t="s">
        <v>56</v>
      </c>
      <c r="D290" s="13" t="s">
        <v>55</v>
      </c>
      <c r="E290" s="13" t="str">
        <f t="shared" si="4"/>
        <v>8/10/2012†1Aggregate30% Cycling</v>
      </c>
      <c r="F290" s="13">
        <v>5.0782999999999996</v>
      </c>
      <c r="G290" s="13">
        <v>5.0782999999999996</v>
      </c>
      <c r="H290" s="13">
        <v>70.748400000000004</v>
      </c>
    </row>
    <row r="291" spans="1:13" s="13" customFormat="1">
      <c r="A291" s="11" t="s">
        <v>26</v>
      </c>
      <c r="B291" s="13">
        <v>1</v>
      </c>
      <c r="C291" s="13" t="s">
        <v>56</v>
      </c>
      <c r="D291" s="13" t="s">
        <v>51</v>
      </c>
      <c r="E291" s="13" t="str">
        <f t="shared" si="4"/>
        <v>8/10/2012†1Aggregate50% Cycling</v>
      </c>
      <c r="F291" s="13">
        <v>9.2185919999999992</v>
      </c>
      <c r="G291" s="13">
        <v>9.2185919999999992</v>
      </c>
      <c r="H291" s="13">
        <v>70.842200000000005</v>
      </c>
    </row>
    <row r="292" spans="1:13" s="13" customFormat="1">
      <c r="A292" s="11" t="s">
        <v>26</v>
      </c>
      <c r="B292" s="13">
        <v>1</v>
      </c>
      <c r="C292" s="13" t="s">
        <v>56</v>
      </c>
      <c r="D292" s="13" t="s">
        <v>46</v>
      </c>
      <c r="E292" s="13" t="str">
        <f t="shared" si="4"/>
        <v>8/10/2012†1AggregateAll</v>
      </c>
      <c r="F292" s="13">
        <v>14.297129999999999</v>
      </c>
      <c r="G292" s="13">
        <v>14.297129999999999</v>
      </c>
      <c r="H292" s="13">
        <v>70.810299999999998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</row>
    <row r="293" spans="1:13" s="13" customFormat="1">
      <c r="A293" s="11" t="s">
        <v>26</v>
      </c>
      <c r="B293" s="13">
        <v>1</v>
      </c>
      <c r="C293" s="13" t="s">
        <v>49</v>
      </c>
      <c r="D293" s="13" t="s">
        <v>55</v>
      </c>
      <c r="E293" s="13" t="str">
        <f t="shared" si="4"/>
        <v>8/10/2012†1Average Per Device30% Cycling</v>
      </c>
      <c r="F293" s="13">
        <v>1.502658</v>
      </c>
      <c r="G293" s="13">
        <v>1.502658</v>
      </c>
      <c r="H293" s="13">
        <v>70.748400000000004</v>
      </c>
    </row>
    <row r="294" spans="1:13" s="13" customFormat="1">
      <c r="A294" s="11" t="s">
        <v>26</v>
      </c>
      <c r="B294" s="13">
        <v>1</v>
      </c>
      <c r="C294" s="13" t="s">
        <v>49</v>
      </c>
      <c r="D294" s="13" t="s">
        <v>51</v>
      </c>
      <c r="E294" s="13" t="str">
        <f t="shared" si="4"/>
        <v>8/10/2012†1Average Per Device50% Cycling</v>
      </c>
      <c r="F294" s="13">
        <v>1.4392480000000001</v>
      </c>
      <c r="G294" s="13">
        <v>1.4392480000000001</v>
      </c>
      <c r="H294" s="13">
        <v>70.842200000000005</v>
      </c>
    </row>
    <row r="295" spans="1:13" s="13" customFormat="1">
      <c r="A295" s="11" t="s">
        <v>26</v>
      </c>
      <c r="B295" s="13">
        <v>1</v>
      </c>
      <c r="C295" s="13" t="s">
        <v>49</v>
      </c>
      <c r="D295" s="13" t="s">
        <v>46</v>
      </c>
      <c r="E295" s="13" t="str">
        <f t="shared" si="4"/>
        <v>8/10/2012†1Average Per DeviceAll</v>
      </c>
      <c r="F295" s="13">
        <v>1.460807</v>
      </c>
      <c r="G295" s="13">
        <v>1.460807</v>
      </c>
      <c r="H295" s="13">
        <v>70.810299999999998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</row>
    <row r="296" spans="1:13" s="13" customFormat="1">
      <c r="A296" s="11" t="s">
        <v>26</v>
      </c>
      <c r="B296" s="13">
        <v>1</v>
      </c>
      <c r="C296" s="13" t="s">
        <v>48</v>
      </c>
      <c r="D296" s="13" t="s">
        <v>55</v>
      </c>
      <c r="E296" s="13" t="str">
        <f t="shared" si="4"/>
        <v>8/10/2012†1Average Per Premise30% Cycling</v>
      </c>
      <c r="F296" s="13">
        <v>3.132819</v>
      </c>
      <c r="G296" s="13">
        <v>3.132819</v>
      </c>
      <c r="H296" s="13">
        <v>70.748400000000004</v>
      </c>
    </row>
    <row r="297" spans="1:13" s="13" customFormat="1">
      <c r="A297" s="11" t="s">
        <v>26</v>
      </c>
      <c r="B297" s="13">
        <v>1</v>
      </c>
      <c r="C297" s="13" t="s">
        <v>48</v>
      </c>
      <c r="D297" s="13" t="s">
        <v>51</v>
      </c>
      <c r="E297" s="13" t="str">
        <f t="shared" si="4"/>
        <v>8/10/2012†1Average Per Premise50% Cycling</v>
      </c>
      <c r="F297" s="13">
        <v>2.9265370000000002</v>
      </c>
      <c r="G297" s="13">
        <v>2.9265370000000002</v>
      </c>
      <c r="H297" s="13">
        <v>70.842200000000005</v>
      </c>
    </row>
    <row r="298" spans="1:13" s="13" customFormat="1">
      <c r="A298" s="11" t="s">
        <v>26</v>
      </c>
      <c r="B298" s="13">
        <v>1</v>
      </c>
      <c r="C298" s="13" t="s">
        <v>48</v>
      </c>
      <c r="D298" s="13" t="s">
        <v>46</v>
      </c>
      <c r="E298" s="13" t="str">
        <f t="shared" si="4"/>
        <v>8/10/2012†1Average Per PremiseAll</v>
      </c>
      <c r="F298" s="13">
        <v>2.9966729999999999</v>
      </c>
      <c r="G298" s="13">
        <v>2.9966729999999999</v>
      </c>
      <c r="H298" s="13">
        <v>70.810299999999998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</row>
    <row r="299" spans="1:13" s="13" customFormat="1">
      <c r="A299" s="11" t="s">
        <v>26</v>
      </c>
      <c r="B299" s="13">
        <v>1</v>
      </c>
      <c r="C299" s="13" t="s">
        <v>50</v>
      </c>
      <c r="D299" s="13" t="s">
        <v>55</v>
      </c>
      <c r="E299" s="13" t="str">
        <f t="shared" si="4"/>
        <v>8/10/2012†1Average Per Ton30% Cycling</v>
      </c>
      <c r="F299" s="13">
        <v>0.4100512</v>
      </c>
      <c r="G299" s="13">
        <v>0.4100512</v>
      </c>
      <c r="H299" s="13">
        <v>70.748400000000004</v>
      </c>
    </row>
    <row r="300" spans="1:13" s="13" customFormat="1">
      <c r="A300" s="11" t="s">
        <v>26</v>
      </c>
      <c r="B300" s="13">
        <v>1</v>
      </c>
      <c r="C300" s="13" t="s">
        <v>50</v>
      </c>
      <c r="D300" s="13" t="s">
        <v>51</v>
      </c>
      <c r="E300" s="13" t="str">
        <f t="shared" si="4"/>
        <v>8/10/2012†1Average Per Ton50% Cycling</v>
      </c>
      <c r="F300" s="13">
        <v>0.34873739999999998</v>
      </c>
      <c r="G300" s="13">
        <v>0.34873739999999998</v>
      </c>
      <c r="H300" s="13">
        <v>70.842200000000005</v>
      </c>
    </row>
    <row r="301" spans="1:13" s="13" customFormat="1">
      <c r="A301" s="11" t="s">
        <v>26</v>
      </c>
      <c r="B301" s="13">
        <v>1</v>
      </c>
      <c r="C301" s="13" t="s">
        <v>50</v>
      </c>
      <c r="D301" s="13" t="s">
        <v>46</v>
      </c>
      <c r="E301" s="13" t="str">
        <f t="shared" si="4"/>
        <v>8/10/2012†1Average Per TonAll</v>
      </c>
      <c r="F301" s="13">
        <v>0.36958410000000003</v>
      </c>
      <c r="G301" s="13">
        <v>0.36958410000000003</v>
      </c>
      <c r="H301" s="13">
        <v>70.810299999999998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</row>
    <row r="302" spans="1:13" s="13" customFormat="1">
      <c r="A302" s="11" t="s">
        <v>26</v>
      </c>
      <c r="B302" s="13">
        <v>2</v>
      </c>
      <c r="C302" s="13" t="s">
        <v>56</v>
      </c>
      <c r="D302" s="13" t="s">
        <v>55</v>
      </c>
      <c r="E302" s="13" t="str">
        <f t="shared" si="4"/>
        <v>8/10/2012†2Aggregate30% Cycling</v>
      </c>
      <c r="F302" s="13">
        <v>4.9237549999999999</v>
      </c>
      <c r="G302" s="13">
        <v>4.9237549999999999</v>
      </c>
      <c r="H302" s="13">
        <v>70.261399999999995</v>
      </c>
    </row>
    <row r="303" spans="1:13" s="13" customFormat="1">
      <c r="A303" s="11" t="s">
        <v>26</v>
      </c>
      <c r="B303" s="13">
        <v>2</v>
      </c>
      <c r="C303" s="13" t="s">
        <v>56</v>
      </c>
      <c r="D303" s="13" t="s">
        <v>51</v>
      </c>
      <c r="E303" s="13" t="str">
        <f t="shared" si="4"/>
        <v>8/10/2012†2Aggregate50% Cycling</v>
      </c>
      <c r="F303" s="13">
        <v>9.0205389999999994</v>
      </c>
      <c r="G303" s="13">
        <v>9.0205389999999994</v>
      </c>
      <c r="H303" s="13">
        <v>70.280900000000003</v>
      </c>
    </row>
    <row r="304" spans="1:13" s="13" customFormat="1">
      <c r="A304" s="11" t="s">
        <v>26</v>
      </c>
      <c r="B304" s="13">
        <v>2</v>
      </c>
      <c r="C304" s="13" t="s">
        <v>56</v>
      </c>
      <c r="D304" s="13" t="s">
        <v>46</v>
      </c>
      <c r="E304" s="13" t="str">
        <f t="shared" si="4"/>
        <v>8/10/2012†2AggregateAll</v>
      </c>
      <c r="F304" s="13">
        <v>13.94449</v>
      </c>
      <c r="G304" s="13">
        <v>13.94449</v>
      </c>
      <c r="H304" s="13">
        <v>70.274199999999993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</row>
    <row r="305" spans="1:13" s="13" customFormat="1">
      <c r="A305" s="11" t="s">
        <v>26</v>
      </c>
      <c r="B305" s="13">
        <v>2</v>
      </c>
      <c r="C305" s="13" t="s">
        <v>49</v>
      </c>
      <c r="D305" s="13" t="s">
        <v>55</v>
      </c>
      <c r="E305" s="13" t="str">
        <f t="shared" si="4"/>
        <v>8/10/2012†2Average Per Device30% Cycling</v>
      </c>
      <c r="F305" s="13">
        <v>1.4569289999999999</v>
      </c>
      <c r="G305" s="13">
        <v>1.4569289999999999</v>
      </c>
      <c r="H305" s="13">
        <v>70.261399999999995</v>
      </c>
    </row>
    <row r="306" spans="1:13" s="13" customFormat="1">
      <c r="A306" s="11" t="s">
        <v>26</v>
      </c>
      <c r="B306" s="13">
        <v>2</v>
      </c>
      <c r="C306" s="13" t="s">
        <v>49</v>
      </c>
      <c r="D306" s="13" t="s">
        <v>51</v>
      </c>
      <c r="E306" s="13" t="str">
        <f t="shared" si="4"/>
        <v>8/10/2012†2Average Per Device50% Cycling</v>
      </c>
      <c r="F306" s="13">
        <v>1.4083270000000001</v>
      </c>
      <c r="G306" s="13">
        <v>1.4083270000000001</v>
      </c>
      <c r="H306" s="13">
        <v>70.280900000000003</v>
      </c>
    </row>
    <row r="307" spans="1:13" s="13" customFormat="1">
      <c r="A307" s="11" t="s">
        <v>26</v>
      </c>
      <c r="B307" s="13">
        <v>2</v>
      </c>
      <c r="C307" s="13" t="s">
        <v>49</v>
      </c>
      <c r="D307" s="13" t="s">
        <v>46</v>
      </c>
      <c r="E307" s="13" t="str">
        <f t="shared" si="4"/>
        <v>8/10/2012†2Average Per DeviceAll</v>
      </c>
      <c r="F307" s="13">
        <v>1.4248510000000001</v>
      </c>
      <c r="G307" s="13">
        <v>1.4248510000000001</v>
      </c>
      <c r="H307" s="13">
        <v>70.274199999999993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</row>
    <row r="308" spans="1:13" s="13" customFormat="1">
      <c r="A308" s="11" t="s">
        <v>26</v>
      </c>
      <c r="B308" s="13">
        <v>2</v>
      </c>
      <c r="C308" s="13" t="s">
        <v>48</v>
      </c>
      <c r="D308" s="13" t="s">
        <v>55</v>
      </c>
      <c r="E308" s="13" t="str">
        <f t="shared" si="4"/>
        <v>8/10/2012†2Average Per Premise30% Cycling</v>
      </c>
      <c r="F308" s="13">
        <v>3.03748</v>
      </c>
      <c r="G308" s="13">
        <v>3.03748</v>
      </c>
      <c r="H308" s="13">
        <v>70.261399999999995</v>
      </c>
    </row>
    <row r="309" spans="1:13" s="13" customFormat="1">
      <c r="A309" s="11" t="s">
        <v>26</v>
      </c>
      <c r="B309" s="13">
        <v>2</v>
      </c>
      <c r="C309" s="13" t="s">
        <v>48</v>
      </c>
      <c r="D309" s="13" t="s">
        <v>51</v>
      </c>
      <c r="E309" s="13" t="str">
        <f t="shared" si="4"/>
        <v>8/10/2012†2Average Per Premise50% Cycling</v>
      </c>
      <c r="F309" s="13">
        <v>2.8636629999999998</v>
      </c>
      <c r="G309" s="13">
        <v>2.8636629999999998</v>
      </c>
      <c r="H309" s="13">
        <v>70.280900000000003</v>
      </c>
    </row>
    <row r="310" spans="1:13" s="13" customFormat="1">
      <c r="A310" s="11" t="s">
        <v>26</v>
      </c>
      <c r="B310" s="13">
        <v>2</v>
      </c>
      <c r="C310" s="13" t="s">
        <v>48</v>
      </c>
      <c r="D310" s="13" t="s">
        <v>46</v>
      </c>
      <c r="E310" s="13" t="str">
        <f t="shared" si="4"/>
        <v>8/10/2012†2Average Per PremiseAll</v>
      </c>
      <c r="F310" s="13">
        <v>2.9227609999999999</v>
      </c>
      <c r="G310" s="13">
        <v>2.9227609999999999</v>
      </c>
      <c r="H310" s="13">
        <v>70.274199999999993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</row>
    <row r="311" spans="1:13" s="13" customFormat="1">
      <c r="A311" s="11" t="s">
        <v>26</v>
      </c>
      <c r="B311" s="13">
        <v>2</v>
      </c>
      <c r="C311" s="13" t="s">
        <v>50</v>
      </c>
      <c r="D311" s="13" t="s">
        <v>55</v>
      </c>
      <c r="E311" s="13" t="str">
        <f t="shared" si="4"/>
        <v>8/10/2012†2Average Per Ton30% Cycling</v>
      </c>
      <c r="F311" s="13">
        <v>0.39757239999999999</v>
      </c>
      <c r="G311" s="13">
        <v>0.39757239999999999</v>
      </c>
      <c r="H311" s="13">
        <v>70.261399999999995</v>
      </c>
    </row>
    <row r="312" spans="1:13" s="13" customFormat="1">
      <c r="A312" s="11" t="s">
        <v>26</v>
      </c>
      <c r="B312" s="13">
        <v>2</v>
      </c>
      <c r="C312" s="13" t="s">
        <v>50</v>
      </c>
      <c r="D312" s="13" t="s">
        <v>51</v>
      </c>
      <c r="E312" s="13" t="str">
        <f t="shared" si="4"/>
        <v>8/10/2012†2Average Per Ton50% Cycling</v>
      </c>
      <c r="F312" s="13">
        <v>0.34124510000000002</v>
      </c>
      <c r="G312" s="13">
        <v>0.34124510000000002</v>
      </c>
      <c r="H312" s="13">
        <v>70.280900000000003</v>
      </c>
    </row>
    <row r="313" spans="1:13" s="13" customFormat="1">
      <c r="A313" s="11" t="s">
        <v>26</v>
      </c>
      <c r="B313" s="13">
        <v>2</v>
      </c>
      <c r="C313" s="13" t="s">
        <v>50</v>
      </c>
      <c r="D313" s="13" t="s">
        <v>46</v>
      </c>
      <c r="E313" s="13" t="str">
        <f t="shared" si="4"/>
        <v>8/10/2012†2Average Per TonAll</v>
      </c>
      <c r="F313" s="13">
        <v>0.36039640000000001</v>
      </c>
      <c r="G313" s="13">
        <v>0.36039640000000001</v>
      </c>
      <c r="H313" s="13">
        <v>70.274199999999993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</row>
    <row r="314" spans="1:13" s="13" customFormat="1">
      <c r="A314" s="11" t="s">
        <v>26</v>
      </c>
      <c r="B314" s="13">
        <v>3</v>
      </c>
      <c r="C314" s="13" t="s">
        <v>56</v>
      </c>
      <c r="D314" s="13" t="s">
        <v>55</v>
      </c>
      <c r="E314" s="13" t="str">
        <f t="shared" si="4"/>
        <v>8/10/2012†3Aggregate30% Cycling</v>
      </c>
      <c r="F314" s="13">
        <v>4.7779720000000001</v>
      </c>
      <c r="G314" s="13">
        <v>4.7779720000000001</v>
      </c>
      <c r="H314" s="13">
        <v>70.079899999999995</v>
      </c>
    </row>
    <row r="315" spans="1:13" s="13" customFormat="1">
      <c r="A315" s="11" t="s">
        <v>26</v>
      </c>
      <c r="B315" s="13">
        <v>3</v>
      </c>
      <c r="C315" s="13" t="s">
        <v>56</v>
      </c>
      <c r="D315" s="13" t="s">
        <v>51</v>
      </c>
      <c r="E315" s="13" t="str">
        <f t="shared" si="4"/>
        <v>8/10/2012†3Aggregate50% Cycling</v>
      </c>
      <c r="F315" s="13">
        <v>8.8655989999999996</v>
      </c>
      <c r="G315" s="13">
        <v>8.8655989999999996</v>
      </c>
      <c r="H315" s="13">
        <v>70.264499999999998</v>
      </c>
    </row>
    <row r="316" spans="1:13" s="13" customFormat="1">
      <c r="A316" s="11" t="s">
        <v>26</v>
      </c>
      <c r="B316" s="13">
        <v>3</v>
      </c>
      <c r="C316" s="13" t="s">
        <v>56</v>
      </c>
      <c r="D316" s="13" t="s">
        <v>46</v>
      </c>
      <c r="E316" s="13" t="str">
        <f t="shared" si="4"/>
        <v>8/10/2012†3AggregateAll</v>
      </c>
      <c r="F316" s="13">
        <v>13.64372</v>
      </c>
      <c r="G316" s="13">
        <v>13.64372</v>
      </c>
      <c r="H316" s="13">
        <v>70.201700000000002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</row>
    <row r="317" spans="1:13" s="13" customFormat="1">
      <c r="A317" s="11" t="s">
        <v>26</v>
      </c>
      <c r="B317" s="13">
        <v>3</v>
      </c>
      <c r="C317" s="13" t="s">
        <v>49</v>
      </c>
      <c r="D317" s="13" t="s">
        <v>55</v>
      </c>
      <c r="E317" s="13" t="str">
        <f t="shared" si="4"/>
        <v>8/10/2012†3Average Per Device30% Cycling</v>
      </c>
      <c r="F317" s="13">
        <v>1.4137919999999999</v>
      </c>
      <c r="G317" s="13">
        <v>1.4137919999999999</v>
      </c>
      <c r="H317" s="13">
        <v>70.079899999999995</v>
      </c>
    </row>
    <row r="318" spans="1:13" s="13" customFormat="1">
      <c r="A318" s="11" t="s">
        <v>26</v>
      </c>
      <c r="B318" s="13">
        <v>3</v>
      </c>
      <c r="C318" s="13" t="s">
        <v>49</v>
      </c>
      <c r="D318" s="13" t="s">
        <v>51</v>
      </c>
      <c r="E318" s="13" t="str">
        <f t="shared" si="4"/>
        <v>8/10/2012†3Average Per Device50% Cycling</v>
      </c>
      <c r="F318" s="13">
        <v>1.384137</v>
      </c>
      <c r="G318" s="13">
        <v>1.384137</v>
      </c>
      <c r="H318" s="13">
        <v>70.264499999999998</v>
      </c>
    </row>
    <row r="319" spans="1:13" s="13" customFormat="1">
      <c r="A319" s="11" t="s">
        <v>26</v>
      </c>
      <c r="B319" s="13">
        <v>3</v>
      </c>
      <c r="C319" s="13" t="s">
        <v>49</v>
      </c>
      <c r="D319" s="13" t="s">
        <v>46</v>
      </c>
      <c r="E319" s="13" t="str">
        <f t="shared" si="4"/>
        <v>8/10/2012†3Average Per DeviceAll</v>
      </c>
      <c r="F319" s="13">
        <v>1.39422</v>
      </c>
      <c r="G319" s="13">
        <v>1.39422</v>
      </c>
      <c r="H319" s="13">
        <v>70.201700000000002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</row>
    <row r="320" spans="1:13" s="13" customFormat="1">
      <c r="A320" s="11" t="s">
        <v>26</v>
      </c>
      <c r="B320" s="13">
        <v>3</v>
      </c>
      <c r="C320" s="13" t="s">
        <v>48</v>
      </c>
      <c r="D320" s="13" t="s">
        <v>55</v>
      </c>
      <c r="E320" s="13" t="str">
        <f t="shared" si="4"/>
        <v>8/10/2012†3Average Per Premise30% Cycling</v>
      </c>
      <c r="F320" s="13">
        <v>2.947546</v>
      </c>
      <c r="G320" s="13">
        <v>2.947546</v>
      </c>
      <c r="H320" s="13">
        <v>70.079899999999995</v>
      </c>
    </row>
    <row r="321" spans="1:13" s="13" customFormat="1">
      <c r="A321" s="11" t="s">
        <v>26</v>
      </c>
      <c r="B321" s="13">
        <v>3</v>
      </c>
      <c r="C321" s="13" t="s">
        <v>48</v>
      </c>
      <c r="D321" s="13" t="s">
        <v>51</v>
      </c>
      <c r="E321" s="13" t="str">
        <f t="shared" si="4"/>
        <v>8/10/2012†3Average Per Premise50% Cycling</v>
      </c>
      <c r="F321" s="13">
        <v>2.814476</v>
      </c>
      <c r="G321" s="13">
        <v>2.814476</v>
      </c>
      <c r="H321" s="13">
        <v>70.264499999999998</v>
      </c>
    </row>
    <row r="322" spans="1:13" s="13" customFormat="1">
      <c r="A322" s="11" t="s">
        <v>26</v>
      </c>
      <c r="B322" s="13">
        <v>3</v>
      </c>
      <c r="C322" s="13" t="s">
        <v>48</v>
      </c>
      <c r="D322" s="13" t="s">
        <v>46</v>
      </c>
      <c r="E322" s="13" t="str">
        <f t="shared" si="4"/>
        <v>8/10/2012†3Average Per PremiseAll</v>
      </c>
      <c r="F322" s="13">
        <v>2.8597199999999998</v>
      </c>
      <c r="G322" s="13">
        <v>2.8597199999999998</v>
      </c>
      <c r="H322" s="13">
        <v>70.201700000000002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</row>
    <row r="323" spans="1:13" s="13" customFormat="1">
      <c r="A323" s="11" t="s">
        <v>26</v>
      </c>
      <c r="B323" s="13">
        <v>3</v>
      </c>
      <c r="C323" s="13" t="s">
        <v>50</v>
      </c>
      <c r="D323" s="13" t="s">
        <v>55</v>
      </c>
      <c r="E323" s="13" t="str">
        <f t="shared" ref="E323:E386" si="5">CONCATENATE(A323,B323,C323,D323)</f>
        <v>8/10/2012†3Average Per Ton30% Cycling</v>
      </c>
      <c r="F323" s="13">
        <v>0.38580100000000001</v>
      </c>
      <c r="G323" s="13">
        <v>0.38580100000000001</v>
      </c>
      <c r="H323" s="13">
        <v>70.079899999999995</v>
      </c>
    </row>
    <row r="324" spans="1:13" s="13" customFormat="1">
      <c r="A324" s="11" t="s">
        <v>26</v>
      </c>
      <c r="B324" s="13">
        <v>3</v>
      </c>
      <c r="C324" s="13" t="s">
        <v>50</v>
      </c>
      <c r="D324" s="13" t="s">
        <v>51</v>
      </c>
      <c r="E324" s="13" t="str">
        <f t="shared" si="5"/>
        <v>8/10/2012†3Average Per Ton50% Cycling</v>
      </c>
      <c r="F324" s="13">
        <v>0.33538370000000001</v>
      </c>
      <c r="G324" s="13">
        <v>0.33538370000000001</v>
      </c>
      <c r="H324" s="13">
        <v>70.264499999999998</v>
      </c>
    </row>
    <row r="325" spans="1:13" s="13" customFormat="1">
      <c r="A325" s="11" t="s">
        <v>26</v>
      </c>
      <c r="B325" s="13">
        <v>3</v>
      </c>
      <c r="C325" s="13" t="s">
        <v>50</v>
      </c>
      <c r="D325" s="13" t="s">
        <v>46</v>
      </c>
      <c r="E325" s="13" t="str">
        <f t="shared" si="5"/>
        <v>8/10/2012†3Average Per TonAll</v>
      </c>
      <c r="F325" s="13">
        <v>0.35252559999999999</v>
      </c>
      <c r="G325" s="13">
        <v>0.35252559999999999</v>
      </c>
      <c r="H325" s="13">
        <v>70.201700000000002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</row>
    <row r="326" spans="1:13" s="13" customFormat="1">
      <c r="A326" s="11" t="s">
        <v>26</v>
      </c>
      <c r="B326" s="13">
        <v>4</v>
      </c>
      <c r="C326" s="13" t="s">
        <v>56</v>
      </c>
      <c r="D326" s="13" t="s">
        <v>55</v>
      </c>
      <c r="E326" s="13" t="str">
        <f t="shared" si="5"/>
        <v>8/10/2012†4Aggregate30% Cycling</v>
      </c>
      <c r="F326" s="13">
        <v>4.7215189999999998</v>
      </c>
      <c r="G326" s="13">
        <v>4.7215189999999998</v>
      </c>
      <c r="H326" s="13">
        <v>69.693600000000004</v>
      </c>
    </row>
    <row r="327" spans="1:13" s="13" customFormat="1">
      <c r="A327" s="11" t="s">
        <v>26</v>
      </c>
      <c r="B327" s="13">
        <v>4</v>
      </c>
      <c r="C327" s="13" t="s">
        <v>56</v>
      </c>
      <c r="D327" s="13" t="s">
        <v>51</v>
      </c>
      <c r="E327" s="13" t="str">
        <f t="shared" si="5"/>
        <v>8/10/2012†4Aggregate50% Cycling</v>
      </c>
      <c r="F327" s="13">
        <v>8.9317840000000004</v>
      </c>
      <c r="G327" s="13">
        <v>8.9317840000000004</v>
      </c>
      <c r="H327" s="13">
        <v>69.882599999999996</v>
      </c>
    </row>
    <row r="328" spans="1:13" s="13" customFormat="1">
      <c r="A328" s="11" t="s">
        <v>26</v>
      </c>
      <c r="B328" s="13">
        <v>4</v>
      </c>
      <c r="C328" s="13" t="s">
        <v>56</v>
      </c>
      <c r="D328" s="13" t="s">
        <v>46</v>
      </c>
      <c r="E328" s="13" t="str">
        <f t="shared" si="5"/>
        <v>8/10/2012†4AggregateAll</v>
      </c>
      <c r="F328" s="13">
        <v>13.65339</v>
      </c>
      <c r="G328" s="13">
        <v>13.65339</v>
      </c>
      <c r="H328" s="13">
        <v>69.818399999999997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</row>
    <row r="329" spans="1:13" s="13" customFormat="1">
      <c r="A329" s="11" t="s">
        <v>26</v>
      </c>
      <c r="B329" s="13">
        <v>4</v>
      </c>
      <c r="C329" s="13" t="s">
        <v>49</v>
      </c>
      <c r="D329" s="13" t="s">
        <v>55</v>
      </c>
      <c r="E329" s="13" t="str">
        <f t="shared" si="5"/>
        <v>8/10/2012†4Average Per Device30% Cycling</v>
      </c>
      <c r="F329" s="13">
        <v>1.3970880000000001</v>
      </c>
      <c r="G329" s="13">
        <v>1.3970880000000001</v>
      </c>
      <c r="H329" s="13">
        <v>69.693600000000004</v>
      </c>
    </row>
    <row r="330" spans="1:13" s="13" customFormat="1">
      <c r="A330" s="11" t="s">
        <v>26</v>
      </c>
      <c r="B330" s="13">
        <v>4</v>
      </c>
      <c r="C330" s="13" t="s">
        <v>49</v>
      </c>
      <c r="D330" s="13" t="s">
        <v>51</v>
      </c>
      <c r="E330" s="13" t="str">
        <f t="shared" si="5"/>
        <v>8/10/2012†4Average Per Device50% Cycling</v>
      </c>
      <c r="F330" s="13">
        <v>1.3944700000000001</v>
      </c>
      <c r="G330" s="13">
        <v>1.3944700000000001</v>
      </c>
      <c r="H330" s="13">
        <v>69.882599999999996</v>
      </c>
    </row>
    <row r="331" spans="1:13" s="13" customFormat="1">
      <c r="A331" s="11" t="s">
        <v>26</v>
      </c>
      <c r="B331" s="13">
        <v>4</v>
      </c>
      <c r="C331" s="13" t="s">
        <v>49</v>
      </c>
      <c r="D331" s="13" t="s">
        <v>46</v>
      </c>
      <c r="E331" s="13" t="str">
        <f t="shared" si="5"/>
        <v>8/10/2012†4Average Per DeviceAll</v>
      </c>
      <c r="F331" s="13">
        <v>1.3953599999999999</v>
      </c>
      <c r="G331" s="13">
        <v>1.3953599999999999</v>
      </c>
      <c r="H331" s="13">
        <v>69.818399999999997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</row>
    <row r="332" spans="1:13" s="13" customFormat="1">
      <c r="A332" s="11" t="s">
        <v>26</v>
      </c>
      <c r="B332" s="13">
        <v>4</v>
      </c>
      <c r="C332" s="13" t="s">
        <v>48</v>
      </c>
      <c r="D332" s="13" t="s">
        <v>55</v>
      </c>
      <c r="E332" s="13" t="str">
        <f t="shared" si="5"/>
        <v>8/10/2012†4Average Per Premise30% Cycling</v>
      </c>
      <c r="F332" s="13">
        <v>2.9127200000000002</v>
      </c>
      <c r="G332" s="13">
        <v>2.9127200000000002</v>
      </c>
      <c r="H332" s="13">
        <v>69.693600000000004</v>
      </c>
    </row>
    <row r="333" spans="1:13" s="13" customFormat="1">
      <c r="A333" s="11" t="s">
        <v>26</v>
      </c>
      <c r="B333" s="13">
        <v>4</v>
      </c>
      <c r="C333" s="13" t="s">
        <v>48</v>
      </c>
      <c r="D333" s="13" t="s">
        <v>51</v>
      </c>
      <c r="E333" s="13" t="str">
        <f t="shared" si="5"/>
        <v>8/10/2012†4Average Per Premise50% Cycling</v>
      </c>
      <c r="F333" s="13">
        <v>2.8354870000000001</v>
      </c>
      <c r="G333" s="13">
        <v>2.8354870000000001</v>
      </c>
      <c r="H333" s="13">
        <v>69.882599999999996</v>
      </c>
    </row>
    <row r="334" spans="1:13" s="13" customFormat="1">
      <c r="A334" s="11" t="s">
        <v>26</v>
      </c>
      <c r="B334" s="13">
        <v>4</v>
      </c>
      <c r="C334" s="13" t="s">
        <v>48</v>
      </c>
      <c r="D334" s="13" t="s">
        <v>46</v>
      </c>
      <c r="E334" s="13" t="str">
        <f t="shared" si="5"/>
        <v>8/10/2012†4Average Per PremiseAll</v>
      </c>
      <c r="F334" s="13">
        <v>2.8617460000000001</v>
      </c>
      <c r="G334" s="13">
        <v>2.8617460000000001</v>
      </c>
      <c r="H334" s="13">
        <v>69.818399999999997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</row>
    <row r="335" spans="1:13" s="13" customFormat="1">
      <c r="A335" s="11" t="s">
        <v>26</v>
      </c>
      <c r="B335" s="13">
        <v>4</v>
      </c>
      <c r="C335" s="13" t="s">
        <v>50</v>
      </c>
      <c r="D335" s="13" t="s">
        <v>55</v>
      </c>
      <c r="E335" s="13" t="str">
        <f t="shared" si="5"/>
        <v>8/10/2012†4Average Per Ton30% Cycling</v>
      </c>
      <c r="F335" s="13">
        <v>0.38124269999999999</v>
      </c>
      <c r="G335" s="13">
        <v>0.38124269999999999</v>
      </c>
      <c r="H335" s="13">
        <v>69.693600000000004</v>
      </c>
    </row>
    <row r="336" spans="1:13" s="13" customFormat="1">
      <c r="A336" s="11" t="s">
        <v>26</v>
      </c>
      <c r="B336" s="13">
        <v>4</v>
      </c>
      <c r="C336" s="13" t="s">
        <v>50</v>
      </c>
      <c r="D336" s="13" t="s">
        <v>51</v>
      </c>
      <c r="E336" s="13" t="str">
        <f t="shared" si="5"/>
        <v>8/10/2012†4Average Per Ton50% Cycling</v>
      </c>
      <c r="F336" s="13">
        <v>0.33788760000000001</v>
      </c>
      <c r="G336" s="13">
        <v>0.33788760000000001</v>
      </c>
      <c r="H336" s="13">
        <v>69.882599999999996</v>
      </c>
    </row>
    <row r="337" spans="1:13" s="13" customFormat="1">
      <c r="A337" s="11" t="s">
        <v>26</v>
      </c>
      <c r="B337" s="13">
        <v>4</v>
      </c>
      <c r="C337" s="13" t="s">
        <v>50</v>
      </c>
      <c r="D337" s="13" t="s">
        <v>46</v>
      </c>
      <c r="E337" s="13" t="str">
        <f t="shared" si="5"/>
        <v>8/10/2012†4Average Per TonAll</v>
      </c>
      <c r="F337" s="13">
        <v>0.35262830000000001</v>
      </c>
      <c r="G337" s="13">
        <v>0.35262830000000001</v>
      </c>
      <c r="H337" s="13">
        <v>69.818399999999997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</row>
    <row r="338" spans="1:13" s="13" customFormat="1">
      <c r="A338" s="11" t="s">
        <v>26</v>
      </c>
      <c r="B338" s="13">
        <v>5</v>
      </c>
      <c r="C338" s="13" t="s">
        <v>56</v>
      </c>
      <c r="D338" s="13" t="s">
        <v>55</v>
      </c>
      <c r="E338" s="13" t="str">
        <f t="shared" si="5"/>
        <v>8/10/2012†5Aggregate30% Cycling</v>
      </c>
      <c r="F338" s="13">
        <v>4.8804119999999998</v>
      </c>
      <c r="G338" s="13">
        <v>4.8804119999999998</v>
      </c>
      <c r="H338" s="13">
        <v>69.389099999999999</v>
      </c>
    </row>
    <row r="339" spans="1:13" s="13" customFormat="1">
      <c r="A339" s="11" t="s">
        <v>26</v>
      </c>
      <c r="B339" s="13">
        <v>5</v>
      </c>
      <c r="C339" s="13" t="s">
        <v>56</v>
      </c>
      <c r="D339" s="13" t="s">
        <v>51</v>
      </c>
      <c r="E339" s="13" t="str">
        <f t="shared" si="5"/>
        <v>8/10/2012†5Aggregate50% Cycling</v>
      </c>
      <c r="F339" s="13">
        <v>8.8393800000000002</v>
      </c>
      <c r="G339" s="13">
        <v>8.8393800000000002</v>
      </c>
      <c r="H339" s="13">
        <v>69.603200000000001</v>
      </c>
    </row>
    <row r="340" spans="1:13" s="13" customFormat="1">
      <c r="A340" s="11" t="s">
        <v>26</v>
      </c>
      <c r="B340" s="13">
        <v>5</v>
      </c>
      <c r="C340" s="13" t="s">
        <v>56</v>
      </c>
      <c r="D340" s="13" t="s">
        <v>46</v>
      </c>
      <c r="E340" s="13" t="str">
        <f t="shared" si="5"/>
        <v>8/10/2012†5AggregateAll</v>
      </c>
      <c r="F340" s="13">
        <v>13.72002</v>
      </c>
      <c r="G340" s="13">
        <v>13.72002</v>
      </c>
      <c r="H340" s="13">
        <v>69.5304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</row>
    <row r="341" spans="1:13" s="13" customFormat="1">
      <c r="A341" s="11" t="s">
        <v>26</v>
      </c>
      <c r="B341" s="13">
        <v>5</v>
      </c>
      <c r="C341" s="13" t="s">
        <v>49</v>
      </c>
      <c r="D341" s="13" t="s">
        <v>55</v>
      </c>
      <c r="E341" s="13" t="str">
        <f t="shared" si="5"/>
        <v>8/10/2012†5Average Per Device30% Cycling</v>
      </c>
      <c r="F341" s="13">
        <v>1.4441040000000001</v>
      </c>
      <c r="G341" s="13">
        <v>1.4441040000000001</v>
      </c>
      <c r="H341" s="13">
        <v>69.389099999999999</v>
      </c>
    </row>
    <row r="342" spans="1:13" s="13" customFormat="1">
      <c r="A342" s="11" t="s">
        <v>26</v>
      </c>
      <c r="B342" s="13">
        <v>5</v>
      </c>
      <c r="C342" s="13" t="s">
        <v>49</v>
      </c>
      <c r="D342" s="13" t="s">
        <v>51</v>
      </c>
      <c r="E342" s="13" t="str">
        <f t="shared" si="5"/>
        <v>8/10/2012†5Average Per Device50% Cycling</v>
      </c>
      <c r="F342" s="13">
        <v>1.3800429999999999</v>
      </c>
      <c r="G342" s="13">
        <v>1.3800429999999999</v>
      </c>
      <c r="H342" s="13">
        <v>69.603200000000001</v>
      </c>
    </row>
    <row r="343" spans="1:13" s="13" customFormat="1">
      <c r="A343" s="11" t="s">
        <v>26</v>
      </c>
      <c r="B343" s="13">
        <v>5</v>
      </c>
      <c r="C343" s="13" t="s">
        <v>49</v>
      </c>
      <c r="D343" s="13" t="s">
        <v>46</v>
      </c>
      <c r="E343" s="13" t="str">
        <f t="shared" si="5"/>
        <v>8/10/2012†5Average Per DeviceAll</v>
      </c>
      <c r="F343" s="13">
        <v>1.401824</v>
      </c>
      <c r="G343" s="13">
        <v>1.401824</v>
      </c>
      <c r="H343" s="13">
        <v>69.5304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</row>
    <row r="344" spans="1:13" s="13" customFormat="1">
      <c r="A344" s="11" t="s">
        <v>26</v>
      </c>
      <c r="B344" s="13">
        <v>5</v>
      </c>
      <c r="C344" s="13" t="s">
        <v>48</v>
      </c>
      <c r="D344" s="13" t="s">
        <v>55</v>
      </c>
      <c r="E344" s="13" t="str">
        <f t="shared" si="5"/>
        <v>8/10/2012†5Average Per Premise30% Cycling</v>
      </c>
      <c r="F344" s="13">
        <v>3.0107409999999999</v>
      </c>
      <c r="G344" s="13">
        <v>3.0107409999999999</v>
      </c>
      <c r="H344" s="13">
        <v>69.389099999999999</v>
      </c>
    </row>
    <row r="345" spans="1:13" s="13" customFormat="1">
      <c r="A345" s="11" t="s">
        <v>26</v>
      </c>
      <c r="B345" s="13">
        <v>5</v>
      </c>
      <c r="C345" s="13" t="s">
        <v>48</v>
      </c>
      <c r="D345" s="13" t="s">
        <v>51</v>
      </c>
      <c r="E345" s="13" t="str">
        <f t="shared" si="5"/>
        <v>8/10/2012†5Average Per Premise50% Cycling</v>
      </c>
      <c r="F345" s="13">
        <v>2.806152</v>
      </c>
      <c r="G345" s="13">
        <v>2.806152</v>
      </c>
      <c r="H345" s="13">
        <v>69.603200000000001</v>
      </c>
    </row>
    <row r="346" spans="1:13" s="13" customFormat="1">
      <c r="A346" s="11" t="s">
        <v>26</v>
      </c>
      <c r="B346" s="13">
        <v>5</v>
      </c>
      <c r="C346" s="13" t="s">
        <v>48</v>
      </c>
      <c r="D346" s="13" t="s">
        <v>46</v>
      </c>
      <c r="E346" s="13" t="str">
        <f t="shared" si="5"/>
        <v>8/10/2012†5Average Per PremiseAll</v>
      </c>
      <c r="F346" s="13">
        <v>2.8757130000000002</v>
      </c>
      <c r="G346" s="13">
        <v>2.8757130000000002</v>
      </c>
      <c r="H346" s="13">
        <v>69.5304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</row>
    <row r="347" spans="1:13" s="13" customFormat="1">
      <c r="A347" s="11" t="s">
        <v>26</v>
      </c>
      <c r="B347" s="13">
        <v>5</v>
      </c>
      <c r="C347" s="13" t="s">
        <v>50</v>
      </c>
      <c r="D347" s="13" t="s">
        <v>55</v>
      </c>
      <c r="E347" s="13" t="str">
        <f t="shared" si="5"/>
        <v>8/10/2012†5Average Per Ton30% Cycling</v>
      </c>
      <c r="F347" s="13">
        <v>0.3940726</v>
      </c>
      <c r="G347" s="13">
        <v>0.3940726</v>
      </c>
      <c r="H347" s="13">
        <v>69.389099999999999</v>
      </c>
    </row>
    <row r="348" spans="1:13" s="13" customFormat="1">
      <c r="A348" s="11" t="s">
        <v>26</v>
      </c>
      <c r="B348" s="13">
        <v>5</v>
      </c>
      <c r="C348" s="13" t="s">
        <v>50</v>
      </c>
      <c r="D348" s="13" t="s">
        <v>51</v>
      </c>
      <c r="E348" s="13" t="str">
        <f t="shared" si="5"/>
        <v>8/10/2012†5Average Per Ton50% Cycling</v>
      </c>
      <c r="F348" s="13">
        <v>0.33439190000000002</v>
      </c>
      <c r="G348" s="13">
        <v>0.33439190000000002</v>
      </c>
      <c r="H348" s="13">
        <v>69.603200000000001</v>
      </c>
    </row>
    <row r="349" spans="1:13" s="13" customFormat="1">
      <c r="A349" s="11" t="s">
        <v>26</v>
      </c>
      <c r="B349" s="13">
        <v>5</v>
      </c>
      <c r="C349" s="13" t="s">
        <v>50</v>
      </c>
      <c r="D349" s="13" t="s">
        <v>46</v>
      </c>
      <c r="E349" s="13" t="str">
        <f t="shared" si="5"/>
        <v>8/10/2012†5Average Per TonAll</v>
      </c>
      <c r="F349" s="13">
        <v>0.35468329999999998</v>
      </c>
      <c r="G349" s="13">
        <v>0.35468329999999998</v>
      </c>
      <c r="H349" s="13">
        <v>69.5304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3" s="13" customFormat="1">
      <c r="A350" s="11" t="s">
        <v>26</v>
      </c>
      <c r="B350" s="13">
        <v>6</v>
      </c>
      <c r="C350" s="13" t="s">
        <v>56</v>
      </c>
      <c r="D350" s="13" t="s">
        <v>55</v>
      </c>
      <c r="E350" s="13" t="str">
        <f t="shared" si="5"/>
        <v>8/10/2012†6Aggregate30% Cycling</v>
      </c>
      <c r="F350" s="13">
        <v>5.5956900000000003</v>
      </c>
      <c r="G350" s="13">
        <v>5.5956900000000003</v>
      </c>
      <c r="H350" s="13">
        <v>68.456400000000002</v>
      </c>
    </row>
    <row r="351" spans="1:13" s="13" customFormat="1">
      <c r="A351" s="11" t="s">
        <v>26</v>
      </c>
      <c r="B351" s="13">
        <v>6</v>
      </c>
      <c r="C351" s="13" t="s">
        <v>56</v>
      </c>
      <c r="D351" s="13" t="s">
        <v>51</v>
      </c>
      <c r="E351" s="13" t="str">
        <f t="shared" si="5"/>
        <v>8/10/2012†6Aggregate50% Cycling</v>
      </c>
      <c r="F351" s="13">
        <v>9.1590369999999997</v>
      </c>
      <c r="G351" s="13">
        <v>9.1590369999999997</v>
      </c>
      <c r="H351" s="13">
        <v>68.685100000000006</v>
      </c>
    </row>
    <row r="352" spans="1:13" s="13" customFormat="1">
      <c r="A352" s="11" t="s">
        <v>26</v>
      </c>
      <c r="B352" s="13">
        <v>6</v>
      </c>
      <c r="C352" s="13" t="s">
        <v>56</v>
      </c>
      <c r="D352" s="13" t="s">
        <v>46</v>
      </c>
      <c r="E352" s="13" t="str">
        <f t="shared" si="5"/>
        <v>8/10/2012†6AggregateAll</v>
      </c>
      <c r="F352" s="13">
        <v>14.75535</v>
      </c>
      <c r="G352" s="13">
        <v>14.75535</v>
      </c>
      <c r="H352" s="13">
        <v>68.607299999999995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</row>
    <row r="353" spans="1:13" s="13" customFormat="1">
      <c r="A353" s="11" t="s">
        <v>26</v>
      </c>
      <c r="B353" s="13">
        <v>6</v>
      </c>
      <c r="C353" s="13" t="s">
        <v>49</v>
      </c>
      <c r="D353" s="13" t="s">
        <v>55</v>
      </c>
      <c r="E353" s="13" t="str">
        <f t="shared" si="5"/>
        <v>8/10/2012†6Average Per Device30% Cycling</v>
      </c>
      <c r="F353" s="13">
        <v>1.655753</v>
      </c>
      <c r="G353" s="13">
        <v>1.655753</v>
      </c>
      <c r="H353" s="13">
        <v>68.456400000000002</v>
      </c>
    </row>
    <row r="354" spans="1:13" s="13" customFormat="1">
      <c r="A354" s="11" t="s">
        <v>26</v>
      </c>
      <c r="B354" s="13">
        <v>6</v>
      </c>
      <c r="C354" s="13" t="s">
        <v>49</v>
      </c>
      <c r="D354" s="13" t="s">
        <v>51</v>
      </c>
      <c r="E354" s="13" t="str">
        <f t="shared" si="5"/>
        <v>8/10/2012†6Average Per Device50% Cycling</v>
      </c>
      <c r="F354" s="13">
        <v>1.4299489999999999</v>
      </c>
      <c r="G354" s="13">
        <v>1.4299489999999999</v>
      </c>
      <c r="H354" s="13">
        <v>68.685100000000006</v>
      </c>
    </row>
    <row r="355" spans="1:13" s="13" customFormat="1">
      <c r="A355" s="11" t="s">
        <v>26</v>
      </c>
      <c r="B355" s="13">
        <v>6</v>
      </c>
      <c r="C355" s="13" t="s">
        <v>49</v>
      </c>
      <c r="D355" s="13" t="s">
        <v>46</v>
      </c>
      <c r="E355" s="13" t="str">
        <f t="shared" si="5"/>
        <v>8/10/2012†6Average Per DeviceAll</v>
      </c>
      <c r="F355" s="13">
        <v>1.506723</v>
      </c>
      <c r="G355" s="13">
        <v>1.506723</v>
      </c>
      <c r="H355" s="13">
        <v>68.607299999999995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</row>
    <row r="356" spans="1:13" s="13" customFormat="1">
      <c r="A356" s="11" t="s">
        <v>26</v>
      </c>
      <c r="B356" s="13">
        <v>6</v>
      </c>
      <c r="C356" s="13" t="s">
        <v>48</v>
      </c>
      <c r="D356" s="13" t="s">
        <v>55</v>
      </c>
      <c r="E356" s="13" t="str">
        <f t="shared" si="5"/>
        <v>8/10/2012†6Average Per Premise30% Cycling</v>
      </c>
      <c r="F356" s="13">
        <v>3.4519980000000001</v>
      </c>
      <c r="G356" s="13">
        <v>3.4519980000000001</v>
      </c>
      <c r="H356" s="13">
        <v>68.456400000000002</v>
      </c>
    </row>
    <row r="357" spans="1:13" s="13" customFormat="1">
      <c r="A357" s="11" t="s">
        <v>26</v>
      </c>
      <c r="B357" s="13">
        <v>6</v>
      </c>
      <c r="C357" s="13" t="s">
        <v>48</v>
      </c>
      <c r="D357" s="13" t="s">
        <v>51</v>
      </c>
      <c r="E357" s="13" t="str">
        <f t="shared" si="5"/>
        <v>8/10/2012†6Average Per Premise50% Cycling</v>
      </c>
      <c r="F357" s="13">
        <v>2.9076309999999999</v>
      </c>
      <c r="G357" s="13">
        <v>2.9076309999999999</v>
      </c>
      <c r="H357" s="13">
        <v>68.685100000000006</v>
      </c>
    </row>
    <row r="358" spans="1:13" s="13" customFormat="1">
      <c r="A358" s="11" t="s">
        <v>26</v>
      </c>
      <c r="B358" s="13">
        <v>6</v>
      </c>
      <c r="C358" s="13" t="s">
        <v>48</v>
      </c>
      <c r="D358" s="13" t="s">
        <v>46</v>
      </c>
      <c r="E358" s="13" t="str">
        <f t="shared" si="5"/>
        <v>8/10/2012†6Average Per PremiseAll</v>
      </c>
      <c r="F358" s="13">
        <v>3.0927159999999998</v>
      </c>
      <c r="G358" s="13">
        <v>3.0927159999999998</v>
      </c>
      <c r="H358" s="13">
        <v>68.607299999999995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</row>
    <row r="359" spans="1:13" s="13" customFormat="1">
      <c r="A359" s="11" t="s">
        <v>26</v>
      </c>
      <c r="B359" s="13">
        <v>6</v>
      </c>
      <c r="C359" s="13" t="s">
        <v>50</v>
      </c>
      <c r="D359" s="13" t="s">
        <v>55</v>
      </c>
      <c r="E359" s="13" t="str">
        <f t="shared" si="5"/>
        <v>8/10/2012†6Average Per Ton30% Cycling</v>
      </c>
      <c r="F359" s="13">
        <v>0.45182820000000001</v>
      </c>
      <c r="G359" s="13">
        <v>0.45182820000000001</v>
      </c>
      <c r="H359" s="13">
        <v>68.456400000000002</v>
      </c>
    </row>
    <row r="360" spans="1:13" s="13" customFormat="1">
      <c r="A360" s="11" t="s">
        <v>26</v>
      </c>
      <c r="B360" s="13">
        <v>6</v>
      </c>
      <c r="C360" s="13" t="s">
        <v>50</v>
      </c>
      <c r="D360" s="13" t="s">
        <v>51</v>
      </c>
      <c r="E360" s="13" t="str">
        <f t="shared" si="5"/>
        <v>8/10/2012†6Average Per Ton50% Cycling</v>
      </c>
      <c r="F360" s="13">
        <v>0.34648449999999997</v>
      </c>
      <c r="G360" s="13">
        <v>0.34648449999999997</v>
      </c>
      <c r="H360" s="13">
        <v>68.685100000000006</v>
      </c>
    </row>
    <row r="361" spans="1:13" s="13" customFormat="1">
      <c r="A361" s="11" t="s">
        <v>26</v>
      </c>
      <c r="B361" s="13">
        <v>6</v>
      </c>
      <c r="C361" s="13" t="s">
        <v>50</v>
      </c>
      <c r="D361" s="13" t="s">
        <v>46</v>
      </c>
      <c r="E361" s="13" t="str">
        <f t="shared" si="5"/>
        <v>8/10/2012†6Average Per TonAll</v>
      </c>
      <c r="F361" s="13">
        <v>0.38230130000000001</v>
      </c>
      <c r="G361" s="13">
        <v>0.38230130000000001</v>
      </c>
      <c r="H361" s="13">
        <v>68.607299999999995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</row>
    <row r="362" spans="1:13" s="13" customFormat="1">
      <c r="A362" s="11" t="s">
        <v>26</v>
      </c>
      <c r="B362" s="13">
        <v>7</v>
      </c>
      <c r="C362" s="13" t="s">
        <v>56</v>
      </c>
      <c r="D362" s="13" t="s">
        <v>55</v>
      </c>
      <c r="E362" s="13" t="str">
        <f t="shared" si="5"/>
        <v>8/10/2012†7Aggregate30% Cycling</v>
      </c>
      <c r="F362" s="13">
        <v>6.3023369999999996</v>
      </c>
      <c r="G362" s="13">
        <v>6.3023369999999996</v>
      </c>
      <c r="H362" s="13">
        <v>69.235799999999998</v>
      </c>
    </row>
    <row r="363" spans="1:13" s="13" customFormat="1">
      <c r="A363" s="11" t="s">
        <v>26</v>
      </c>
      <c r="B363" s="13">
        <v>7</v>
      </c>
      <c r="C363" s="13" t="s">
        <v>56</v>
      </c>
      <c r="D363" s="13" t="s">
        <v>51</v>
      </c>
      <c r="E363" s="13" t="str">
        <f t="shared" si="5"/>
        <v>8/10/2012†7Aggregate50% Cycling</v>
      </c>
      <c r="F363" s="13">
        <v>9.7715820000000004</v>
      </c>
      <c r="G363" s="13">
        <v>9.7715820000000004</v>
      </c>
      <c r="H363" s="13">
        <v>69.472899999999996</v>
      </c>
    </row>
    <row r="364" spans="1:13" s="13" customFormat="1">
      <c r="A364" s="11" t="s">
        <v>26</v>
      </c>
      <c r="B364" s="13">
        <v>7</v>
      </c>
      <c r="C364" s="13" t="s">
        <v>56</v>
      </c>
      <c r="D364" s="13" t="s">
        <v>46</v>
      </c>
      <c r="E364" s="13" t="str">
        <f t="shared" si="5"/>
        <v>8/10/2012†7AggregateAll</v>
      </c>
      <c r="F364" s="13">
        <v>16.074809999999999</v>
      </c>
      <c r="G364" s="13">
        <v>16.074809999999999</v>
      </c>
      <c r="H364" s="13">
        <v>69.392300000000006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</row>
    <row r="365" spans="1:13" s="13" customFormat="1">
      <c r="A365" s="11" t="s">
        <v>26</v>
      </c>
      <c r="B365" s="13">
        <v>7</v>
      </c>
      <c r="C365" s="13" t="s">
        <v>49</v>
      </c>
      <c r="D365" s="13" t="s">
        <v>55</v>
      </c>
      <c r="E365" s="13" t="str">
        <f t="shared" si="5"/>
        <v>8/10/2012†7Average Per Device30% Cycling</v>
      </c>
      <c r="F365" s="13">
        <v>1.8648480000000001</v>
      </c>
      <c r="G365" s="13">
        <v>1.8648480000000001</v>
      </c>
      <c r="H365" s="13">
        <v>69.235799999999998</v>
      </c>
    </row>
    <row r="366" spans="1:13" s="13" customFormat="1">
      <c r="A366" s="11" t="s">
        <v>26</v>
      </c>
      <c r="B366" s="13">
        <v>7</v>
      </c>
      <c r="C366" s="13" t="s">
        <v>49</v>
      </c>
      <c r="D366" s="13" t="s">
        <v>51</v>
      </c>
      <c r="E366" s="13" t="str">
        <f t="shared" si="5"/>
        <v>8/10/2012†7Average Per Device50% Cycling</v>
      </c>
      <c r="F366" s="13">
        <v>1.5255829999999999</v>
      </c>
      <c r="G366" s="13">
        <v>1.5255829999999999</v>
      </c>
      <c r="H366" s="13">
        <v>69.472899999999996</v>
      </c>
    </row>
    <row r="367" spans="1:13" s="13" customFormat="1">
      <c r="A367" s="11" t="s">
        <v>26</v>
      </c>
      <c r="B367" s="13">
        <v>7</v>
      </c>
      <c r="C367" s="13" t="s">
        <v>49</v>
      </c>
      <c r="D367" s="13" t="s">
        <v>46</v>
      </c>
      <c r="E367" s="13" t="str">
        <f t="shared" si="5"/>
        <v>8/10/2012†7Average Per DeviceAll</v>
      </c>
      <c r="F367" s="13">
        <v>1.640933</v>
      </c>
      <c r="G367" s="13">
        <v>1.640933</v>
      </c>
      <c r="H367" s="13">
        <v>69.392300000000006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</row>
    <row r="368" spans="1:13" s="13" customFormat="1">
      <c r="A368" s="11" t="s">
        <v>26</v>
      </c>
      <c r="B368" s="13">
        <v>7</v>
      </c>
      <c r="C368" s="13" t="s">
        <v>48</v>
      </c>
      <c r="D368" s="13" t="s">
        <v>55</v>
      </c>
      <c r="E368" s="13" t="str">
        <f t="shared" si="5"/>
        <v>8/10/2012†7Average Per Premise30% Cycling</v>
      </c>
      <c r="F368" s="13">
        <v>3.8879320000000002</v>
      </c>
      <c r="G368" s="13">
        <v>3.8879320000000002</v>
      </c>
      <c r="H368" s="13">
        <v>69.235799999999998</v>
      </c>
    </row>
    <row r="369" spans="1:13" s="13" customFormat="1">
      <c r="A369" s="11" t="s">
        <v>26</v>
      </c>
      <c r="B369" s="13">
        <v>7</v>
      </c>
      <c r="C369" s="13" t="s">
        <v>48</v>
      </c>
      <c r="D369" s="13" t="s">
        <v>51</v>
      </c>
      <c r="E369" s="13" t="str">
        <f t="shared" si="5"/>
        <v>8/10/2012†7Average Per Premise50% Cycling</v>
      </c>
      <c r="F369" s="13">
        <v>3.1020889999999999</v>
      </c>
      <c r="G369" s="13">
        <v>3.1020889999999999</v>
      </c>
      <c r="H369" s="13">
        <v>69.472899999999996</v>
      </c>
    </row>
    <row r="370" spans="1:13" s="13" customFormat="1">
      <c r="A370" s="11" t="s">
        <v>26</v>
      </c>
      <c r="B370" s="13">
        <v>7</v>
      </c>
      <c r="C370" s="13" t="s">
        <v>48</v>
      </c>
      <c r="D370" s="13" t="s">
        <v>46</v>
      </c>
      <c r="E370" s="13" t="str">
        <f t="shared" si="5"/>
        <v>8/10/2012†7Average Per PremiseAll</v>
      </c>
      <c r="F370" s="13">
        <v>3.3692760000000002</v>
      </c>
      <c r="G370" s="13">
        <v>3.3692760000000002</v>
      </c>
      <c r="H370" s="13">
        <v>69.392300000000006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</row>
    <row r="371" spans="1:13" s="13" customFormat="1">
      <c r="A371" s="11" t="s">
        <v>26</v>
      </c>
      <c r="B371" s="13">
        <v>7</v>
      </c>
      <c r="C371" s="13" t="s">
        <v>50</v>
      </c>
      <c r="D371" s="13" t="s">
        <v>55</v>
      </c>
      <c r="E371" s="13" t="str">
        <f t="shared" si="5"/>
        <v>8/10/2012†7Average Per Ton30% Cycling</v>
      </c>
      <c r="F371" s="13">
        <v>0.50888710000000004</v>
      </c>
      <c r="G371" s="13">
        <v>0.50888710000000004</v>
      </c>
      <c r="H371" s="13">
        <v>69.235799999999998</v>
      </c>
    </row>
    <row r="372" spans="1:13" s="13" customFormat="1">
      <c r="A372" s="11" t="s">
        <v>26</v>
      </c>
      <c r="B372" s="13">
        <v>7</v>
      </c>
      <c r="C372" s="13" t="s">
        <v>50</v>
      </c>
      <c r="D372" s="13" t="s">
        <v>51</v>
      </c>
      <c r="E372" s="13" t="str">
        <f t="shared" si="5"/>
        <v>8/10/2012†7Average Per Ton50% Cycling</v>
      </c>
      <c r="F372" s="13">
        <v>0.36965690000000001</v>
      </c>
      <c r="G372" s="13">
        <v>0.36965690000000001</v>
      </c>
      <c r="H372" s="13">
        <v>69.472899999999996</v>
      </c>
    </row>
    <row r="373" spans="1:13" s="13" customFormat="1">
      <c r="A373" s="11" t="s">
        <v>26</v>
      </c>
      <c r="B373" s="13">
        <v>7</v>
      </c>
      <c r="C373" s="13" t="s">
        <v>50</v>
      </c>
      <c r="D373" s="13" t="s">
        <v>46</v>
      </c>
      <c r="E373" s="13" t="str">
        <f t="shared" si="5"/>
        <v>8/10/2012†7Average Per TonAll</v>
      </c>
      <c r="F373" s="13">
        <v>0.41699520000000001</v>
      </c>
      <c r="G373" s="13">
        <v>0.41699520000000001</v>
      </c>
      <c r="H373" s="13">
        <v>69.392300000000006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</row>
    <row r="374" spans="1:13" s="13" customFormat="1">
      <c r="A374" s="11" t="s">
        <v>26</v>
      </c>
      <c r="B374" s="13">
        <v>8</v>
      </c>
      <c r="C374" s="13" t="s">
        <v>56</v>
      </c>
      <c r="D374" s="13" t="s">
        <v>55</v>
      </c>
      <c r="E374" s="13" t="str">
        <f t="shared" si="5"/>
        <v>8/10/2012†8Aggregate30% Cycling</v>
      </c>
      <c r="F374" s="13">
        <v>7.2616820000000004</v>
      </c>
      <c r="G374" s="13">
        <v>7.2616820000000004</v>
      </c>
      <c r="H374" s="13">
        <v>71.781199999999998</v>
      </c>
    </row>
    <row r="375" spans="1:13" s="13" customFormat="1">
      <c r="A375" s="11" t="s">
        <v>26</v>
      </c>
      <c r="B375" s="13">
        <v>8</v>
      </c>
      <c r="C375" s="13" t="s">
        <v>56</v>
      </c>
      <c r="D375" s="13" t="s">
        <v>51</v>
      </c>
      <c r="E375" s="13" t="str">
        <f t="shared" si="5"/>
        <v>8/10/2012†8Aggregate50% Cycling</v>
      </c>
      <c r="F375" s="13">
        <v>11.74713</v>
      </c>
      <c r="G375" s="13">
        <v>11.74713</v>
      </c>
      <c r="H375" s="13">
        <v>71.778099999999995</v>
      </c>
    </row>
    <row r="376" spans="1:13" s="13" customFormat="1">
      <c r="A376" s="11" t="s">
        <v>26</v>
      </c>
      <c r="B376" s="13">
        <v>8</v>
      </c>
      <c r="C376" s="13" t="s">
        <v>56</v>
      </c>
      <c r="D376" s="13" t="s">
        <v>46</v>
      </c>
      <c r="E376" s="13" t="str">
        <f t="shared" si="5"/>
        <v>8/10/2012†8AggregateAll</v>
      </c>
      <c r="F376" s="13">
        <v>19.00967</v>
      </c>
      <c r="G376" s="13">
        <v>19.00967</v>
      </c>
      <c r="H376" s="13">
        <v>71.779200000000003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</row>
    <row r="377" spans="1:13" s="13" customFormat="1">
      <c r="A377" s="11" t="s">
        <v>26</v>
      </c>
      <c r="B377" s="13">
        <v>8</v>
      </c>
      <c r="C377" s="13" t="s">
        <v>49</v>
      </c>
      <c r="D377" s="13" t="s">
        <v>55</v>
      </c>
      <c r="E377" s="13" t="str">
        <f t="shared" si="5"/>
        <v>8/10/2012†8Average Per Device30% Cycling</v>
      </c>
      <c r="F377" s="13">
        <v>2.1487159999999998</v>
      </c>
      <c r="G377" s="13">
        <v>2.1487159999999998</v>
      </c>
      <c r="H377" s="13">
        <v>71.781199999999998</v>
      </c>
    </row>
    <row r="378" spans="1:13" s="13" customFormat="1">
      <c r="A378" s="11" t="s">
        <v>26</v>
      </c>
      <c r="B378" s="13">
        <v>8</v>
      </c>
      <c r="C378" s="13" t="s">
        <v>49</v>
      </c>
      <c r="D378" s="13" t="s">
        <v>51</v>
      </c>
      <c r="E378" s="13" t="str">
        <f t="shared" si="5"/>
        <v>8/10/2012†8Average Per Device50% Cycling</v>
      </c>
      <c r="F378" s="13">
        <v>1.834014</v>
      </c>
      <c r="G378" s="13">
        <v>1.834014</v>
      </c>
      <c r="H378" s="13">
        <v>71.778099999999995</v>
      </c>
    </row>
    <row r="379" spans="1:13" s="13" customFormat="1">
      <c r="A379" s="11" t="s">
        <v>26</v>
      </c>
      <c r="B379" s="13">
        <v>8</v>
      </c>
      <c r="C379" s="13" t="s">
        <v>49</v>
      </c>
      <c r="D379" s="13" t="s">
        <v>46</v>
      </c>
      <c r="E379" s="13" t="str">
        <f t="shared" si="5"/>
        <v>8/10/2012†8Average Per DeviceAll</v>
      </c>
      <c r="F379" s="13">
        <v>1.9410130000000001</v>
      </c>
      <c r="G379" s="13">
        <v>1.9410130000000001</v>
      </c>
      <c r="H379" s="13">
        <v>71.779200000000003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</row>
    <row r="380" spans="1:13" s="13" customFormat="1">
      <c r="A380" s="11" t="s">
        <v>26</v>
      </c>
      <c r="B380" s="13">
        <v>8</v>
      </c>
      <c r="C380" s="13" t="s">
        <v>48</v>
      </c>
      <c r="D380" s="13" t="s">
        <v>55</v>
      </c>
      <c r="E380" s="13" t="str">
        <f t="shared" si="5"/>
        <v>8/10/2012†8Average Per Premise30% Cycling</v>
      </c>
      <c r="F380" s="13">
        <v>4.4797539999999998</v>
      </c>
      <c r="G380" s="13">
        <v>4.4797539999999998</v>
      </c>
      <c r="H380" s="13">
        <v>71.781199999999998</v>
      </c>
    </row>
    <row r="381" spans="1:13" s="13" customFormat="1">
      <c r="A381" s="11" t="s">
        <v>26</v>
      </c>
      <c r="B381" s="13">
        <v>8</v>
      </c>
      <c r="C381" s="13" t="s">
        <v>48</v>
      </c>
      <c r="D381" s="13" t="s">
        <v>51</v>
      </c>
      <c r="E381" s="13" t="str">
        <f t="shared" si="5"/>
        <v>8/10/2012†8Average Per Premise50% Cycling</v>
      </c>
      <c r="F381" s="13">
        <v>3.7292480000000001</v>
      </c>
      <c r="G381" s="13">
        <v>3.7292480000000001</v>
      </c>
      <c r="H381" s="13">
        <v>71.778099999999995</v>
      </c>
    </row>
    <row r="382" spans="1:13" s="13" customFormat="1">
      <c r="A382" s="11" t="s">
        <v>26</v>
      </c>
      <c r="B382" s="13">
        <v>8</v>
      </c>
      <c r="C382" s="13" t="s">
        <v>48</v>
      </c>
      <c r="D382" s="13" t="s">
        <v>46</v>
      </c>
      <c r="E382" s="13" t="str">
        <f t="shared" si="5"/>
        <v>8/10/2012†8Average Per PremiseAll</v>
      </c>
      <c r="F382" s="13">
        <v>3.9844200000000001</v>
      </c>
      <c r="G382" s="13">
        <v>3.9844200000000001</v>
      </c>
      <c r="H382" s="13">
        <v>71.779200000000003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</row>
    <row r="383" spans="1:13" s="13" customFormat="1">
      <c r="A383" s="11" t="s">
        <v>26</v>
      </c>
      <c r="B383" s="13">
        <v>8</v>
      </c>
      <c r="C383" s="13" t="s">
        <v>50</v>
      </c>
      <c r="D383" s="13" t="s">
        <v>55</v>
      </c>
      <c r="E383" s="13" t="str">
        <f t="shared" si="5"/>
        <v>8/10/2012†8Average Per Ton30% Cycling</v>
      </c>
      <c r="F383" s="13">
        <v>0.58635009999999999</v>
      </c>
      <c r="G383" s="13">
        <v>0.58635009999999999</v>
      </c>
      <c r="H383" s="13">
        <v>71.781199999999998</v>
      </c>
    </row>
    <row r="384" spans="1:13" s="13" customFormat="1">
      <c r="A384" s="11" t="s">
        <v>26</v>
      </c>
      <c r="B384" s="13">
        <v>8</v>
      </c>
      <c r="C384" s="13" t="s">
        <v>50</v>
      </c>
      <c r="D384" s="13" t="s">
        <v>51</v>
      </c>
      <c r="E384" s="13" t="str">
        <f t="shared" si="5"/>
        <v>8/10/2012†8Average Per Ton50% Cycling</v>
      </c>
      <c r="F384" s="13">
        <v>0.44439149999999999</v>
      </c>
      <c r="G384" s="13">
        <v>0.44439149999999999</v>
      </c>
      <c r="H384" s="13">
        <v>71.778099999999995</v>
      </c>
    </row>
    <row r="385" spans="1:13" s="13" customFormat="1">
      <c r="A385" s="11" t="s">
        <v>26</v>
      </c>
      <c r="B385" s="13">
        <v>8</v>
      </c>
      <c r="C385" s="13" t="s">
        <v>50</v>
      </c>
      <c r="D385" s="13" t="s">
        <v>46</v>
      </c>
      <c r="E385" s="13" t="str">
        <f t="shared" si="5"/>
        <v>8/10/2012†8Average Per TonAll</v>
      </c>
      <c r="F385" s="13">
        <v>0.49265740000000002</v>
      </c>
      <c r="G385" s="13">
        <v>0.49265740000000002</v>
      </c>
      <c r="H385" s="13">
        <v>71.779200000000003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</row>
    <row r="386" spans="1:13" s="13" customFormat="1">
      <c r="A386" s="11" t="s">
        <v>26</v>
      </c>
      <c r="B386" s="13">
        <v>9</v>
      </c>
      <c r="C386" s="13" t="s">
        <v>56</v>
      </c>
      <c r="D386" s="13" t="s">
        <v>55</v>
      </c>
      <c r="E386" s="13" t="str">
        <f t="shared" si="5"/>
        <v>8/10/2012†9Aggregate30% Cycling</v>
      </c>
      <c r="F386" s="13">
        <v>9.0574370000000002</v>
      </c>
      <c r="G386" s="13">
        <v>9.0574370000000002</v>
      </c>
      <c r="H386" s="13">
        <v>76.183999999999997</v>
      </c>
    </row>
    <row r="387" spans="1:13" s="13" customFormat="1">
      <c r="A387" s="11" t="s">
        <v>26</v>
      </c>
      <c r="B387" s="13">
        <v>9</v>
      </c>
      <c r="C387" s="13" t="s">
        <v>56</v>
      </c>
      <c r="D387" s="13" t="s">
        <v>51</v>
      </c>
      <c r="E387" s="13" t="str">
        <f t="shared" ref="E387:E450" si="6">CONCATENATE(A387,B387,C387,D387)</f>
        <v>8/10/2012†9Aggregate50% Cycling</v>
      </c>
      <c r="F387" s="13">
        <v>14.43267</v>
      </c>
      <c r="G387" s="13">
        <v>14.43267</v>
      </c>
      <c r="H387" s="13">
        <v>76.057400000000001</v>
      </c>
    </row>
    <row r="388" spans="1:13" s="13" customFormat="1">
      <c r="A388" s="11" t="s">
        <v>26</v>
      </c>
      <c r="B388" s="13">
        <v>9</v>
      </c>
      <c r="C388" s="13" t="s">
        <v>56</v>
      </c>
      <c r="D388" s="13" t="s">
        <v>46</v>
      </c>
      <c r="E388" s="13" t="str">
        <f t="shared" si="6"/>
        <v>8/10/2012†9AggregateAll</v>
      </c>
      <c r="F388" s="13">
        <v>23.491250000000001</v>
      </c>
      <c r="G388" s="13">
        <v>23.491250000000001</v>
      </c>
      <c r="H388" s="13">
        <v>76.100399999999993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</row>
    <row r="389" spans="1:13" s="13" customFormat="1">
      <c r="A389" s="11" t="s">
        <v>26</v>
      </c>
      <c r="B389" s="13">
        <v>9</v>
      </c>
      <c r="C389" s="13" t="s">
        <v>49</v>
      </c>
      <c r="D389" s="13" t="s">
        <v>55</v>
      </c>
      <c r="E389" s="13" t="str">
        <f t="shared" si="6"/>
        <v>8/10/2012†9Average Per Device30% Cycling</v>
      </c>
      <c r="F389" s="13">
        <v>2.6800769999999998</v>
      </c>
      <c r="G389" s="13">
        <v>2.6800769999999998</v>
      </c>
      <c r="H389" s="13">
        <v>76.183999999999997</v>
      </c>
    </row>
    <row r="390" spans="1:13" s="13" customFormat="1">
      <c r="A390" s="11" t="s">
        <v>26</v>
      </c>
      <c r="B390" s="13">
        <v>9</v>
      </c>
      <c r="C390" s="13" t="s">
        <v>49</v>
      </c>
      <c r="D390" s="13" t="s">
        <v>51</v>
      </c>
      <c r="E390" s="13" t="str">
        <f t="shared" si="6"/>
        <v>8/10/2012†9Average Per Device50% Cycling</v>
      </c>
      <c r="F390" s="13">
        <v>2.2532930000000002</v>
      </c>
      <c r="G390" s="13">
        <v>2.2532930000000002</v>
      </c>
      <c r="H390" s="13">
        <v>76.057400000000001</v>
      </c>
    </row>
    <row r="391" spans="1:13" s="13" customFormat="1">
      <c r="A391" s="11" t="s">
        <v>26</v>
      </c>
      <c r="B391" s="13">
        <v>9</v>
      </c>
      <c r="C391" s="13" t="s">
        <v>49</v>
      </c>
      <c r="D391" s="13" t="s">
        <v>46</v>
      </c>
      <c r="E391" s="13" t="str">
        <f t="shared" si="6"/>
        <v>8/10/2012†9Average Per DeviceAll</v>
      </c>
      <c r="F391" s="13">
        <v>2.3983989999999999</v>
      </c>
      <c r="G391" s="13">
        <v>2.3983989999999999</v>
      </c>
      <c r="H391" s="13">
        <v>76.100399999999993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</row>
    <row r="392" spans="1:13" s="13" customFormat="1">
      <c r="A392" s="11" t="s">
        <v>26</v>
      </c>
      <c r="B392" s="13">
        <v>9</v>
      </c>
      <c r="C392" s="13" t="s">
        <v>48</v>
      </c>
      <c r="D392" s="13" t="s">
        <v>55</v>
      </c>
      <c r="E392" s="13" t="str">
        <f t="shared" si="6"/>
        <v>8/10/2012†9Average Per Premise30% Cycling</v>
      </c>
      <c r="F392" s="13">
        <v>5.587561</v>
      </c>
      <c r="G392" s="13">
        <v>5.587561</v>
      </c>
      <c r="H392" s="13">
        <v>76.183999999999997</v>
      </c>
    </row>
    <row r="393" spans="1:13" s="13" customFormat="1">
      <c r="A393" s="11" t="s">
        <v>26</v>
      </c>
      <c r="B393" s="13">
        <v>9</v>
      </c>
      <c r="C393" s="13" t="s">
        <v>48</v>
      </c>
      <c r="D393" s="13" t="s">
        <v>51</v>
      </c>
      <c r="E393" s="13" t="str">
        <f t="shared" si="6"/>
        <v>8/10/2012†9Average Per Premise50% Cycling</v>
      </c>
      <c r="F393" s="13">
        <v>4.5818000000000003</v>
      </c>
      <c r="G393" s="13">
        <v>4.5818000000000003</v>
      </c>
      <c r="H393" s="13">
        <v>76.057400000000001</v>
      </c>
    </row>
    <row r="394" spans="1:13" s="13" customFormat="1">
      <c r="A394" s="11" t="s">
        <v>26</v>
      </c>
      <c r="B394" s="13">
        <v>9</v>
      </c>
      <c r="C394" s="13" t="s">
        <v>48</v>
      </c>
      <c r="D394" s="13" t="s">
        <v>46</v>
      </c>
      <c r="E394" s="13" t="str">
        <f t="shared" si="6"/>
        <v>8/10/2012†9Average Per PremiseAll</v>
      </c>
      <c r="F394" s="13">
        <v>4.9237590000000004</v>
      </c>
      <c r="G394" s="13">
        <v>4.9237590000000004</v>
      </c>
      <c r="H394" s="13">
        <v>76.100399999999993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</row>
    <row r="395" spans="1:13" s="13" customFormat="1">
      <c r="A395" s="11" t="s">
        <v>26</v>
      </c>
      <c r="B395" s="13">
        <v>9</v>
      </c>
      <c r="C395" s="13" t="s">
        <v>50</v>
      </c>
      <c r="D395" s="13" t="s">
        <v>55</v>
      </c>
      <c r="E395" s="13" t="str">
        <f t="shared" si="6"/>
        <v>8/10/2012†9Average Per Ton30% Cycling</v>
      </c>
      <c r="F395" s="13">
        <v>0.73134969999999999</v>
      </c>
      <c r="G395" s="13">
        <v>0.73134969999999999</v>
      </c>
      <c r="H395" s="13">
        <v>76.183999999999997</v>
      </c>
    </row>
    <row r="396" spans="1:13" s="13" customFormat="1">
      <c r="A396" s="11" t="s">
        <v>26</v>
      </c>
      <c r="B396" s="13">
        <v>9</v>
      </c>
      <c r="C396" s="13" t="s">
        <v>50</v>
      </c>
      <c r="D396" s="13" t="s">
        <v>51</v>
      </c>
      <c r="E396" s="13" t="str">
        <f t="shared" si="6"/>
        <v>8/10/2012†9Average Per Ton50% Cycling</v>
      </c>
      <c r="F396" s="13">
        <v>0.5459849</v>
      </c>
      <c r="G396" s="13">
        <v>0.5459849</v>
      </c>
      <c r="H396" s="13">
        <v>76.057400000000001</v>
      </c>
    </row>
    <row r="397" spans="1:13" s="13" customFormat="1">
      <c r="A397" s="11" t="s">
        <v>26</v>
      </c>
      <c r="B397" s="13">
        <v>9</v>
      </c>
      <c r="C397" s="13" t="s">
        <v>50</v>
      </c>
      <c r="D397" s="13" t="s">
        <v>46</v>
      </c>
      <c r="E397" s="13" t="str">
        <f t="shared" si="6"/>
        <v>8/10/2012†9Average Per TonAll</v>
      </c>
      <c r="F397" s="13">
        <v>0.60900889999999996</v>
      </c>
      <c r="G397" s="13">
        <v>0.60900889999999996</v>
      </c>
      <c r="H397" s="13">
        <v>76.100399999999993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</row>
    <row r="398" spans="1:13" s="13" customFormat="1">
      <c r="A398" s="11" t="s">
        <v>26</v>
      </c>
      <c r="B398" s="13">
        <v>10</v>
      </c>
      <c r="C398" s="13" t="s">
        <v>56</v>
      </c>
      <c r="D398" s="13" t="s">
        <v>55</v>
      </c>
      <c r="E398" s="13" t="str">
        <f t="shared" si="6"/>
        <v>8/10/2012†10Aggregate30% Cycling</v>
      </c>
      <c r="F398" s="13">
        <v>11.12552</v>
      </c>
      <c r="G398" s="13">
        <v>11.12552</v>
      </c>
      <c r="H398" s="13">
        <v>79.100800000000007</v>
      </c>
    </row>
    <row r="399" spans="1:13" s="13" customFormat="1">
      <c r="A399" s="11" t="s">
        <v>26</v>
      </c>
      <c r="B399" s="13">
        <v>10</v>
      </c>
      <c r="C399" s="13" t="s">
        <v>56</v>
      </c>
      <c r="D399" s="13" t="s">
        <v>51</v>
      </c>
      <c r="E399" s="13" t="str">
        <f t="shared" si="6"/>
        <v>8/10/2012†10Aggregate50% Cycling</v>
      </c>
      <c r="F399" s="13">
        <v>17.393039999999999</v>
      </c>
      <c r="G399" s="13">
        <v>17.393039999999999</v>
      </c>
      <c r="H399" s="13">
        <v>78.352099999999993</v>
      </c>
    </row>
    <row r="400" spans="1:13" s="13" customFormat="1">
      <c r="A400" s="11" t="s">
        <v>26</v>
      </c>
      <c r="B400" s="13">
        <v>10</v>
      </c>
      <c r="C400" s="13" t="s">
        <v>56</v>
      </c>
      <c r="D400" s="13" t="s">
        <v>46</v>
      </c>
      <c r="E400" s="13" t="str">
        <f t="shared" si="6"/>
        <v>8/10/2012†10AggregateAll</v>
      </c>
      <c r="F400" s="13">
        <v>28.520099999999999</v>
      </c>
      <c r="G400" s="13">
        <v>28.520099999999999</v>
      </c>
      <c r="H400" s="13">
        <v>78.6066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</row>
    <row r="401" spans="1:13" s="13" customFormat="1">
      <c r="A401" s="11" t="s">
        <v>26</v>
      </c>
      <c r="B401" s="13">
        <v>10</v>
      </c>
      <c r="C401" s="13" t="s">
        <v>49</v>
      </c>
      <c r="D401" s="13" t="s">
        <v>55</v>
      </c>
      <c r="E401" s="13" t="str">
        <f t="shared" si="6"/>
        <v>8/10/2012†10Average Per Device30% Cycling</v>
      </c>
      <c r="F401" s="13">
        <v>3.2920189999999998</v>
      </c>
      <c r="G401" s="13">
        <v>3.2920189999999998</v>
      </c>
      <c r="H401" s="13">
        <v>79.100800000000007</v>
      </c>
    </row>
    <row r="402" spans="1:13" s="13" customFormat="1">
      <c r="A402" s="11" t="s">
        <v>26</v>
      </c>
      <c r="B402" s="13">
        <v>10</v>
      </c>
      <c r="C402" s="13" t="s">
        <v>49</v>
      </c>
      <c r="D402" s="13" t="s">
        <v>51</v>
      </c>
      <c r="E402" s="13" t="str">
        <f t="shared" si="6"/>
        <v>8/10/2012†10Average Per Device50% Cycling</v>
      </c>
      <c r="F402" s="13">
        <v>2.7154790000000002</v>
      </c>
      <c r="G402" s="13">
        <v>2.7154790000000002</v>
      </c>
      <c r="H402" s="13">
        <v>78.352099999999993</v>
      </c>
    </row>
    <row r="403" spans="1:13" s="13" customFormat="1">
      <c r="A403" s="11" t="s">
        <v>26</v>
      </c>
      <c r="B403" s="13">
        <v>10</v>
      </c>
      <c r="C403" s="13" t="s">
        <v>49</v>
      </c>
      <c r="D403" s="13" t="s">
        <v>46</v>
      </c>
      <c r="E403" s="13" t="str">
        <f t="shared" si="6"/>
        <v>8/10/2012†10Average Per DeviceAll</v>
      </c>
      <c r="F403" s="13">
        <v>2.9115030000000002</v>
      </c>
      <c r="G403" s="13">
        <v>2.9115030000000002</v>
      </c>
      <c r="H403" s="13">
        <v>78.6066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</row>
    <row r="404" spans="1:13" s="13" customFormat="1">
      <c r="A404" s="11" t="s">
        <v>26</v>
      </c>
      <c r="B404" s="13">
        <v>10</v>
      </c>
      <c r="C404" s="13" t="s">
        <v>48</v>
      </c>
      <c r="D404" s="13" t="s">
        <v>55</v>
      </c>
      <c r="E404" s="13" t="str">
        <f t="shared" si="6"/>
        <v>8/10/2012†10Average Per Premise30% Cycling</v>
      </c>
      <c r="F404" s="13">
        <v>6.8633709999999999</v>
      </c>
      <c r="G404" s="13">
        <v>6.8633709999999999</v>
      </c>
      <c r="H404" s="13">
        <v>79.100800000000007</v>
      </c>
    </row>
    <row r="405" spans="1:13" s="13" customFormat="1">
      <c r="A405" s="11" t="s">
        <v>26</v>
      </c>
      <c r="B405" s="13">
        <v>10</v>
      </c>
      <c r="C405" s="13" t="s">
        <v>48</v>
      </c>
      <c r="D405" s="13" t="s">
        <v>51</v>
      </c>
      <c r="E405" s="13" t="str">
        <f t="shared" si="6"/>
        <v>8/10/2012†10Average Per Premise50% Cycling</v>
      </c>
      <c r="F405" s="13">
        <v>5.5216010000000004</v>
      </c>
      <c r="G405" s="13">
        <v>5.5216010000000004</v>
      </c>
      <c r="H405" s="13">
        <v>78.352099999999993</v>
      </c>
    </row>
    <row r="406" spans="1:13" s="13" customFormat="1">
      <c r="A406" s="11" t="s">
        <v>26</v>
      </c>
      <c r="B406" s="13">
        <v>10</v>
      </c>
      <c r="C406" s="13" t="s">
        <v>48</v>
      </c>
      <c r="D406" s="13" t="s">
        <v>46</v>
      </c>
      <c r="E406" s="13" t="str">
        <f t="shared" si="6"/>
        <v>8/10/2012†10Average Per PremiseAll</v>
      </c>
      <c r="F406" s="13">
        <v>5.9778029999999998</v>
      </c>
      <c r="G406" s="13">
        <v>5.9778029999999998</v>
      </c>
      <c r="H406" s="13">
        <v>78.6066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</row>
    <row r="407" spans="1:13" s="13" customFormat="1">
      <c r="A407" s="11" t="s">
        <v>26</v>
      </c>
      <c r="B407" s="13">
        <v>10</v>
      </c>
      <c r="C407" s="13" t="s">
        <v>50</v>
      </c>
      <c r="D407" s="13" t="s">
        <v>55</v>
      </c>
      <c r="E407" s="13" t="str">
        <f t="shared" si="6"/>
        <v>8/10/2012†10Average Per Ton30% Cycling</v>
      </c>
      <c r="F407" s="13">
        <v>0.898339</v>
      </c>
      <c r="G407" s="13">
        <v>0.898339</v>
      </c>
      <c r="H407" s="13">
        <v>79.100800000000007</v>
      </c>
    </row>
    <row r="408" spans="1:13" s="13" customFormat="1">
      <c r="A408" s="11" t="s">
        <v>26</v>
      </c>
      <c r="B408" s="13">
        <v>10</v>
      </c>
      <c r="C408" s="13" t="s">
        <v>50</v>
      </c>
      <c r="D408" s="13" t="s">
        <v>51</v>
      </c>
      <c r="E408" s="13" t="str">
        <f t="shared" si="6"/>
        <v>8/10/2012†10Average Per Ton50% Cycling</v>
      </c>
      <c r="F408" s="13">
        <v>0.65797519999999998</v>
      </c>
      <c r="G408" s="13">
        <v>0.65797519999999998</v>
      </c>
      <c r="H408" s="13">
        <v>78.352099999999993</v>
      </c>
    </row>
    <row r="409" spans="1:13" s="13" customFormat="1">
      <c r="A409" s="11" t="s">
        <v>26</v>
      </c>
      <c r="B409" s="13">
        <v>10</v>
      </c>
      <c r="C409" s="13" t="s">
        <v>50</v>
      </c>
      <c r="D409" s="13" t="s">
        <v>46</v>
      </c>
      <c r="E409" s="13" t="str">
        <f t="shared" si="6"/>
        <v>8/10/2012†10Average Per TonAll</v>
      </c>
      <c r="F409" s="13">
        <v>0.73969890000000005</v>
      </c>
      <c r="G409" s="13">
        <v>0.73969890000000005</v>
      </c>
      <c r="H409" s="13">
        <v>78.6066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</row>
    <row r="410" spans="1:13" s="13" customFormat="1">
      <c r="A410" s="11" t="s">
        <v>26</v>
      </c>
      <c r="B410" s="13">
        <v>11</v>
      </c>
      <c r="C410" s="13" t="s">
        <v>56</v>
      </c>
      <c r="D410" s="13" t="s">
        <v>55</v>
      </c>
      <c r="E410" s="13" t="str">
        <f t="shared" si="6"/>
        <v>8/10/2012†11Aggregate30% Cycling</v>
      </c>
      <c r="F410" s="13">
        <v>12.64927</v>
      </c>
      <c r="G410" s="13">
        <v>12.64927</v>
      </c>
      <c r="H410" s="13">
        <v>77.484499999999997</v>
      </c>
    </row>
    <row r="411" spans="1:13" s="13" customFormat="1">
      <c r="A411" s="11" t="s">
        <v>26</v>
      </c>
      <c r="B411" s="13">
        <v>11</v>
      </c>
      <c r="C411" s="13" t="s">
        <v>56</v>
      </c>
      <c r="D411" s="13" t="s">
        <v>51</v>
      </c>
      <c r="E411" s="13" t="str">
        <f t="shared" si="6"/>
        <v>8/10/2012†11Aggregate50% Cycling</v>
      </c>
      <c r="F411" s="13">
        <v>20.481950000000001</v>
      </c>
      <c r="G411" s="13">
        <v>20.481950000000001</v>
      </c>
      <c r="H411" s="13">
        <v>76.727400000000003</v>
      </c>
    </row>
    <row r="412" spans="1:13" s="13" customFormat="1">
      <c r="A412" s="11" t="s">
        <v>26</v>
      </c>
      <c r="B412" s="13">
        <v>11</v>
      </c>
      <c r="C412" s="13" t="s">
        <v>56</v>
      </c>
      <c r="D412" s="13" t="s">
        <v>46</v>
      </c>
      <c r="E412" s="13" t="str">
        <f t="shared" si="6"/>
        <v>8/10/2012†11AggregateAll</v>
      </c>
      <c r="F412" s="13">
        <v>33.1327</v>
      </c>
      <c r="G412" s="13">
        <v>33.1327</v>
      </c>
      <c r="H412" s="13">
        <v>76.984800000000007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</row>
    <row r="413" spans="1:13" s="13" customFormat="1">
      <c r="A413" s="11" t="s">
        <v>26</v>
      </c>
      <c r="B413" s="13">
        <v>11</v>
      </c>
      <c r="C413" s="13" t="s">
        <v>49</v>
      </c>
      <c r="D413" s="13" t="s">
        <v>55</v>
      </c>
      <c r="E413" s="13" t="str">
        <f t="shared" si="6"/>
        <v>8/10/2012†11Average Per Device30% Cycling</v>
      </c>
      <c r="F413" s="13">
        <v>3.742893</v>
      </c>
      <c r="G413" s="13">
        <v>3.742893</v>
      </c>
      <c r="H413" s="13">
        <v>77.484499999999997</v>
      </c>
    </row>
    <row r="414" spans="1:13" s="13" customFormat="1">
      <c r="A414" s="11" t="s">
        <v>26</v>
      </c>
      <c r="B414" s="13">
        <v>11</v>
      </c>
      <c r="C414" s="13" t="s">
        <v>49</v>
      </c>
      <c r="D414" s="13" t="s">
        <v>51</v>
      </c>
      <c r="E414" s="13" t="str">
        <f t="shared" si="6"/>
        <v>8/10/2012†11Average Per Device50% Cycling</v>
      </c>
      <c r="F414" s="13">
        <v>3.1977329999999999</v>
      </c>
      <c r="G414" s="13">
        <v>3.1977329999999999</v>
      </c>
      <c r="H414" s="13">
        <v>76.727400000000003</v>
      </c>
    </row>
    <row r="415" spans="1:13" s="13" customFormat="1">
      <c r="A415" s="11" t="s">
        <v>26</v>
      </c>
      <c r="B415" s="13">
        <v>11</v>
      </c>
      <c r="C415" s="13" t="s">
        <v>49</v>
      </c>
      <c r="D415" s="13" t="s">
        <v>46</v>
      </c>
      <c r="E415" s="13" t="str">
        <f t="shared" si="6"/>
        <v>8/10/2012†11Average Per DeviceAll</v>
      </c>
      <c r="F415" s="13">
        <v>3.3830870000000002</v>
      </c>
      <c r="G415" s="13">
        <v>3.3830870000000002</v>
      </c>
      <c r="H415" s="13">
        <v>76.984800000000007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</row>
    <row r="416" spans="1:13" s="13" customFormat="1">
      <c r="A416" s="11" t="s">
        <v>26</v>
      </c>
      <c r="B416" s="13">
        <v>11</v>
      </c>
      <c r="C416" s="13" t="s">
        <v>48</v>
      </c>
      <c r="D416" s="13" t="s">
        <v>55</v>
      </c>
      <c r="E416" s="13" t="str">
        <f t="shared" si="6"/>
        <v>8/10/2012†11Average Per Premise30% Cycling</v>
      </c>
      <c r="F416" s="13">
        <v>7.8033760000000001</v>
      </c>
      <c r="G416" s="13">
        <v>7.8033760000000001</v>
      </c>
      <c r="H416" s="13">
        <v>77.484499999999997</v>
      </c>
    </row>
    <row r="417" spans="1:13" s="13" customFormat="1">
      <c r="A417" s="11" t="s">
        <v>26</v>
      </c>
      <c r="B417" s="13">
        <v>11</v>
      </c>
      <c r="C417" s="13" t="s">
        <v>48</v>
      </c>
      <c r="D417" s="13" t="s">
        <v>51</v>
      </c>
      <c r="E417" s="13" t="str">
        <f t="shared" si="6"/>
        <v>8/10/2012†11Average Per Premise50% Cycling</v>
      </c>
      <c r="F417" s="13">
        <v>6.5022060000000002</v>
      </c>
      <c r="G417" s="13">
        <v>6.5022060000000002</v>
      </c>
      <c r="H417" s="13">
        <v>76.727400000000003</v>
      </c>
    </row>
    <row r="418" spans="1:13" s="13" customFormat="1">
      <c r="A418" s="11" t="s">
        <v>26</v>
      </c>
      <c r="B418" s="13">
        <v>11</v>
      </c>
      <c r="C418" s="13" t="s">
        <v>48</v>
      </c>
      <c r="D418" s="13" t="s">
        <v>46</v>
      </c>
      <c r="E418" s="13" t="str">
        <f t="shared" si="6"/>
        <v>8/10/2012†11Average Per PremiseAll</v>
      </c>
      <c r="F418" s="13">
        <v>6.9446029999999999</v>
      </c>
      <c r="G418" s="13">
        <v>6.9446029999999999</v>
      </c>
      <c r="H418" s="13">
        <v>76.984800000000007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</row>
    <row r="419" spans="1:13" s="13" customFormat="1">
      <c r="A419" s="11" t="s">
        <v>26</v>
      </c>
      <c r="B419" s="13">
        <v>11</v>
      </c>
      <c r="C419" s="13" t="s">
        <v>50</v>
      </c>
      <c r="D419" s="13" t="s">
        <v>55</v>
      </c>
      <c r="E419" s="13" t="str">
        <f t="shared" si="6"/>
        <v>8/10/2012†11Average Per Ton30% Cycling</v>
      </c>
      <c r="F419" s="13">
        <v>1.0213749999999999</v>
      </c>
      <c r="G419" s="13">
        <v>1.0213749999999999</v>
      </c>
      <c r="H419" s="13">
        <v>77.484499999999997</v>
      </c>
    </row>
    <row r="420" spans="1:13" s="13" customFormat="1">
      <c r="A420" s="11" t="s">
        <v>26</v>
      </c>
      <c r="B420" s="13">
        <v>11</v>
      </c>
      <c r="C420" s="13" t="s">
        <v>50</v>
      </c>
      <c r="D420" s="13" t="s">
        <v>51</v>
      </c>
      <c r="E420" s="13" t="str">
        <f t="shared" si="6"/>
        <v>8/10/2012†11Average Per Ton50% Cycling</v>
      </c>
      <c r="F420" s="13">
        <v>0.77482779999999996</v>
      </c>
      <c r="G420" s="13">
        <v>0.77482779999999996</v>
      </c>
      <c r="H420" s="13">
        <v>76.727400000000003</v>
      </c>
    </row>
    <row r="421" spans="1:13" s="13" customFormat="1">
      <c r="A421" s="11" t="s">
        <v>26</v>
      </c>
      <c r="B421" s="13">
        <v>11</v>
      </c>
      <c r="C421" s="13" t="s">
        <v>50</v>
      </c>
      <c r="D421" s="13" t="s">
        <v>46</v>
      </c>
      <c r="E421" s="13" t="str">
        <f t="shared" si="6"/>
        <v>8/10/2012†11Average Per TonAll</v>
      </c>
      <c r="F421" s="13">
        <v>0.85865400000000003</v>
      </c>
      <c r="G421" s="13">
        <v>0.85865400000000003</v>
      </c>
      <c r="H421" s="13">
        <v>76.984800000000007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</row>
    <row r="422" spans="1:13" s="13" customFormat="1">
      <c r="A422" s="11" t="s">
        <v>26</v>
      </c>
      <c r="B422" s="13">
        <v>12</v>
      </c>
      <c r="C422" s="13" t="s">
        <v>56</v>
      </c>
      <c r="D422" s="13" t="s">
        <v>55</v>
      </c>
      <c r="E422" s="13" t="str">
        <f t="shared" si="6"/>
        <v>8/10/2012†12Aggregate30% Cycling</v>
      </c>
      <c r="F422" s="13">
        <v>13.620480000000001</v>
      </c>
      <c r="G422" s="13">
        <v>13.620480000000001</v>
      </c>
      <c r="H422" s="13">
        <v>82.564700000000002</v>
      </c>
    </row>
    <row r="423" spans="1:13" s="13" customFormat="1">
      <c r="A423" s="11" t="s">
        <v>26</v>
      </c>
      <c r="B423" s="13">
        <v>12</v>
      </c>
      <c r="C423" s="13" t="s">
        <v>56</v>
      </c>
      <c r="D423" s="13" t="s">
        <v>51</v>
      </c>
      <c r="E423" s="13" t="str">
        <f t="shared" si="6"/>
        <v>8/10/2012†12Aggregate50% Cycling</v>
      </c>
      <c r="F423" s="13">
        <v>21.88523</v>
      </c>
      <c r="G423" s="13">
        <v>21.88523</v>
      </c>
      <c r="H423" s="13">
        <v>82.0291</v>
      </c>
    </row>
    <row r="424" spans="1:13" s="13" customFormat="1">
      <c r="A424" s="11" t="s">
        <v>26</v>
      </c>
      <c r="B424" s="13">
        <v>12</v>
      </c>
      <c r="C424" s="13" t="s">
        <v>56</v>
      </c>
      <c r="D424" s="13" t="s">
        <v>46</v>
      </c>
      <c r="E424" s="13" t="str">
        <f t="shared" si="6"/>
        <v>8/10/2012†12AggregateAll</v>
      </c>
      <c r="F424" s="13">
        <v>35.507370000000002</v>
      </c>
      <c r="G424" s="13">
        <v>35.507370000000002</v>
      </c>
      <c r="H424" s="13">
        <v>82.211200000000005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</row>
    <row r="425" spans="1:13" s="13" customFormat="1">
      <c r="A425" s="11" t="s">
        <v>26</v>
      </c>
      <c r="B425" s="13">
        <v>12</v>
      </c>
      <c r="C425" s="13" t="s">
        <v>49</v>
      </c>
      <c r="D425" s="13" t="s">
        <v>55</v>
      </c>
      <c r="E425" s="13" t="str">
        <f t="shared" si="6"/>
        <v>8/10/2012†12Average Per Device30% Cycling</v>
      </c>
      <c r="F425" s="13">
        <v>4.0302720000000001</v>
      </c>
      <c r="G425" s="13">
        <v>4.0302720000000001</v>
      </c>
      <c r="H425" s="13">
        <v>82.564700000000002</v>
      </c>
    </row>
    <row r="426" spans="1:13" s="13" customFormat="1">
      <c r="A426" s="11" t="s">
        <v>26</v>
      </c>
      <c r="B426" s="13">
        <v>12</v>
      </c>
      <c r="C426" s="13" t="s">
        <v>49</v>
      </c>
      <c r="D426" s="13" t="s">
        <v>51</v>
      </c>
      <c r="E426" s="13" t="str">
        <f t="shared" si="6"/>
        <v>8/10/2012†12Average Per Device50% Cycling</v>
      </c>
      <c r="F426" s="13">
        <v>3.41682</v>
      </c>
      <c r="G426" s="13">
        <v>3.41682</v>
      </c>
      <c r="H426" s="13">
        <v>82.0291</v>
      </c>
    </row>
    <row r="427" spans="1:13" s="13" customFormat="1">
      <c r="A427" s="11" t="s">
        <v>26</v>
      </c>
      <c r="B427" s="13">
        <v>12</v>
      </c>
      <c r="C427" s="13" t="s">
        <v>49</v>
      </c>
      <c r="D427" s="13" t="s">
        <v>46</v>
      </c>
      <c r="E427" s="13" t="str">
        <f t="shared" si="6"/>
        <v>8/10/2012†12Average Per DeviceAll</v>
      </c>
      <c r="F427" s="13">
        <v>3.6253929999999999</v>
      </c>
      <c r="G427" s="13">
        <v>3.6253929999999999</v>
      </c>
      <c r="H427" s="13">
        <v>82.211200000000005</v>
      </c>
      <c r="I427" s="13">
        <v>0</v>
      </c>
      <c r="J427" s="13">
        <v>0</v>
      </c>
      <c r="K427" s="13">
        <v>0</v>
      </c>
      <c r="L427" s="13">
        <v>0</v>
      </c>
      <c r="M427" s="13">
        <v>0</v>
      </c>
    </row>
    <row r="428" spans="1:13" s="13" customFormat="1">
      <c r="A428" s="11" t="s">
        <v>26</v>
      </c>
      <c r="B428" s="13">
        <v>12</v>
      </c>
      <c r="C428" s="13" t="s">
        <v>48</v>
      </c>
      <c r="D428" s="13" t="s">
        <v>55</v>
      </c>
      <c r="E428" s="13" t="str">
        <f t="shared" si="6"/>
        <v>8/10/2012†12Average Per Premise30% Cycling</v>
      </c>
      <c r="F428" s="13">
        <v>8.4025160000000003</v>
      </c>
      <c r="G428" s="13">
        <v>8.4025160000000003</v>
      </c>
      <c r="H428" s="13">
        <v>82.564700000000002</v>
      </c>
    </row>
    <row r="429" spans="1:13" s="13" customFormat="1">
      <c r="A429" s="11" t="s">
        <v>26</v>
      </c>
      <c r="B429" s="13">
        <v>12</v>
      </c>
      <c r="C429" s="13" t="s">
        <v>48</v>
      </c>
      <c r="D429" s="13" t="s">
        <v>51</v>
      </c>
      <c r="E429" s="13" t="str">
        <f t="shared" si="6"/>
        <v>8/10/2012†12Average Per Premise50% Cycling</v>
      </c>
      <c r="F429" s="13">
        <v>6.9476930000000001</v>
      </c>
      <c r="G429" s="13">
        <v>6.9476930000000001</v>
      </c>
      <c r="H429" s="13">
        <v>82.0291</v>
      </c>
    </row>
    <row r="430" spans="1:13" s="13" customFormat="1">
      <c r="A430" s="11" t="s">
        <v>26</v>
      </c>
      <c r="B430" s="13">
        <v>12</v>
      </c>
      <c r="C430" s="13" t="s">
        <v>48</v>
      </c>
      <c r="D430" s="13" t="s">
        <v>46</v>
      </c>
      <c r="E430" s="13" t="str">
        <f t="shared" si="6"/>
        <v>8/10/2012†12Average Per PremiseAll</v>
      </c>
      <c r="F430" s="13">
        <v>7.4423329999999996</v>
      </c>
      <c r="G430" s="13">
        <v>7.4423329999999996</v>
      </c>
      <c r="H430" s="13">
        <v>82.211200000000005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</row>
    <row r="431" spans="1:13" s="13" customFormat="1">
      <c r="A431" s="11" t="s">
        <v>26</v>
      </c>
      <c r="B431" s="13">
        <v>12</v>
      </c>
      <c r="C431" s="13" t="s">
        <v>50</v>
      </c>
      <c r="D431" s="13" t="s">
        <v>55</v>
      </c>
      <c r="E431" s="13" t="str">
        <f t="shared" si="6"/>
        <v>8/10/2012†12Average Per Ton30% Cycling</v>
      </c>
      <c r="F431" s="13">
        <v>1.099796</v>
      </c>
      <c r="G431" s="13">
        <v>1.099796</v>
      </c>
      <c r="H431" s="13">
        <v>82.564700000000002</v>
      </c>
    </row>
    <row r="432" spans="1:13" s="13" customFormat="1">
      <c r="A432" s="11" t="s">
        <v>26</v>
      </c>
      <c r="B432" s="13">
        <v>12</v>
      </c>
      <c r="C432" s="13" t="s">
        <v>50</v>
      </c>
      <c r="D432" s="13" t="s">
        <v>51</v>
      </c>
      <c r="E432" s="13" t="str">
        <f t="shared" si="6"/>
        <v>8/10/2012†12Average Per Ton50% Cycling</v>
      </c>
      <c r="F432" s="13">
        <v>0.82791380000000003</v>
      </c>
      <c r="G432" s="13">
        <v>0.82791380000000003</v>
      </c>
      <c r="H432" s="13">
        <v>82.0291</v>
      </c>
    </row>
    <row r="433" spans="1:13" s="13" customFormat="1">
      <c r="A433" s="11" t="s">
        <v>26</v>
      </c>
      <c r="B433" s="13">
        <v>12</v>
      </c>
      <c r="C433" s="13" t="s">
        <v>50</v>
      </c>
      <c r="D433" s="13" t="s">
        <v>46</v>
      </c>
      <c r="E433" s="13" t="str">
        <f t="shared" si="6"/>
        <v>8/10/2012†12Average Per TonAll</v>
      </c>
      <c r="F433" s="13">
        <v>0.9203538</v>
      </c>
      <c r="G433" s="13">
        <v>0.9203538</v>
      </c>
      <c r="H433" s="13">
        <v>82.211200000000005</v>
      </c>
      <c r="I433" s="13">
        <v>0</v>
      </c>
      <c r="J433" s="13">
        <v>0</v>
      </c>
      <c r="K433" s="13">
        <v>0</v>
      </c>
      <c r="L433" s="13">
        <v>0</v>
      </c>
      <c r="M433" s="13">
        <v>0</v>
      </c>
    </row>
    <row r="434" spans="1:13" s="13" customFormat="1">
      <c r="A434" s="11" t="s">
        <v>26</v>
      </c>
      <c r="B434" s="13">
        <v>13</v>
      </c>
      <c r="C434" s="13" t="s">
        <v>56</v>
      </c>
      <c r="D434" s="13" t="s">
        <v>55</v>
      </c>
      <c r="E434" s="13" t="str">
        <f t="shared" si="6"/>
        <v>8/10/2012†13Aggregate30% Cycling</v>
      </c>
      <c r="F434" s="13">
        <v>14.19664</v>
      </c>
      <c r="G434" s="13">
        <v>14.19664</v>
      </c>
      <c r="H434" s="13">
        <v>84.464600000000004</v>
      </c>
    </row>
    <row r="435" spans="1:13" s="13" customFormat="1">
      <c r="A435" s="11" t="s">
        <v>26</v>
      </c>
      <c r="B435" s="13">
        <v>13</v>
      </c>
      <c r="C435" s="13" t="s">
        <v>56</v>
      </c>
      <c r="D435" s="13" t="s">
        <v>51</v>
      </c>
      <c r="E435" s="13" t="str">
        <f t="shared" si="6"/>
        <v>8/10/2012†13Aggregate50% Cycling</v>
      </c>
      <c r="F435" s="13">
        <v>22.44914</v>
      </c>
      <c r="G435" s="13">
        <v>22.44914</v>
      </c>
      <c r="H435" s="13">
        <v>84.089799999999997</v>
      </c>
    </row>
    <row r="436" spans="1:13" s="13" customFormat="1">
      <c r="A436" s="11" t="s">
        <v>26</v>
      </c>
      <c r="B436" s="13">
        <v>13</v>
      </c>
      <c r="C436" s="13" t="s">
        <v>56</v>
      </c>
      <c r="D436" s="13" t="s">
        <v>46</v>
      </c>
      <c r="E436" s="13" t="str">
        <f t="shared" si="6"/>
        <v>8/10/2012†13AggregateAll</v>
      </c>
      <c r="F436" s="13">
        <v>36.647640000000003</v>
      </c>
      <c r="G436" s="13">
        <v>36.647640000000003</v>
      </c>
      <c r="H436" s="13">
        <v>84.217200000000005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</row>
    <row r="437" spans="1:13" s="13" customFormat="1">
      <c r="A437" s="11" t="s">
        <v>26</v>
      </c>
      <c r="B437" s="13">
        <v>13</v>
      </c>
      <c r="C437" s="13" t="s">
        <v>49</v>
      </c>
      <c r="D437" s="13" t="s">
        <v>55</v>
      </c>
      <c r="E437" s="13" t="str">
        <f t="shared" si="6"/>
        <v>8/10/2012†13Average Per Device30% Cycling</v>
      </c>
      <c r="F437" s="13">
        <v>4.200755</v>
      </c>
      <c r="G437" s="13">
        <v>4.200755</v>
      </c>
      <c r="H437" s="13">
        <v>84.464600000000004</v>
      </c>
    </row>
    <row r="438" spans="1:13" s="13" customFormat="1">
      <c r="A438" s="11" t="s">
        <v>26</v>
      </c>
      <c r="B438" s="13">
        <v>13</v>
      </c>
      <c r="C438" s="13" t="s">
        <v>49</v>
      </c>
      <c r="D438" s="13" t="s">
        <v>51</v>
      </c>
      <c r="E438" s="13" t="str">
        <f t="shared" si="6"/>
        <v>8/10/2012†13Average Per Device50% Cycling</v>
      </c>
      <c r="F438" s="13">
        <v>3.5048599999999999</v>
      </c>
      <c r="G438" s="13">
        <v>3.5048599999999999</v>
      </c>
      <c r="H438" s="13">
        <v>84.089799999999997</v>
      </c>
    </row>
    <row r="439" spans="1:13" s="13" customFormat="1">
      <c r="A439" s="11" t="s">
        <v>26</v>
      </c>
      <c r="B439" s="13">
        <v>13</v>
      </c>
      <c r="C439" s="13" t="s">
        <v>49</v>
      </c>
      <c r="D439" s="13" t="s">
        <v>46</v>
      </c>
      <c r="E439" s="13" t="str">
        <f t="shared" si="6"/>
        <v>8/10/2012†13Average Per DeviceAll</v>
      </c>
      <c r="F439" s="13">
        <v>3.7414640000000001</v>
      </c>
      <c r="G439" s="13">
        <v>3.7414640000000001</v>
      </c>
      <c r="H439" s="13">
        <v>84.217200000000005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</row>
    <row r="440" spans="1:13" s="13" customFormat="1">
      <c r="A440" s="11" t="s">
        <v>26</v>
      </c>
      <c r="B440" s="13">
        <v>13</v>
      </c>
      <c r="C440" s="13" t="s">
        <v>48</v>
      </c>
      <c r="D440" s="13" t="s">
        <v>55</v>
      </c>
      <c r="E440" s="13" t="str">
        <f t="shared" si="6"/>
        <v>8/10/2012†13Average Per Premise30% Cycling</v>
      </c>
      <c r="F440" s="13">
        <v>8.7579499999999992</v>
      </c>
      <c r="G440" s="13">
        <v>8.7579499999999992</v>
      </c>
      <c r="H440" s="13">
        <v>84.464600000000004</v>
      </c>
    </row>
    <row r="441" spans="1:13" s="13" customFormat="1">
      <c r="A441" s="11" t="s">
        <v>26</v>
      </c>
      <c r="B441" s="13">
        <v>13</v>
      </c>
      <c r="C441" s="13" t="s">
        <v>48</v>
      </c>
      <c r="D441" s="13" t="s">
        <v>51</v>
      </c>
      <c r="E441" s="13" t="str">
        <f t="shared" si="6"/>
        <v>8/10/2012†13Average Per Premise50% Cycling</v>
      </c>
      <c r="F441" s="13">
        <v>7.1267120000000004</v>
      </c>
      <c r="G441" s="13">
        <v>7.1267120000000004</v>
      </c>
      <c r="H441" s="13">
        <v>84.089799999999997</v>
      </c>
    </row>
    <row r="442" spans="1:13" s="13" customFormat="1">
      <c r="A442" s="11" t="s">
        <v>26</v>
      </c>
      <c r="B442" s="13">
        <v>13</v>
      </c>
      <c r="C442" s="13" t="s">
        <v>48</v>
      </c>
      <c r="D442" s="13" t="s">
        <v>46</v>
      </c>
      <c r="E442" s="13" t="str">
        <f t="shared" si="6"/>
        <v>8/10/2012†13Average Per PremiseAll</v>
      </c>
      <c r="F442" s="13">
        <v>7.6813330000000004</v>
      </c>
      <c r="G442" s="13">
        <v>7.6813330000000004</v>
      </c>
      <c r="H442" s="13">
        <v>84.217200000000005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</row>
    <row r="443" spans="1:13" s="13" customFormat="1">
      <c r="A443" s="11" t="s">
        <v>26</v>
      </c>
      <c r="B443" s="13">
        <v>13</v>
      </c>
      <c r="C443" s="13" t="s">
        <v>50</v>
      </c>
      <c r="D443" s="13" t="s">
        <v>55</v>
      </c>
      <c r="E443" s="13" t="str">
        <f t="shared" si="6"/>
        <v>8/10/2012†13Average Per Ton30% Cycling</v>
      </c>
      <c r="F443" s="13">
        <v>1.1463179999999999</v>
      </c>
      <c r="G443" s="13">
        <v>1.1463179999999999</v>
      </c>
      <c r="H443" s="13">
        <v>84.464600000000004</v>
      </c>
    </row>
    <row r="444" spans="1:13" s="13" customFormat="1">
      <c r="A444" s="11" t="s">
        <v>26</v>
      </c>
      <c r="B444" s="13">
        <v>13</v>
      </c>
      <c r="C444" s="13" t="s">
        <v>50</v>
      </c>
      <c r="D444" s="13" t="s">
        <v>51</v>
      </c>
      <c r="E444" s="13" t="str">
        <f t="shared" si="6"/>
        <v>8/10/2012†13Average Per Ton50% Cycling</v>
      </c>
      <c r="F444" s="13">
        <v>0.84924639999999996</v>
      </c>
      <c r="G444" s="13">
        <v>0.84924639999999996</v>
      </c>
      <c r="H444" s="13">
        <v>84.089799999999997</v>
      </c>
    </row>
    <row r="445" spans="1:13" s="13" customFormat="1">
      <c r="A445" s="11" t="s">
        <v>26</v>
      </c>
      <c r="B445" s="13">
        <v>13</v>
      </c>
      <c r="C445" s="13" t="s">
        <v>50</v>
      </c>
      <c r="D445" s="13" t="s">
        <v>46</v>
      </c>
      <c r="E445" s="13" t="str">
        <f t="shared" si="6"/>
        <v>8/10/2012†13Average Per TonAll</v>
      </c>
      <c r="F445" s="13">
        <v>0.95025090000000001</v>
      </c>
      <c r="G445" s="13">
        <v>0.95025090000000001</v>
      </c>
      <c r="H445" s="13">
        <v>84.217200000000005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</row>
    <row r="446" spans="1:13" s="13" customFormat="1">
      <c r="A446" s="11" t="s">
        <v>26</v>
      </c>
      <c r="B446" s="13">
        <v>14</v>
      </c>
      <c r="C446" s="13" t="s">
        <v>56</v>
      </c>
      <c r="D446" s="13" t="s">
        <v>55</v>
      </c>
      <c r="E446" s="13" t="str">
        <f t="shared" si="6"/>
        <v>8/10/2012†14Aggregate30% Cycling</v>
      </c>
      <c r="F446" s="13">
        <v>14.431990000000001</v>
      </c>
      <c r="G446" s="13">
        <v>14.431990000000001</v>
      </c>
      <c r="H446" s="13">
        <v>84.887100000000004</v>
      </c>
    </row>
    <row r="447" spans="1:13" s="13" customFormat="1">
      <c r="A447" s="11" t="s">
        <v>26</v>
      </c>
      <c r="B447" s="13">
        <v>14</v>
      </c>
      <c r="C447" s="13" t="s">
        <v>56</v>
      </c>
      <c r="D447" s="13" t="s">
        <v>51</v>
      </c>
      <c r="E447" s="13" t="str">
        <f t="shared" si="6"/>
        <v>8/10/2012†14Aggregate50% Cycling</v>
      </c>
      <c r="F447" s="13">
        <v>22.674689999999998</v>
      </c>
      <c r="G447" s="13">
        <v>22.674689999999998</v>
      </c>
      <c r="H447" s="13">
        <v>84.120099999999994</v>
      </c>
    </row>
    <row r="448" spans="1:13" s="13" customFormat="1">
      <c r="A448" s="11" t="s">
        <v>26</v>
      </c>
      <c r="B448" s="13">
        <v>14</v>
      </c>
      <c r="C448" s="13" t="s">
        <v>56</v>
      </c>
      <c r="D448" s="13" t="s">
        <v>46</v>
      </c>
      <c r="E448" s="13" t="str">
        <f t="shared" si="6"/>
        <v>8/10/2012†14AggregateAll</v>
      </c>
      <c r="F448" s="13">
        <v>37.108620000000002</v>
      </c>
      <c r="G448" s="13">
        <v>37.108620000000002</v>
      </c>
      <c r="H448" s="13">
        <v>84.380899999999997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</row>
    <row r="449" spans="1:13" s="13" customFormat="1">
      <c r="A449" s="11" t="s">
        <v>26</v>
      </c>
      <c r="B449" s="13">
        <v>14</v>
      </c>
      <c r="C449" s="13" t="s">
        <v>49</v>
      </c>
      <c r="D449" s="13" t="s">
        <v>55</v>
      </c>
      <c r="E449" s="13" t="str">
        <f t="shared" si="6"/>
        <v>8/10/2012†14Average Per Device30% Cycling</v>
      </c>
      <c r="F449" s="13">
        <v>4.2703939999999996</v>
      </c>
      <c r="G449" s="13">
        <v>4.2703939999999996</v>
      </c>
      <c r="H449" s="13">
        <v>84.887100000000004</v>
      </c>
    </row>
    <row r="450" spans="1:13" s="13" customFormat="1">
      <c r="A450" s="11" t="s">
        <v>26</v>
      </c>
      <c r="B450" s="13">
        <v>14</v>
      </c>
      <c r="C450" s="13" t="s">
        <v>49</v>
      </c>
      <c r="D450" s="13" t="s">
        <v>51</v>
      </c>
      <c r="E450" s="13" t="str">
        <f t="shared" si="6"/>
        <v>8/10/2012†14Average Per Device50% Cycling</v>
      </c>
      <c r="F450" s="13">
        <v>3.540073</v>
      </c>
      <c r="G450" s="13">
        <v>3.540073</v>
      </c>
      <c r="H450" s="13">
        <v>84.120099999999994</v>
      </c>
    </row>
    <row r="451" spans="1:13" s="13" customFormat="1">
      <c r="A451" s="11" t="s">
        <v>26</v>
      </c>
      <c r="B451" s="13">
        <v>14</v>
      </c>
      <c r="C451" s="13" t="s">
        <v>49</v>
      </c>
      <c r="D451" s="13" t="s">
        <v>46</v>
      </c>
      <c r="E451" s="13" t="str">
        <f t="shared" ref="E451:E514" si="7">CONCATENATE(A451,B451,C451,D451)</f>
        <v>8/10/2012†14Average Per DeviceAll</v>
      </c>
      <c r="F451" s="13">
        <v>3.7883819999999999</v>
      </c>
      <c r="G451" s="13">
        <v>3.7883819999999999</v>
      </c>
      <c r="H451" s="13">
        <v>84.380899999999997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</row>
    <row r="452" spans="1:13" s="13" customFormat="1">
      <c r="A452" s="11" t="s">
        <v>26</v>
      </c>
      <c r="B452" s="13">
        <v>14</v>
      </c>
      <c r="C452" s="13" t="s">
        <v>48</v>
      </c>
      <c r="D452" s="13" t="s">
        <v>55</v>
      </c>
      <c r="E452" s="13" t="str">
        <f t="shared" si="7"/>
        <v>8/10/2012†14Average Per Premise30% Cycling</v>
      </c>
      <c r="F452" s="13">
        <v>8.9031369999999992</v>
      </c>
      <c r="G452" s="13">
        <v>8.9031369999999992</v>
      </c>
      <c r="H452" s="13">
        <v>84.887100000000004</v>
      </c>
    </row>
    <row r="453" spans="1:13" s="13" customFormat="1">
      <c r="A453" s="11" t="s">
        <v>26</v>
      </c>
      <c r="B453" s="13">
        <v>14</v>
      </c>
      <c r="C453" s="13" t="s">
        <v>48</v>
      </c>
      <c r="D453" s="13" t="s">
        <v>51</v>
      </c>
      <c r="E453" s="13" t="str">
        <f t="shared" si="7"/>
        <v>8/10/2012†14Average Per Premise50% Cycling</v>
      </c>
      <c r="F453" s="13">
        <v>7.1983139999999999</v>
      </c>
      <c r="G453" s="13">
        <v>7.1983139999999999</v>
      </c>
      <c r="H453" s="13">
        <v>84.120099999999994</v>
      </c>
    </row>
    <row r="454" spans="1:13" s="13" customFormat="1">
      <c r="A454" s="11" t="s">
        <v>26</v>
      </c>
      <c r="B454" s="13">
        <v>14</v>
      </c>
      <c r="C454" s="13" t="s">
        <v>48</v>
      </c>
      <c r="D454" s="13" t="s">
        <v>46</v>
      </c>
      <c r="E454" s="13" t="str">
        <f t="shared" si="7"/>
        <v>8/10/2012†14Average Per PremiseAll</v>
      </c>
      <c r="F454" s="13">
        <v>7.7779540000000003</v>
      </c>
      <c r="G454" s="13">
        <v>7.7779540000000003</v>
      </c>
      <c r="H454" s="13">
        <v>84.380899999999997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</row>
    <row r="455" spans="1:13" s="13" customFormat="1">
      <c r="A455" s="11" t="s">
        <v>26</v>
      </c>
      <c r="B455" s="13">
        <v>14</v>
      </c>
      <c r="C455" s="13" t="s">
        <v>50</v>
      </c>
      <c r="D455" s="13" t="s">
        <v>55</v>
      </c>
      <c r="E455" s="13" t="str">
        <f t="shared" si="7"/>
        <v>8/10/2012†14Average Per Ton30% Cycling</v>
      </c>
      <c r="F455" s="13">
        <v>1.165322</v>
      </c>
      <c r="G455" s="13">
        <v>1.165322</v>
      </c>
      <c r="H455" s="13">
        <v>84.887100000000004</v>
      </c>
    </row>
    <row r="456" spans="1:13" s="13" customFormat="1">
      <c r="A456" s="11" t="s">
        <v>26</v>
      </c>
      <c r="B456" s="13">
        <v>14</v>
      </c>
      <c r="C456" s="13" t="s">
        <v>50</v>
      </c>
      <c r="D456" s="13" t="s">
        <v>51</v>
      </c>
      <c r="E456" s="13" t="str">
        <f t="shared" si="7"/>
        <v>8/10/2012†14Average Per Ton50% Cycling</v>
      </c>
      <c r="F456" s="13">
        <v>0.85777879999999995</v>
      </c>
      <c r="G456" s="13">
        <v>0.85777879999999995</v>
      </c>
      <c r="H456" s="13">
        <v>84.120099999999994</v>
      </c>
    </row>
    <row r="457" spans="1:13" s="13" customFormat="1">
      <c r="A457" s="11" t="s">
        <v>26</v>
      </c>
      <c r="B457" s="13">
        <v>14</v>
      </c>
      <c r="C457" s="13" t="s">
        <v>50</v>
      </c>
      <c r="D457" s="13" t="s">
        <v>46</v>
      </c>
      <c r="E457" s="13" t="str">
        <f t="shared" si="7"/>
        <v>8/10/2012†14Average Per TonAll</v>
      </c>
      <c r="F457" s="13">
        <v>0.96234339999999996</v>
      </c>
      <c r="G457" s="13">
        <v>0.96234339999999996</v>
      </c>
      <c r="H457" s="13">
        <v>84.380899999999997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</row>
    <row r="458" spans="1:13" s="13" customFormat="1">
      <c r="A458" s="11" t="s">
        <v>26</v>
      </c>
      <c r="B458" s="13">
        <v>15</v>
      </c>
      <c r="C458" s="13" t="s">
        <v>56</v>
      </c>
      <c r="D458" s="13" t="s">
        <v>55</v>
      </c>
      <c r="E458" s="13" t="str">
        <f t="shared" si="7"/>
        <v>8/10/2012†15Aggregate30% Cycling</v>
      </c>
      <c r="F458" s="13">
        <v>14.51089</v>
      </c>
      <c r="G458" s="13">
        <v>14.51089</v>
      </c>
      <c r="H458" s="13">
        <v>84.349500000000006</v>
      </c>
    </row>
    <row r="459" spans="1:13" s="13" customFormat="1">
      <c r="A459" s="11" t="s">
        <v>26</v>
      </c>
      <c r="B459" s="13">
        <v>15</v>
      </c>
      <c r="C459" s="13" t="s">
        <v>56</v>
      </c>
      <c r="D459" s="13" t="s">
        <v>51</v>
      </c>
      <c r="E459" s="13" t="str">
        <f t="shared" si="7"/>
        <v>8/10/2012†15Aggregate50% Cycling</v>
      </c>
      <c r="F459" s="13">
        <v>22.664770000000001</v>
      </c>
      <c r="G459" s="13">
        <v>22.664770000000001</v>
      </c>
      <c r="H459" s="13">
        <v>84.072500000000005</v>
      </c>
    </row>
    <row r="460" spans="1:13" s="13" customFormat="1">
      <c r="A460" s="11" t="s">
        <v>26</v>
      </c>
      <c r="B460" s="13">
        <v>15</v>
      </c>
      <c r="C460" s="13" t="s">
        <v>56</v>
      </c>
      <c r="D460" s="13" t="s">
        <v>46</v>
      </c>
      <c r="E460" s="13" t="str">
        <f t="shared" si="7"/>
        <v>8/10/2012†15AggregateAll</v>
      </c>
      <c r="F460" s="13">
        <v>37.177660000000003</v>
      </c>
      <c r="G460" s="13">
        <v>37.177660000000003</v>
      </c>
      <c r="H460" s="13">
        <v>84.166700000000006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</row>
    <row r="461" spans="1:13" s="13" customFormat="1">
      <c r="A461" s="11" t="s">
        <v>26</v>
      </c>
      <c r="B461" s="13">
        <v>15</v>
      </c>
      <c r="C461" s="13" t="s">
        <v>49</v>
      </c>
      <c r="D461" s="13" t="s">
        <v>55</v>
      </c>
      <c r="E461" s="13" t="str">
        <f t="shared" si="7"/>
        <v>8/10/2012†15Average Per Device30% Cycling</v>
      </c>
      <c r="F461" s="13">
        <v>4.2937419999999999</v>
      </c>
      <c r="G461" s="13">
        <v>4.2937419999999999</v>
      </c>
      <c r="H461" s="13">
        <v>84.349500000000006</v>
      </c>
    </row>
    <row r="462" spans="1:13" s="13" customFormat="1">
      <c r="A462" s="11" t="s">
        <v>26</v>
      </c>
      <c r="B462" s="13">
        <v>15</v>
      </c>
      <c r="C462" s="13" t="s">
        <v>49</v>
      </c>
      <c r="D462" s="13" t="s">
        <v>51</v>
      </c>
      <c r="E462" s="13" t="str">
        <f t="shared" si="7"/>
        <v>8/10/2012†15Average Per Device50% Cycling</v>
      </c>
      <c r="F462" s="13">
        <v>3.5385249999999999</v>
      </c>
      <c r="G462" s="13">
        <v>3.5385249999999999</v>
      </c>
      <c r="H462" s="13">
        <v>84.072500000000005</v>
      </c>
    </row>
    <row r="463" spans="1:13" s="13" customFormat="1">
      <c r="A463" s="11" t="s">
        <v>26</v>
      </c>
      <c r="B463" s="13">
        <v>15</v>
      </c>
      <c r="C463" s="13" t="s">
        <v>49</v>
      </c>
      <c r="D463" s="13" t="s">
        <v>46</v>
      </c>
      <c r="E463" s="13" t="str">
        <f t="shared" si="7"/>
        <v>8/10/2012†15Average Per DeviceAll</v>
      </c>
      <c r="F463" s="13">
        <v>3.7952979999999998</v>
      </c>
      <c r="G463" s="13">
        <v>3.7952979999999998</v>
      </c>
      <c r="H463" s="13">
        <v>84.166700000000006</v>
      </c>
      <c r="I463" s="13">
        <v>0</v>
      </c>
      <c r="J463" s="13">
        <v>0</v>
      </c>
      <c r="K463" s="13">
        <v>0</v>
      </c>
      <c r="L463" s="13">
        <v>0</v>
      </c>
      <c r="M463" s="13">
        <v>0</v>
      </c>
    </row>
    <row r="464" spans="1:13" s="13" customFormat="1">
      <c r="A464" s="11" t="s">
        <v>26</v>
      </c>
      <c r="B464" s="13">
        <v>15</v>
      </c>
      <c r="C464" s="13" t="s">
        <v>48</v>
      </c>
      <c r="D464" s="13" t="s">
        <v>55</v>
      </c>
      <c r="E464" s="13" t="str">
        <f t="shared" si="7"/>
        <v>8/10/2012†15Average Per Premise30% Cycling</v>
      </c>
      <c r="F464" s="13">
        <v>8.9518129999999996</v>
      </c>
      <c r="G464" s="13">
        <v>8.9518129999999996</v>
      </c>
      <c r="H464" s="13">
        <v>84.349500000000006</v>
      </c>
    </row>
    <row r="465" spans="1:13" s="13" customFormat="1">
      <c r="A465" s="11" t="s">
        <v>26</v>
      </c>
      <c r="B465" s="13">
        <v>15</v>
      </c>
      <c r="C465" s="13" t="s">
        <v>48</v>
      </c>
      <c r="D465" s="13" t="s">
        <v>51</v>
      </c>
      <c r="E465" s="13" t="str">
        <f t="shared" si="7"/>
        <v>8/10/2012†15Average Per Premise50% Cycling</v>
      </c>
      <c r="F465" s="13">
        <v>7.1951660000000004</v>
      </c>
      <c r="G465" s="13">
        <v>7.1951660000000004</v>
      </c>
      <c r="H465" s="13">
        <v>84.072500000000005</v>
      </c>
    </row>
    <row r="466" spans="1:13" s="13" customFormat="1">
      <c r="A466" s="11" t="s">
        <v>26</v>
      </c>
      <c r="B466" s="13">
        <v>15</v>
      </c>
      <c r="C466" s="13" t="s">
        <v>48</v>
      </c>
      <c r="D466" s="13" t="s">
        <v>46</v>
      </c>
      <c r="E466" s="13" t="str">
        <f t="shared" si="7"/>
        <v>8/10/2012†15Average Per PremiseAll</v>
      </c>
      <c r="F466" s="13">
        <v>7.7924259999999999</v>
      </c>
      <c r="G466" s="13">
        <v>7.7924259999999999</v>
      </c>
      <c r="H466" s="13">
        <v>84.166700000000006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</row>
    <row r="467" spans="1:13" s="13" customFormat="1">
      <c r="A467" s="11" t="s">
        <v>26</v>
      </c>
      <c r="B467" s="13">
        <v>15</v>
      </c>
      <c r="C467" s="13" t="s">
        <v>50</v>
      </c>
      <c r="D467" s="13" t="s">
        <v>55</v>
      </c>
      <c r="E467" s="13" t="str">
        <f t="shared" si="7"/>
        <v>8/10/2012†15Average Per Ton30% Cycling</v>
      </c>
      <c r="F467" s="13">
        <v>1.1716930000000001</v>
      </c>
      <c r="G467" s="13">
        <v>1.1716930000000001</v>
      </c>
      <c r="H467" s="13">
        <v>84.349500000000006</v>
      </c>
    </row>
    <row r="468" spans="1:13" s="13" customFormat="1">
      <c r="A468" s="11" t="s">
        <v>26</v>
      </c>
      <c r="B468" s="13">
        <v>15</v>
      </c>
      <c r="C468" s="13" t="s">
        <v>50</v>
      </c>
      <c r="D468" s="13" t="s">
        <v>51</v>
      </c>
      <c r="E468" s="13" t="str">
        <f t="shared" si="7"/>
        <v>8/10/2012†15Average Per Ton50% Cycling</v>
      </c>
      <c r="F468" s="13">
        <v>0.85740360000000004</v>
      </c>
      <c r="G468" s="13">
        <v>0.85740360000000004</v>
      </c>
      <c r="H468" s="13">
        <v>84.072500000000005</v>
      </c>
    </row>
    <row r="469" spans="1:13" s="13" customFormat="1">
      <c r="A469" s="11" t="s">
        <v>26</v>
      </c>
      <c r="B469" s="13">
        <v>15</v>
      </c>
      <c r="C469" s="13" t="s">
        <v>50</v>
      </c>
      <c r="D469" s="13" t="s">
        <v>46</v>
      </c>
      <c r="E469" s="13" t="str">
        <f t="shared" si="7"/>
        <v>8/10/2012†15Average Per TonAll</v>
      </c>
      <c r="F469" s="13">
        <v>0.96426190000000001</v>
      </c>
      <c r="G469" s="13">
        <v>0.96426190000000001</v>
      </c>
      <c r="H469" s="13">
        <v>84.166700000000006</v>
      </c>
      <c r="I469" s="13">
        <v>0</v>
      </c>
      <c r="J469" s="13">
        <v>0</v>
      </c>
      <c r="K469" s="13">
        <v>0</v>
      </c>
      <c r="L469" s="13">
        <v>0</v>
      </c>
      <c r="M469" s="13">
        <v>0</v>
      </c>
    </row>
    <row r="470" spans="1:13" s="13" customFormat="1">
      <c r="A470" s="11" t="s">
        <v>26</v>
      </c>
      <c r="B470" s="13">
        <v>16</v>
      </c>
      <c r="C470" s="13" t="s">
        <v>56</v>
      </c>
      <c r="D470" s="13" t="s">
        <v>55</v>
      </c>
      <c r="E470" s="13" t="str">
        <f t="shared" si="7"/>
        <v>8/10/2012†16Aggregate30% Cycling</v>
      </c>
      <c r="F470" s="13">
        <v>14.293240000000001</v>
      </c>
      <c r="G470" s="13">
        <v>14.293240000000001</v>
      </c>
      <c r="H470" s="13">
        <v>83.196299999999994</v>
      </c>
    </row>
    <row r="471" spans="1:13" s="13" customFormat="1">
      <c r="A471" s="11" t="s">
        <v>26</v>
      </c>
      <c r="B471" s="13">
        <v>16</v>
      </c>
      <c r="C471" s="13" t="s">
        <v>56</v>
      </c>
      <c r="D471" s="13" t="s">
        <v>51</v>
      </c>
      <c r="E471" s="13" t="str">
        <f t="shared" si="7"/>
        <v>8/10/2012†16Aggregate50% Cycling</v>
      </c>
      <c r="F471" s="13">
        <v>21.980969999999999</v>
      </c>
      <c r="G471" s="13">
        <v>21.980969999999999</v>
      </c>
      <c r="H471" s="13">
        <v>83.025099999999995</v>
      </c>
    </row>
    <row r="472" spans="1:13" s="13" customFormat="1">
      <c r="A472" s="11" t="s">
        <v>26</v>
      </c>
      <c r="B472" s="13">
        <v>16</v>
      </c>
      <c r="C472" s="13" t="s">
        <v>56</v>
      </c>
      <c r="D472" s="13" t="s">
        <v>46</v>
      </c>
      <c r="E472" s="13" t="str">
        <f t="shared" si="7"/>
        <v>8/10/2012†16AggregateAll</v>
      </c>
      <c r="F472" s="13">
        <v>36.276299999999999</v>
      </c>
      <c r="G472" s="13">
        <v>36.276299999999999</v>
      </c>
      <c r="H472" s="13">
        <v>83.083299999999994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</row>
    <row r="473" spans="1:13" s="13" customFormat="1">
      <c r="A473" s="11" t="s">
        <v>26</v>
      </c>
      <c r="B473" s="13">
        <v>16</v>
      </c>
      <c r="C473" s="13" t="s">
        <v>49</v>
      </c>
      <c r="D473" s="13" t="s">
        <v>55</v>
      </c>
      <c r="E473" s="13" t="str">
        <f t="shared" si="7"/>
        <v>8/10/2012†16Average Per Device30% Cycling</v>
      </c>
      <c r="F473" s="13">
        <v>4.2293390000000004</v>
      </c>
      <c r="G473" s="13">
        <v>4.2293390000000004</v>
      </c>
      <c r="H473" s="13">
        <v>83.196299999999994</v>
      </c>
    </row>
    <row r="474" spans="1:13" s="13" customFormat="1">
      <c r="A474" s="11" t="s">
        <v>26</v>
      </c>
      <c r="B474" s="13">
        <v>16</v>
      </c>
      <c r="C474" s="13" t="s">
        <v>49</v>
      </c>
      <c r="D474" s="13" t="s">
        <v>51</v>
      </c>
      <c r="E474" s="13" t="str">
        <f t="shared" si="7"/>
        <v>8/10/2012†16Average Per Device50% Cycling</v>
      </c>
      <c r="F474" s="13">
        <v>3.4317660000000001</v>
      </c>
      <c r="G474" s="13">
        <v>3.4317660000000001</v>
      </c>
      <c r="H474" s="13">
        <v>83.025099999999995</v>
      </c>
    </row>
    <row r="475" spans="1:13" s="13" customFormat="1">
      <c r="A475" s="11" t="s">
        <v>26</v>
      </c>
      <c r="B475" s="13">
        <v>16</v>
      </c>
      <c r="C475" s="13" t="s">
        <v>49</v>
      </c>
      <c r="D475" s="13" t="s">
        <v>46</v>
      </c>
      <c r="E475" s="13" t="str">
        <f t="shared" si="7"/>
        <v>8/10/2012†16Average Per DeviceAll</v>
      </c>
      <c r="F475" s="13">
        <v>3.702941</v>
      </c>
      <c r="G475" s="13">
        <v>3.702941</v>
      </c>
      <c r="H475" s="13">
        <v>83.083299999999994</v>
      </c>
      <c r="I475" s="13">
        <v>0</v>
      </c>
      <c r="J475" s="13">
        <v>0</v>
      </c>
      <c r="K475" s="13">
        <v>0</v>
      </c>
      <c r="L475" s="13">
        <v>0</v>
      </c>
      <c r="M475" s="13">
        <v>0</v>
      </c>
    </row>
    <row r="476" spans="1:13" s="13" customFormat="1">
      <c r="A476" s="11" t="s">
        <v>26</v>
      </c>
      <c r="B476" s="13">
        <v>16</v>
      </c>
      <c r="C476" s="13" t="s">
        <v>48</v>
      </c>
      <c r="D476" s="13" t="s">
        <v>55</v>
      </c>
      <c r="E476" s="13" t="str">
        <f t="shared" si="7"/>
        <v>8/10/2012†16Average Per Premise30% Cycling</v>
      </c>
      <c r="F476" s="13">
        <v>8.8175419999999995</v>
      </c>
      <c r="G476" s="13">
        <v>8.8175419999999995</v>
      </c>
      <c r="H476" s="13">
        <v>83.196299999999994</v>
      </c>
    </row>
    <row r="477" spans="1:13" s="13" customFormat="1">
      <c r="A477" s="11" t="s">
        <v>26</v>
      </c>
      <c r="B477" s="13">
        <v>16</v>
      </c>
      <c r="C477" s="13" t="s">
        <v>48</v>
      </c>
      <c r="D477" s="13" t="s">
        <v>51</v>
      </c>
      <c r="E477" s="13" t="str">
        <f t="shared" si="7"/>
        <v>8/10/2012†16Average Per Premise50% Cycling</v>
      </c>
      <c r="F477" s="13">
        <v>6.9780850000000001</v>
      </c>
      <c r="G477" s="13">
        <v>6.9780850000000001</v>
      </c>
      <c r="H477" s="13">
        <v>83.025099999999995</v>
      </c>
    </row>
    <row r="478" spans="1:13" s="13" customFormat="1">
      <c r="A478" s="11" t="s">
        <v>26</v>
      </c>
      <c r="B478" s="13">
        <v>16</v>
      </c>
      <c r="C478" s="13" t="s">
        <v>48</v>
      </c>
      <c r="D478" s="13" t="s">
        <v>46</v>
      </c>
      <c r="E478" s="13" t="str">
        <f t="shared" si="7"/>
        <v>8/10/2012†16Average Per PremiseAll</v>
      </c>
      <c r="F478" s="13">
        <v>7.6035000000000004</v>
      </c>
      <c r="G478" s="13">
        <v>7.6035000000000004</v>
      </c>
      <c r="H478" s="13">
        <v>83.083299999999994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</row>
    <row r="479" spans="1:13" s="13" customFormat="1">
      <c r="A479" s="11" t="s">
        <v>26</v>
      </c>
      <c r="B479" s="13">
        <v>16</v>
      </c>
      <c r="C479" s="13" t="s">
        <v>50</v>
      </c>
      <c r="D479" s="13" t="s">
        <v>55</v>
      </c>
      <c r="E479" s="13" t="str">
        <f t="shared" si="7"/>
        <v>8/10/2012†16Average Per Ton30% Cycling</v>
      </c>
      <c r="F479" s="13">
        <v>1.154118</v>
      </c>
      <c r="G479" s="13">
        <v>1.154118</v>
      </c>
      <c r="H479" s="13">
        <v>83.196299999999994</v>
      </c>
    </row>
    <row r="480" spans="1:13" s="13" customFormat="1">
      <c r="A480" s="11" t="s">
        <v>26</v>
      </c>
      <c r="B480" s="13">
        <v>16</v>
      </c>
      <c r="C480" s="13" t="s">
        <v>50</v>
      </c>
      <c r="D480" s="13" t="s">
        <v>51</v>
      </c>
      <c r="E480" s="13" t="str">
        <f t="shared" si="7"/>
        <v>8/10/2012†16Average Per Ton50% Cycling</v>
      </c>
      <c r="F480" s="13">
        <v>0.83153540000000004</v>
      </c>
      <c r="G480" s="13">
        <v>0.83153540000000004</v>
      </c>
      <c r="H480" s="13">
        <v>83.025099999999995</v>
      </c>
    </row>
    <row r="481" spans="1:13" s="13" customFormat="1">
      <c r="A481" s="11" t="s">
        <v>26</v>
      </c>
      <c r="B481" s="13">
        <v>16</v>
      </c>
      <c r="C481" s="13" t="s">
        <v>50</v>
      </c>
      <c r="D481" s="13" t="s">
        <v>46</v>
      </c>
      <c r="E481" s="13" t="str">
        <f t="shared" si="7"/>
        <v>8/10/2012†16Average Per TonAll</v>
      </c>
      <c r="F481" s="13">
        <v>0.94121359999999998</v>
      </c>
      <c r="G481" s="13">
        <v>0.94121359999999998</v>
      </c>
      <c r="H481" s="13">
        <v>83.083299999999994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</row>
    <row r="482" spans="1:13" s="13" customFormat="1">
      <c r="A482" s="11" t="s">
        <v>26</v>
      </c>
      <c r="B482" s="13">
        <v>17</v>
      </c>
      <c r="C482" s="13" t="s">
        <v>56</v>
      </c>
      <c r="D482" s="13" t="s">
        <v>55</v>
      </c>
      <c r="E482" s="13" t="str">
        <f t="shared" si="7"/>
        <v>8/10/2012†17Aggregate30% Cycling</v>
      </c>
      <c r="F482" s="13">
        <v>12.30161</v>
      </c>
      <c r="G482" s="13">
        <v>13.611039999999999</v>
      </c>
      <c r="H482" s="13">
        <v>81.177599999999998</v>
      </c>
      <c r="I482" s="13">
        <v>0.77503719999999998</v>
      </c>
      <c r="J482" s="13">
        <v>1.090759</v>
      </c>
      <c r="K482" s="13">
        <v>1.3094269999999999</v>
      </c>
      <c r="L482" s="13">
        <v>1.528095</v>
      </c>
      <c r="M482" s="13">
        <v>1.843817</v>
      </c>
    </row>
    <row r="483" spans="1:13" s="13" customFormat="1">
      <c r="A483" s="11" t="s">
        <v>26</v>
      </c>
      <c r="B483" s="13">
        <v>17</v>
      </c>
      <c r="C483" s="13" t="s">
        <v>56</v>
      </c>
      <c r="D483" s="13" t="s">
        <v>51</v>
      </c>
      <c r="E483" s="13" t="str">
        <f t="shared" si="7"/>
        <v>8/10/2012†17Aggregate50% Cycling</v>
      </c>
      <c r="F483" s="13">
        <v>18.429359999999999</v>
      </c>
      <c r="G483" s="13">
        <v>20.682729999999999</v>
      </c>
      <c r="H483" s="13">
        <v>80.552599999999998</v>
      </c>
      <c r="I483" s="13">
        <v>0.72937280000000004</v>
      </c>
      <c r="J483" s="13">
        <v>1.629761</v>
      </c>
      <c r="K483" s="13">
        <v>2.2533660000000002</v>
      </c>
      <c r="L483" s="13">
        <v>2.8769719999999999</v>
      </c>
      <c r="M483" s="13">
        <v>3.7773599999999998</v>
      </c>
    </row>
    <row r="484" spans="1:13" s="13" customFormat="1">
      <c r="A484" s="11" t="s">
        <v>26</v>
      </c>
      <c r="B484" s="13">
        <v>17</v>
      </c>
      <c r="C484" s="13" t="s">
        <v>56</v>
      </c>
      <c r="D484" s="13" t="s">
        <v>46</v>
      </c>
      <c r="E484" s="13" t="str">
        <f t="shared" si="7"/>
        <v>8/10/2012†17AggregateAll</v>
      </c>
      <c r="F484" s="13">
        <v>30.732959999999999</v>
      </c>
      <c r="G484" s="13">
        <v>34.295859999999998</v>
      </c>
      <c r="H484" s="13">
        <v>80.765100000000004</v>
      </c>
      <c r="I484" s="13">
        <v>1.504691</v>
      </c>
      <c r="J484" s="13">
        <v>2.7206969999999999</v>
      </c>
      <c r="K484" s="13">
        <v>3.5628989999999998</v>
      </c>
      <c r="L484" s="13">
        <v>4.4051010000000002</v>
      </c>
      <c r="M484" s="13">
        <v>5.6211070000000003</v>
      </c>
    </row>
    <row r="485" spans="1:13" s="13" customFormat="1">
      <c r="A485" s="11" t="s">
        <v>26</v>
      </c>
      <c r="B485" s="13">
        <v>17</v>
      </c>
      <c r="C485" s="13" t="s">
        <v>49</v>
      </c>
      <c r="D485" s="13" t="s">
        <v>55</v>
      </c>
      <c r="E485" s="13" t="str">
        <f t="shared" si="7"/>
        <v>8/10/2012†17Average Per Device30% Cycling</v>
      </c>
      <c r="F485" s="13">
        <v>3.6400220000000001</v>
      </c>
      <c r="G485" s="13">
        <v>4.0274789999999996</v>
      </c>
      <c r="H485" s="13">
        <v>81.177599999999998</v>
      </c>
      <c r="I485" s="13">
        <v>5.7789699999999999E-2</v>
      </c>
      <c r="J485" s="13">
        <v>0.2525596</v>
      </c>
      <c r="K485" s="13">
        <v>0.38745669999999999</v>
      </c>
      <c r="L485" s="13">
        <v>0.52235370000000003</v>
      </c>
      <c r="M485" s="13">
        <v>0.71712359999999997</v>
      </c>
    </row>
    <row r="486" spans="1:13" s="13" customFormat="1">
      <c r="A486" s="11" t="s">
        <v>26</v>
      </c>
      <c r="B486" s="13">
        <v>17</v>
      </c>
      <c r="C486" s="13" t="s">
        <v>49</v>
      </c>
      <c r="D486" s="13" t="s">
        <v>51</v>
      </c>
      <c r="E486" s="13" t="str">
        <f t="shared" si="7"/>
        <v>8/10/2012†17Average Per Device50% Cycling</v>
      </c>
      <c r="F486" s="13">
        <v>2.8772739999999999</v>
      </c>
      <c r="G486" s="13">
        <v>3.229079</v>
      </c>
      <c r="H486" s="13">
        <v>80.552599999999998</v>
      </c>
      <c r="I486" s="13">
        <v>-0.1320018</v>
      </c>
      <c r="J486" s="13">
        <v>0.15383559999999999</v>
      </c>
      <c r="K486" s="13">
        <v>0.3518057</v>
      </c>
      <c r="L486" s="13">
        <v>0.54977580000000004</v>
      </c>
      <c r="M486" s="13">
        <v>0.83561319999999994</v>
      </c>
    </row>
    <row r="487" spans="1:13" s="13" customFormat="1">
      <c r="A487" s="11" t="s">
        <v>26</v>
      </c>
      <c r="B487" s="13">
        <v>17</v>
      </c>
      <c r="C487" s="13" t="s">
        <v>49</v>
      </c>
      <c r="D487" s="13" t="s">
        <v>46</v>
      </c>
      <c r="E487" s="13" t="str">
        <f t="shared" si="7"/>
        <v>8/10/2012†17Average Per DeviceAll</v>
      </c>
      <c r="F487" s="13">
        <v>3.1366079999999998</v>
      </c>
      <c r="G487" s="13">
        <v>3.5005350000000002</v>
      </c>
      <c r="H487" s="13">
        <v>80.765100000000004</v>
      </c>
      <c r="I487" s="13">
        <v>-6.7472699999999997E-2</v>
      </c>
      <c r="J487" s="13">
        <v>0.1874017</v>
      </c>
      <c r="K487" s="13">
        <v>0.363927</v>
      </c>
      <c r="L487" s="13">
        <v>0.5404523</v>
      </c>
      <c r="M487" s="13">
        <v>0.79532670000000005</v>
      </c>
    </row>
    <row r="488" spans="1:13" s="13" customFormat="1">
      <c r="A488" s="11" t="s">
        <v>26</v>
      </c>
      <c r="B488" s="13">
        <v>17</v>
      </c>
      <c r="C488" s="13" t="s">
        <v>48</v>
      </c>
      <c r="D488" s="13" t="s">
        <v>55</v>
      </c>
      <c r="E488" s="13" t="str">
        <f t="shared" si="7"/>
        <v>8/10/2012†17Average Per Premise30% Cycling</v>
      </c>
      <c r="F488" s="13">
        <v>7.5889040000000003</v>
      </c>
      <c r="G488" s="13">
        <v>8.3966940000000001</v>
      </c>
      <c r="H488" s="13">
        <v>81.177599999999998</v>
      </c>
      <c r="I488" s="13">
        <v>0.47812290000000002</v>
      </c>
      <c r="J488" s="13">
        <v>0.67289270000000001</v>
      </c>
      <c r="K488" s="13">
        <v>0.8077898</v>
      </c>
      <c r="L488" s="13">
        <v>0.94268689999999999</v>
      </c>
      <c r="M488" s="13">
        <v>1.1374569999999999</v>
      </c>
    </row>
    <row r="489" spans="1:13" s="13" customFormat="1">
      <c r="A489" s="11" t="s">
        <v>26</v>
      </c>
      <c r="B489" s="13">
        <v>17</v>
      </c>
      <c r="C489" s="13" t="s">
        <v>48</v>
      </c>
      <c r="D489" s="13" t="s">
        <v>51</v>
      </c>
      <c r="E489" s="13" t="str">
        <f t="shared" si="7"/>
        <v>8/10/2012†17Average Per Premise50% Cycling</v>
      </c>
      <c r="F489" s="13">
        <v>5.8505909999999997</v>
      </c>
      <c r="G489" s="13">
        <v>6.5659460000000003</v>
      </c>
      <c r="H489" s="13">
        <v>80.552599999999998</v>
      </c>
      <c r="I489" s="13">
        <v>0.2315469</v>
      </c>
      <c r="J489" s="13">
        <v>0.51738439999999997</v>
      </c>
      <c r="K489" s="13">
        <v>0.71535439999999995</v>
      </c>
      <c r="L489" s="13">
        <v>0.91332449999999998</v>
      </c>
      <c r="M489" s="13">
        <v>1.1991620000000001</v>
      </c>
    </row>
    <row r="490" spans="1:13" s="13" customFormat="1">
      <c r="A490" s="11" t="s">
        <v>26</v>
      </c>
      <c r="B490" s="13">
        <v>17</v>
      </c>
      <c r="C490" s="13" t="s">
        <v>48</v>
      </c>
      <c r="D490" s="13" t="s">
        <v>46</v>
      </c>
      <c r="E490" s="13" t="str">
        <f t="shared" si="7"/>
        <v>8/10/2012†17Average Per PremiseAll</v>
      </c>
      <c r="F490" s="13">
        <v>6.4416169999999999</v>
      </c>
      <c r="G490" s="13">
        <v>7.1883999999999997</v>
      </c>
      <c r="H490" s="13">
        <v>80.765100000000004</v>
      </c>
      <c r="I490" s="13">
        <v>0.31538270000000002</v>
      </c>
      <c r="J490" s="13">
        <v>0.57025720000000002</v>
      </c>
      <c r="K490" s="13">
        <v>0.74678250000000002</v>
      </c>
      <c r="L490" s="13">
        <v>0.92330769999999995</v>
      </c>
      <c r="M490" s="13">
        <v>1.1781820000000001</v>
      </c>
    </row>
    <row r="491" spans="1:13" s="13" customFormat="1">
      <c r="A491" s="11" t="s">
        <v>26</v>
      </c>
      <c r="B491" s="13">
        <v>17</v>
      </c>
      <c r="C491" s="13" t="s">
        <v>50</v>
      </c>
      <c r="D491" s="13" t="s">
        <v>55</v>
      </c>
      <c r="E491" s="13" t="str">
        <f t="shared" si="7"/>
        <v>8/10/2012†17Average Per Ton30% Cycling</v>
      </c>
      <c r="F491" s="13">
        <v>0.9933033</v>
      </c>
      <c r="G491" s="13">
        <v>1.0990340000000001</v>
      </c>
      <c r="H491" s="13">
        <v>81.177599999999998</v>
      </c>
      <c r="I491" s="13">
        <v>-0.2239363</v>
      </c>
      <c r="J491" s="13">
        <v>-2.9166399999999999E-2</v>
      </c>
      <c r="K491" s="13">
        <v>0.1057307</v>
      </c>
      <c r="L491" s="13">
        <v>0.2406277</v>
      </c>
      <c r="M491" s="13">
        <v>0.4353976</v>
      </c>
    </row>
    <row r="492" spans="1:13" s="13" customFormat="1">
      <c r="A492" s="11" t="s">
        <v>26</v>
      </c>
      <c r="B492" s="13">
        <v>17</v>
      </c>
      <c r="C492" s="13" t="s">
        <v>50</v>
      </c>
      <c r="D492" s="13" t="s">
        <v>51</v>
      </c>
      <c r="E492" s="13" t="str">
        <f t="shared" si="7"/>
        <v>8/10/2012†17Average Per Ton50% Cycling</v>
      </c>
      <c r="F492" s="13">
        <v>0.69717899999999999</v>
      </c>
      <c r="G492" s="13">
        <v>0.78242330000000004</v>
      </c>
      <c r="H492" s="13">
        <v>80.552599999999998</v>
      </c>
      <c r="I492" s="13">
        <v>-0.39856320000000001</v>
      </c>
      <c r="J492" s="13">
        <v>-0.1127258</v>
      </c>
      <c r="K492" s="13">
        <v>8.5244399999999998E-2</v>
      </c>
      <c r="L492" s="13">
        <v>0.28321449999999998</v>
      </c>
      <c r="M492" s="13">
        <v>0.56905190000000005</v>
      </c>
    </row>
    <row r="493" spans="1:13" s="13" customFormat="1">
      <c r="A493" s="11" t="s">
        <v>26</v>
      </c>
      <c r="B493" s="13">
        <v>17</v>
      </c>
      <c r="C493" s="13" t="s">
        <v>50</v>
      </c>
      <c r="D493" s="13" t="s">
        <v>46</v>
      </c>
      <c r="E493" s="13" t="str">
        <f t="shared" si="7"/>
        <v>8/10/2012†17Average Per TonAll</v>
      </c>
      <c r="F493" s="13">
        <v>0.79786120000000005</v>
      </c>
      <c r="G493" s="13">
        <v>0.8900709</v>
      </c>
      <c r="H493" s="13">
        <v>80.765100000000004</v>
      </c>
      <c r="I493" s="13">
        <v>-0.33918999999999999</v>
      </c>
      <c r="J493" s="13">
        <v>-8.4315600000000004E-2</v>
      </c>
      <c r="K493" s="13">
        <v>9.2209700000000006E-2</v>
      </c>
      <c r="L493" s="13">
        <v>0.268735</v>
      </c>
      <c r="M493" s="13">
        <v>0.5236094</v>
      </c>
    </row>
    <row r="494" spans="1:13" s="13" customFormat="1">
      <c r="A494" s="11" t="s">
        <v>26</v>
      </c>
      <c r="B494" s="13">
        <v>18</v>
      </c>
      <c r="C494" s="13" t="s">
        <v>56</v>
      </c>
      <c r="D494" s="13" t="s">
        <v>55</v>
      </c>
      <c r="E494" s="13" t="str">
        <f t="shared" si="7"/>
        <v>8/10/2012†18Aggregate30% Cycling</v>
      </c>
      <c r="F494" s="13">
        <v>10.662879999999999</v>
      </c>
      <c r="G494" s="13">
        <v>11.73357</v>
      </c>
      <c r="H494" s="13">
        <v>80.939300000000003</v>
      </c>
      <c r="I494" s="13">
        <v>0.52024040000000005</v>
      </c>
      <c r="J494" s="13">
        <v>0.84544909999999995</v>
      </c>
      <c r="K494" s="13">
        <v>1.0706880000000001</v>
      </c>
      <c r="L494" s="13">
        <v>1.2959259999999999</v>
      </c>
      <c r="M494" s="13">
        <v>1.621135</v>
      </c>
    </row>
    <row r="495" spans="1:13" s="13" customFormat="1">
      <c r="A495" s="11" t="s">
        <v>26</v>
      </c>
      <c r="B495" s="13">
        <v>18</v>
      </c>
      <c r="C495" s="13" t="s">
        <v>56</v>
      </c>
      <c r="D495" s="13" t="s">
        <v>51</v>
      </c>
      <c r="E495" s="13" t="str">
        <f t="shared" si="7"/>
        <v>8/10/2012†18Aggregate50% Cycling</v>
      </c>
      <c r="F495" s="13">
        <v>15.631130000000001</v>
      </c>
      <c r="G495" s="13">
        <v>18.291170000000001</v>
      </c>
      <c r="H495" s="13">
        <v>80.655799999999999</v>
      </c>
      <c r="I495" s="13">
        <v>1.0062249999999999</v>
      </c>
      <c r="J495" s="13">
        <v>1.983317</v>
      </c>
      <c r="K495" s="13">
        <v>2.6600480000000002</v>
      </c>
      <c r="L495" s="13">
        <v>3.3367779999999998</v>
      </c>
      <c r="M495" s="13">
        <v>4.3138699999999996</v>
      </c>
    </row>
    <row r="496" spans="1:13" s="13" customFormat="1">
      <c r="A496" s="11" t="s">
        <v>26</v>
      </c>
      <c r="B496" s="13">
        <v>18</v>
      </c>
      <c r="C496" s="13" t="s">
        <v>56</v>
      </c>
      <c r="D496" s="13" t="s">
        <v>46</v>
      </c>
      <c r="E496" s="13" t="str">
        <f t="shared" si="7"/>
        <v>8/10/2012†18AggregateAll</v>
      </c>
      <c r="F496" s="13">
        <v>26.295850000000002</v>
      </c>
      <c r="G496" s="13">
        <v>30.02637</v>
      </c>
      <c r="H496" s="13">
        <v>80.752200000000002</v>
      </c>
      <c r="I496" s="13">
        <v>1.526467</v>
      </c>
      <c r="J496" s="13">
        <v>2.8286419999999999</v>
      </c>
      <c r="K496" s="13">
        <v>3.7305250000000001</v>
      </c>
      <c r="L496" s="13">
        <v>4.6324079999999999</v>
      </c>
      <c r="M496" s="13">
        <v>5.9345840000000001</v>
      </c>
    </row>
    <row r="497" spans="1:13" s="13" customFormat="1">
      <c r="A497" s="11" t="s">
        <v>26</v>
      </c>
      <c r="B497" s="13">
        <v>18</v>
      </c>
      <c r="C497" s="13" t="s">
        <v>49</v>
      </c>
      <c r="D497" s="13" t="s">
        <v>55</v>
      </c>
      <c r="E497" s="13" t="str">
        <f t="shared" si="7"/>
        <v>8/10/2012†18Average Per Device30% Cycling</v>
      </c>
      <c r="F497" s="13">
        <v>3.1551239999999998</v>
      </c>
      <c r="G497" s="13">
        <v>3.4719380000000002</v>
      </c>
      <c r="H497" s="13">
        <v>80.939300000000003</v>
      </c>
      <c r="I497" s="13">
        <v>-2.2758199999999999E-2</v>
      </c>
      <c r="J497" s="13">
        <v>0.1778641</v>
      </c>
      <c r="K497" s="13">
        <v>0.3168144</v>
      </c>
      <c r="L497" s="13">
        <v>0.45576480000000003</v>
      </c>
      <c r="M497" s="13">
        <v>0.65638700000000005</v>
      </c>
    </row>
    <row r="498" spans="1:13" s="13" customFormat="1">
      <c r="A498" s="11" t="s">
        <v>26</v>
      </c>
      <c r="B498" s="13">
        <v>18</v>
      </c>
      <c r="C498" s="13" t="s">
        <v>49</v>
      </c>
      <c r="D498" s="13" t="s">
        <v>51</v>
      </c>
      <c r="E498" s="13" t="str">
        <f t="shared" si="7"/>
        <v>8/10/2012†18Average Per Device50% Cycling</v>
      </c>
      <c r="F498" s="13">
        <v>2.440401</v>
      </c>
      <c r="G498" s="13">
        <v>2.855699</v>
      </c>
      <c r="H498" s="13">
        <v>80.655799999999999</v>
      </c>
      <c r="I498" s="13">
        <v>-0.1097249</v>
      </c>
      <c r="J498" s="13">
        <v>0.200463</v>
      </c>
      <c r="K498" s="13">
        <v>0.41529820000000001</v>
      </c>
      <c r="L498" s="13">
        <v>0.63013350000000001</v>
      </c>
      <c r="M498" s="13">
        <v>0.94032130000000003</v>
      </c>
    </row>
    <row r="499" spans="1:13" s="13" customFormat="1">
      <c r="A499" s="11" t="s">
        <v>26</v>
      </c>
      <c r="B499" s="13">
        <v>18</v>
      </c>
      <c r="C499" s="13" t="s">
        <v>49</v>
      </c>
      <c r="D499" s="13" t="s">
        <v>46</v>
      </c>
      <c r="E499" s="13" t="str">
        <f t="shared" si="7"/>
        <v>8/10/2012†18Average Per DeviceAll</v>
      </c>
      <c r="F499" s="13">
        <v>2.6834069999999999</v>
      </c>
      <c r="G499" s="13">
        <v>3.0652210000000002</v>
      </c>
      <c r="H499" s="13">
        <v>80.752200000000002</v>
      </c>
      <c r="I499" s="13">
        <v>-8.0156199999999997E-2</v>
      </c>
      <c r="J499" s="13">
        <v>0.19277939999999999</v>
      </c>
      <c r="K499" s="13">
        <v>0.38181369999999998</v>
      </c>
      <c r="L499" s="13">
        <v>0.57084809999999997</v>
      </c>
      <c r="M499" s="13">
        <v>0.84378370000000003</v>
      </c>
    </row>
    <row r="500" spans="1:13" s="13" customFormat="1">
      <c r="A500" s="11" t="s">
        <v>26</v>
      </c>
      <c r="B500" s="13">
        <v>18</v>
      </c>
      <c r="C500" s="13" t="s">
        <v>48</v>
      </c>
      <c r="D500" s="13" t="s">
        <v>55</v>
      </c>
      <c r="E500" s="13" t="str">
        <f t="shared" si="7"/>
        <v>8/10/2012†18Average Per Premise30% Cycling</v>
      </c>
      <c r="F500" s="13">
        <v>6.5779639999999997</v>
      </c>
      <c r="G500" s="13">
        <v>7.2384740000000001</v>
      </c>
      <c r="H500" s="13">
        <v>80.939300000000003</v>
      </c>
      <c r="I500" s="13">
        <v>0.3209379</v>
      </c>
      <c r="J500" s="13">
        <v>0.52156020000000003</v>
      </c>
      <c r="K500" s="13">
        <v>0.6605105</v>
      </c>
      <c r="L500" s="13">
        <v>0.79946090000000003</v>
      </c>
      <c r="M500" s="13">
        <v>1.0000830000000001</v>
      </c>
    </row>
    <row r="501" spans="1:13" s="13" customFormat="1">
      <c r="A501" s="11" t="s">
        <v>26</v>
      </c>
      <c r="B501" s="13">
        <v>18</v>
      </c>
      <c r="C501" s="13" t="s">
        <v>48</v>
      </c>
      <c r="D501" s="13" t="s">
        <v>51</v>
      </c>
      <c r="E501" s="13" t="str">
        <f t="shared" si="7"/>
        <v>8/10/2012†18Average Per Premise50% Cycling</v>
      </c>
      <c r="F501" s="13">
        <v>4.9622630000000001</v>
      </c>
      <c r="G501" s="13">
        <v>5.8067219999999997</v>
      </c>
      <c r="H501" s="13">
        <v>80.655799999999999</v>
      </c>
      <c r="I501" s="13">
        <v>0.31943640000000001</v>
      </c>
      <c r="J501" s="13">
        <v>0.62962430000000003</v>
      </c>
      <c r="K501" s="13">
        <v>0.84445950000000003</v>
      </c>
      <c r="L501" s="13">
        <v>1.0592950000000001</v>
      </c>
      <c r="M501" s="13">
        <v>1.369483</v>
      </c>
    </row>
    <row r="502" spans="1:13" s="13" customFormat="1">
      <c r="A502" s="11" t="s">
        <v>26</v>
      </c>
      <c r="B502" s="13">
        <v>18</v>
      </c>
      <c r="C502" s="13" t="s">
        <v>48</v>
      </c>
      <c r="D502" s="13" t="s">
        <v>46</v>
      </c>
      <c r="E502" s="13" t="str">
        <f t="shared" si="7"/>
        <v>8/10/2012†18Average Per PremiseAll</v>
      </c>
      <c r="F502" s="13">
        <v>5.5116009999999998</v>
      </c>
      <c r="G502" s="13">
        <v>6.2935179999999997</v>
      </c>
      <c r="H502" s="13">
        <v>80.752200000000002</v>
      </c>
      <c r="I502" s="13">
        <v>0.31994689999999998</v>
      </c>
      <c r="J502" s="13">
        <v>0.59288249999999998</v>
      </c>
      <c r="K502" s="13">
        <v>0.78191690000000003</v>
      </c>
      <c r="L502" s="13">
        <v>0.97095120000000001</v>
      </c>
      <c r="M502" s="13">
        <v>1.243887</v>
      </c>
    </row>
    <row r="503" spans="1:13" s="13" customFormat="1">
      <c r="A503" s="11" t="s">
        <v>26</v>
      </c>
      <c r="B503" s="13">
        <v>18</v>
      </c>
      <c r="C503" s="13" t="s">
        <v>50</v>
      </c>
      <c r="D503" s="13" t="s">
        <v>55</v>
      </c>
      <c r="E503" s="13" t="str">
        <f t="shared" si="7"/>
        <v>8/10/2012†18Average Per Ton30% Cycling</v>
      </c>
      <c r="F503" s="13">
        <v>0.86098240000000004</v>
      </c>
      <c r="G503" s="13">
        <v>0.9474359</v>
      </c>
      <c r="H503" s="13">
        <v>80.939300000000003</v>
      </c>
      <c r="I503" s="13">
        <v>-0.25311909999999999</v>
      </c>
      <c r="J503" s="13">
        <v>-5.2496899999999999E-2</v>
      </c>
      <c r="K503" s="13">
        <v>8.6453500000000003E-2</v>
      </c>
      <c r="L503" s="13">
        <v>0.22540389999999999</v>
      </c>
      <c r="M503" s="13">
        <v>0.42602610000000002</v>
      </c>
    </row>
    <row r="504" spans="1:13" s="13" customFormat="1">
      <c r="A504" s="11" t="s">
        <v>26</v>
      </c>
      <c r="B504" s="13">
        <v>18</v>
      </c>
      <c r="C504" s="13" t="s">
        <v>50</v>
      </c>
      <c r="D504" s="13" t="s">
        <v>51</v>
      </c>
      <c r="E504" s="13" t="str">
        <f t="shared" si="7"/>
        <v>8/10/2012†18Average Per Ton50% Cycling</v>
      </c>
      <c r="F504" s="13">
        <v>0.59132229999999997</v>
      </c>
      <c r="G504" s="13">
        <v>0.69195130000000005</v>
      </c>
      <c r="H504" s="13">
        <v>80.655799999999999</v>
      </c>
      <c r="I504" s="13">
        <v>-0.4243941</v>
      </c>
      <c r="J504" s="13">
        <v>-0.11420619999999999</v>
      </c>
      <c r="K504" s="13">
        <v>0.100629</v>
      </c>
      <c r="L504" s="13">
        <v>0.31546419999999997</v>
      </c>
      <c r="M504" s="13">
        <v>0.62565210000000004</v>
      </c>
    </row>
    <row r="505" spans="1:13" s="13" customFormat="1">
      <c r="A505" s="11" t="s">
        <v>26</v>
      </c>
      <c r="B505" s="13">
        <v>18</v>
      </c>
      <c r="C505" s="13" t="s">
        <v>50</v>
      </c>
      <c r="D505" s="13" t="s">
        <v>46</v>
      </c>
      <c r="E505" s="13" t="str">
        <f t="shared" si="7"/>
        <v>8/10/2012†18Average Per TonAll</v>
      </c>
      <c r="F505" s="13">
        <v>0.68300669999999997</v>
      </c>
      <c r="G505" s="13">
        <v>0.77881610000000001</v>
      </c>
      <c r="H505" s="13">
        <v>80.752200000000002</v>
      </c>
      <c r="I505" s="13">
        <v>-0.3661606</v>
      </c>
      <c r="J505" s="13">
        <v>-9.3225000000000002E-2</v>
      </c>
      <c r="K505" s="13">
        <v>9.58093E-2</v>
      </c>
      <c r="L505" s="13">
        <v>0.28484369999999998</v>
      </c>
      <c r="M505" s="13">
        <v>0.55777929999999998</v>
      </c>
    </row>
    <row r="506" spans="1:13" s="13" customFormat="1">
      <c r="A506" s="11" t="s">
        <v>26</v>
      </c>
      <c r="B506" s="13">
        <v>19</v>
      </c>
      <c r="C506" s="13" t="s">
        <v>56</v>
      </c>
      <c r="D506" s="13" t="s">
        <v>55</v>
      </c>
      <c r="E506" s="13" t="str">
        <f t="shared" si="7"/>
        <v>8/10/2012†19Aggregate30% Cycling</v>
      </c>
      <c r="F506" s="13">
        <v>10.210610000000001</v>
      </c>
      <c r="G506" s="13">
        <v>10.210610000000001</v>
      </c>
      <c r="H506" s="13">
        <v>75.641099999999994</v>
      </c>
    </row>
    <row r="507" spans="1:13" s="13" customFormat="1">
      <c r="A507" s="11" t="s">
        <v>26</v>
      </c>
      <c r="B507" s="13">
        <v>19</v>
      </c>
      <c r="C507" s="13" t="s">
        <v>56</v>
      </c>
      <c r="D507" s="13" t="s">
        <v>51</v>
      </c>
      <c r="E507" s="13" t="str">
        <f t="shared" si="7"/>
        <v>8/10/2012†19Aggregate50% Cycling</v>
      </c>
      <c r="F507" s="13">
        <v>15.57286</v>
      </c>
      <c r="G507" s="13">
        <v>15.57286</v>
      </c>
      <c r="H507" s="13">
        <v>75.786299999999997</v>
      </c>
    </row>
    <row r="508" spans="1:13" s="13" customFormat="1">
      <c r="A508" s="11" t="s">
        <v>26</v>
      </c>
      <c r="B508" s="13">
        <v>19</v>
      </c>
      <c r="C508" s="13" t="s">
        <v>56</v>
      </c>
      <c r="D508" s="13" t="s">
        <v>46</v>
      </c>
      <c r="E508" s="13" t="str">
        <f t="shared" si="7"/>
        <v>8/10/2012†19AggregateAll</v>
      </c>
      <c r="F508" s="13">
        <v>25.78501</v>
      </c>
      <c r="G508" s="13">
        <v>25.78501</v>
      </c>
      <c r="H508" s="13">
        <v>75.736999999999995</v>
      </c>
      <c r="I508" s="13">
        <v>0</v>
      </c>
      <c r="J508" s="13">
        <v>0</v>
      </c>
      <c r="K508" s="13">
        <v>0</v>
      </c>
      <c r="L508" s="13">
        <v>0</v>
      </c>
      <c r="M508" s="13">
        <v>0</v>
      </c>
    </row>
    <row r="509" spans="1:13" s="13" customFormat="1">
      <c r="A509" s="11" t="s">
        <v>26</v>
      </c>
      <c r="B509" s="13">
        <v>19</v>
      </c>
      <c r="C509" s="13" t="s">
        <v>49</v>
      </c>
      <c r="D509" s="13" t="s">
        <v>55</v>
      </c>
      <c r="E509" s="13" t="str">
        <f t="shared" si="7"/>
        <v>8/10/2012†19Average Per Device30% Cycling</v>
      </c>
      <c r="F509" s="13">
        <v>3.0212979999999998</v>
      </c>
      <c r="G509" s="13">
        <v>3.0212979999999998</v>
      </c>
      <c r="H509" s="13">
        <v>75.641099999999994</v>
      </c>
    </row>
    <row r="510" spans="1:13" s="13" customFormat="1">
      <c r="A510" s="11" t="s">
        <v>26</v>
      </c>
      <c r="B510" s="13">
        <v>19</v>
      </c>
      <c r="C510" s="13" t="s">
        <v>49</v>
      </c>
      <c r="D510" s="13" t="s">
        <v>51</v>
      </c>
      <c r="E510" s="13" t="str">
        <f t="shared" si="7"/>
        <v>8/10/2012†19Average Per Device50% Cycling</v>
      </c>
      <c r="F510" s="13">
        <v>2.4313039999999999</v>
      </c>
      <c r="G510" s="13">
        <v>2.4313039999999999</v>
      </c>
      <c r="H510" s="13">
        <v>75.786299999999997</v>
      </c>
    </row>
    <row r="511" spans="1:13" s="13" customFormat="1">
      <c r="A511" s="11" t="s">
        <v>26</v>
      </c>
      <c r="B511" s="13">
        <v>19</v>
      </c>
      <c r="C511" s="13" t="s">
        <v>49</v>
      </c>
      <c r="D511" s="13" t="s">
        <v>46</v>
      </c>
      <c r="E511" s="13" t="str">
        <f t="shared" si="7"/>
        <v>8/10/2012†19Average Per DeviceAll</v>
      </c>
      <c r="F511" s="13">
        <v>2.6319020000000002</v>
      </c>
      <c r="G511" s="13">
        <v>2.6319020000000002</v>
      </c>
      <c r="H511" s="13">
        <v>75.736999999999995</v>
      </c>
      <c r="I511" s="13">
        <v>0</v>
      </c>
      <c r="J511" s="13">
        <v>0</v>
      </c>
      <c r="K511" s="13">
        <v>0</v>
      </c>
      <c r="L511" s="13">
        <v>0</v>
      </c>
      <c r="M511" s="13">
        <v>0</v>
      </c>
    </row>
    <row r="512" spans="1:13" s="13" customFormat="1">
      <c r="A512" s="11" t="s">
        <v>26</v>
      </c>
      <c r="B512" s="13">
        <v>19</v>
      </c>
      <c r="C512" s="13" t="s">
        <v>48</v>
      </c>
      <c r="D512" s="13" t="s">
        <v>55</v>
      </c>
      <c r="E512" s="13" t="str">
        <f t="shared" si="7"/>
        <v>8/10/2012†19Average Per Premise30% Cycling</v>
      </c>
      <c r="F512" s="13">
        <v>6.2989560000000004</v>
      </c>
      <c r="G512" s="13">
        <v>6.2989560000000004</v>
      </c>
      <c r="H512" s="13">
        <v>75.641099999999994</v>
      </c>
    </row>
    <row r="513" spans="1:13" s="13" customFormat="1">
      <c r="A513" s="11" t="s">
        <v>26</v>
      </c>
      <c r="B513" s="13">
        <v>19</v>
      </c>
      <c r="C513" s="13" t="s">
        <v>48</v>
      </c>
      <c r="D513" s="13" t="s">
        <v>51</v>
      </c>
      <c r="E513" s="13" t="str">
        <f t="shared" si="7"/>
        <v>8/10/2012†19Average Per Premise50% Cycling</v>
      </c>
      <c r="F513" s="13">
        <v>4.9437639999999998</v>
      </c>
      <c r="G513" s="13">
        <v>4.9437639999999998</v>
      </c>
      <c r="H513" s="13">
        <v>75.786299999999997</v>
      </c>
    </row>
    <row r="514" spans="1:13" s="13" customFormat="1">
      <c r="A514" s="11" t="s">
        <v>26</v>
      </c>
      <c r="B514" s="13">
        <v>19</v>
      </c>
      <c r="C514" s="13" t="s">
        <v>48</v>
      </c>
      <c r="D514" s="13" t="s">
        <v>46</v>
      </c>
      <c r="E514" s="13" t="str">
        <f t="shared" si="7"/>
        <v>8/10/2012†19Average Per PremiseAll</v>
      </c>
      <c r="F514" s="13">
        <v>5.4045300000000003</v>
      </c>
      <c r="G514" s="13">
        <v>5.4045300000000003</v>
      </c>
      <c r="H514" s="13">
        <v>75.736999999999995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</row>
    <row r="515" spans="1:13" s="13" customFormat="1">
      <c r="A515" s="11" t="s">
        <v>26</v>
      </c>
      <c r="B515" s="13">
        <v>19</v>
      </c>
      <c r="C515" s="13" t="s">
        <v>50</v>
      </c>
      <c r="D515" s="13" t="s">
        <v>55</v>
      </c>
      <c r="E515" s="13" t="str">
        <f t="shared" ref="E515:E578" si="8">CONCATENATE(A515,B515,C515,D515)</f>
        <v>8/10/2012†19Average Per Ton30% Cycling</v>
      </c>
      <c r="F515" s="13">
        <v>0.82446339999999996</v>
      </c>
      <c r="G515" s="13">
        <v>0.82446339999999996</v>
      </c>
      <c r="H515" s="13">
        <v>75.641099999999994</v>
      </c>
    </row>
    <row r="516" spans="1:13" s="13" customFormat="1">
      <c r="A516" s="11" t="s">
        <v>26</v>
      </c>
      <c r="B516" s="13">
        <v>19</v>
      </c>
      <c r="C516" s="13" t="s">
        <v>50</v>
      </c>
      <c r="D516" s="13" t="s">
        <v>51</v>
      </c>
      <c r="E516" s="13" t="str">
        <f t="shared" si="8"/>
        <v>8/10/2012†19Average Per Ton50% Cycling</v>
      </c>
      <c r="F516" s="13">
        <v>0.58911789999999997</v>
      </c>
      <c r="G516" s="13">
        <v>0.58911789999999997</v>
      </c>
      <c r="H516" s="13">
        <v>75.786299999999997</v>
      </c>
    </row>
    <row r="517" spans="1:13" s="13" customFormat="1">
      <c r="A517" s="11" t="s">
        <v>26</v>
      </c>
      <c r="B517" s="13">
        <v>19</v>
      </c>
      <c r="C517" s="13" t="s">
        <v>50</v>
      </c>
      <c r="D517" s="13" t="s">
        <v>46</v>
      </c>
      <c r="E517" s="13" t="str">
        <f t="shared" si="8"/>
        <v>8/10/2012†19Average Per TonAll</v>
      </c>
      <c r="F517" s="13">
        <v>0.66913540000000005</v>
      </c>
      <c r="G517" s="13">
        <v>0.66913540000000005</v>
      </c>
      <c r="H517" s="13">
        <v>75.736999999999995</v>
      </c>
      <c r="I517" s="13">
        <v>0</v>
      </c>
      <c r="J517" s="13">
        <v>0</v>
      </c>
      <c r="K517" s="13">
        <v>0</v>
      </c>
      <c r="L517" s="13">
        <v>0</v>
      </c>
      <c r="M517" s="13">
        <v>0</v>
      </c>
    </row>
    <row r="518" spans="1:13" s="13" customFormat="1">
      <c r="A518" s="11" t="s">
        <v>26</v>
      </c>
      <c r="B518" s="13">
        <v>20</v>
      </c>
      <c r="C518" s="13" t="s">
        <v>56</v>
      </c>
      <c r="D518" s="13" t="s">
        <v>55</v>
      </c>
      <c r="E518" s="13" t="str">
        <f t="shared" si="8"/>
        <v>8/10/2012†20Aggregate30% Cycling</v>
      </c>
      <c r="F518" s="13">
        <v>9.4707220000000003</v>
      </c>
      <c r="G518" s="13">
        <v>9.4707220000000003</v>
      </c>
      <c r="H518" s="13">
        <v>74.174199999999999</v>
      </c>
    </row>
    <row r="519" spans="1:13" s="13" customFormat="1">
      <c r="A519" s="11" t="s">
        <v>26</v>
      </c>
      <c r="B519" s="13">
        <v>20</v>
      </c>
      <c r="C519" s="13" t="s">
        <v>56</v>
      </c>
      <c r="D519" s="13" t="s">
        <v>51</v>
      </c>
      <c r="E519" s="13" t="str">
        <f t="shared" si="8"/>
        <v>8/10/2012†20Aggregate50% Cycling</v>
      </c>
      <c r="F519" s="13">
        <v>14.266019999999999</v>
      </c>
      <c r="G519" s="13">
        <v>14.266019999999999</v>
      </c>
      <c r="H519" s="13">
        <v>74.017700000000005</v>
      </c>
    </row>
    <row r="520" spans="1:13" s="13" customFormat="1">
      <c r="A520" s="11" t="s">
        <v>26</v>
      </c>
      <c r="B520" s="13">
        <v>20</v>
      </c>
      <c r="C520" s="13" t="s">
        <v>56</v>
      </c>
      <c r="D520" s="13" t="s">
        <v>46</v>
      </c>
      <c r="E520" s="13" t="str">
        <f t="shared" si="8"/>
        <v>8/10/2012†20AggregateAll</v>
      </c>
      <c r="F520" s="13">
        <v>23.738240000000001</v>
      </c>
      <c r="G520" s="13">
        <v>23.738240000000001</v>
      </c>
      <c r="H520" s="13">
        <v>74.070899999999995</v>
      </c>
      <c r="I520" s="13">
        <v>0</v>
      </c>
      <c r="J520" s="13">
        <v>0</v>
      </c>
      <c r="K520" s="13">
        <v>0</v>
      </c>
      <c r="L520" s="13">
        <v>0</v>
      </c>
      <c r="M520" s="13">
        <v>0</v>
      </c>
    </row>
    <row r="521" spans="1:13" s="13" customFormat="1">
      <c r="A521" s="11" t="s">
        <v>26</v>
      </c>
      <c r="B521" s="13">
        <v>20</v>
      </c>
      <c r="C521" s="13" t="s">
        <v>49</v>
      </c>
      <c r="D521" s="13" t="s">
        <v>55</v>
      </c>
      <c r="E521" s="13" t="str">
        <f t="shared" si="8"/>
        <v>8/10/2012†20Average Per Device30% Cycling</v>
      </c>
      <c r="F521" s="13">
        <v>2.8023669999999998</v>
      </c>
      <c r="G521" s="13">
        <v>2.8023669999999998</v>
      </c>
      <c r="H521" s="13">
        <v>74.174199999999999</v>
      </c>
    </row>
    <row r="522" spans="1:13" s="13" customFormat="1">
      <c r="A522" s="11" t="s">
        <v>26</v>
      </c>
      <c r="B522" s="13">
        <v>20</v>
      </c>
      <c r="C522" s="13" t="s">
        <v>49</v>
      </c>
      <c r="D522" s="13" t="s">
        <v>51</v>
      </c>
      <c r="E522" s="13" t="str">
        <f t="shared" si="8"/>
        <v>8/10/2012†20Average Per Device50% Cycling</v>
      </c>
      <c r="F522" s="13">
        <v>2.227274</v>
      </c>
      <c r="G522" s="13">
        <v>2.227274</v>
      </c>
      <c r="H522" s="13">
        <v>74.017700000000005</v>
      </c>
    </row>
    <row r="523" spans="1:13" s="13" customFormat="1">
      <c r="A523" s="11" t="s">
        <v>26</v>
      </c>
      <c r="B523" s="13">
        <v>20</v>
      </c>
      <c r="C523" s="13" t="s">
        <v>49</v>
      </c>
      <c r="D523" s="13" t="s">
        <v>46</v>
      </c>
      <c r="E523" s="13" t="str">
        <f t="shared" si="8"/>
        <v>8/10/2012†20Average Per DeviceAll</v>
      </c>
      <c r="F523" s="13">
        <v>2.4228049999999999</v>
      </c>
      <c r="G523" s="13">
        <v>2.4228049999999999</v>
      </c>
      <c r="H523" s="13">
        <v>74.070899999999995</v>
      </c>
      <c r="I523" s="13">
        <v>0</v>
      </c>
      <c r="J523" s="13">
        <v>0</v>
      </c>
      <c r="K523" s="13">
        <v>0</v>
      </c>
      <c r="L523" s="13">
        <v>0</v>
      </c>
      <c r="M523" s="13">
        <v>0</v>
      </c>
    </row>
    <row r="524" spans="1:13" s="13" customFormat="1">
      <c r="A524" s="11" t="s">
        <v>26</v>
      </c>
      <c r="B524" s="13">
        <v>20</v>
      </c>
      <c r="C524" s="13" t="s">
        <v>48</v>
      </c>
      <c r="D524" s="13" t="s">
        <v>55</v>
      </c>
      <c r="E524" s="13" t="str">
        <f t="shared" si="8"/>
        <v>8/10/2012†20Average Per Premise30% Cycling</v>
      </c>
      <c r="F524" s="13">
        <v>5.8425180000000001</v>
      </c>
      <c r="G524" s="13">
        <v>5.8425180000000001</v>
      </c>
      <c r="H524" s="13">
        <v>74.174199999999999</v>
      </c>
    </row>
    <row r="525" spans="1:13" s="13" customFormat="1">
      <c r="A525" s="11" t="s">
        <v>26</v>
      </c>
      <c r="B525" s="13">
        <v>20</v>
      </c>
      <c r="C525" s="13" t="s">
        <v>48</v>
      </c>
      <c r="D525" s="13" t="s">
        <v>51</v>
      </c>
      <c r="E525" s="13" t="str">
        <f t="shared" si="8"/>
        <v>8/10/2012†20Average Per Premise50% Cycling</v>
      </c>
      <c r="F525" s="13">
        <v>4.5288940000000002</v>
      </c>
      <c r="G525" s="13">
        <v>4.5288940000000002</v>
      </c>
      <c r="H525" s="13">
        <v>74.017700000000005</v>
      </c>
    </row>
    <row r="526" spans="1:13" s="13" customFormat="1">
      <c r="A526" s="11" t="s">
        <v>26</v>
      </c>
      <c r="B526" s="13">
        <v>20</v>
      </c>
      <c r="C526" s="13" t="s">
        <v>48</v>
      </c>
      <c r="D526" s="13" t="s">
        <v>46</v>
      </c>
      <c r="E526" s="13" t="str">
        <f t="shared" si="8"/>
        <v>8/10/2012†20Average Per PremiseAll</v>
      </c>
      <c r="F526" s="13">
        <v>4.9755269999999996</v>
      </c>
      <c r="G526" s="13">
        <v>4.9755269999999996</v>
      </c>
      <c r="H526" s="13">
        <v>74.070899999999995</v>
      </c>
      <c r="I526" s="13">
        <v>0</v>
      </c>
      <c r="J526" s="13">
        <v>0</v>
      </c>
      <c r="K526" s="13">
        <v>0</v>
      </c>
      <c r="L526" s="13">
        <v>0</v>
      </c>
      <c r="M526" s="13">
        <v>0</v>
      </c>
    </row>
    <row r="527" spans="1:13" s="13" customFormat="1">
      <c r="A527" s="11" t="s">
        <v>26</v>
      </c>
      <c r="B527" s="13">
        <v>20</v>
      </c>
      <c r="C527" s="13" t="s">
        <v>50</v>
      </c>
      <c r="D527" s="13" t="s">
        <v>55</v>
      </c>
      <c r="E527" s="13" t="str">
        <f t="shared" si="8"/>
        <v>8/10/2012†20Average Per Ton30% Cycling</v>
      </c>
      <c r="F527" s="13">
        <v>0.76472070000000003</v>
      </c>
      <c r="G527" s="13">
        <v>0.76472070000000003</v>
      </c>
      <c r="H527" s="13">
        <v>74.174199999999999</v>
      </c>
    </row>
    <row r="528" spans="1:13" s="13" customFormat="1">
      <c r="A528" s="11" t="s">
        <v>26</v>
      </c>
      <c r="B528" s="13">
        <v>20</v>
      </c>
      <c r="C528" s="13" t="s">
        <v>50</v>
      </c>
      <c r="D528" s="13" t="s">
        <v>51</v>
      </c>
      <c r="E528" s="13" t="str">
        <f t="shared" si="8"/>
        <v>8/10/2012†20Average Per Ton50% Cycling</v>
      </c>
      <c r="F528" s="13">
        <v>0.53968050000000001</v>
      </c>
      <c r="G528" s="13">
        <v>0.53968050000000001</v>
      </c>
      <c r="H528" s="13">
        <v>74.017700000000005</v>
      </c>
    </row>
    <row r="529" spans="1:13" s="13" customFormat="1">
      <c r="A529" s="11" t="s">
        <v>26</v>
      </c>
      <c r="B529" s="13">
        <v>20</v>
      </c>
      <c r="C529" s="13" t="s">
        <v>50</v>
      </c>
      <c r="D529" s="13" t="s">
        <v>46</v>
      </c>
      <c r="E529" s="13" t="str">
        <f t="shared" si="8"/>
        <v>8/10/2012†20Average Per TonAll</v>
      </c>
      <c r="F529" s="13">
        <v>0.61619420000000003</v>
      </c>
      <c r="G529" s="13">
        <v>0.61619420000000003</v>
      </c>
      <c r="H529" s="13">
        <v>74.070899999999995</v>
      </c>
      <c r="I529" s="13">
        <v>0</v>
      </c>
      <c r="J529" s="13">
        <v>0</v>
      </c>
      <c r="K529" s="13">
        <v>0</v>
      </c>
      <c r="L529" s="13">
        <v>0</v>
      </c>
      <c r="M529" s="13">
        <v>0</v>
      </c>
    </row>
    <row r="530" spans="1:13" s="13" customFormat="1">
      <c r="A530" s="11" t="s">
        <v>26</v>
      </c>
      <c r="B530" s="13">
        <v>21</v>
      </c>
      <c r="C530" s="13" t="s">
        <v>56</v>
      </c>
      <c r="D530" s="13" t="s">
        <v>55</v>
      </c>
      <c r="E530" s="13" t="str">
        <f t="shared" si="8"/>
        <v>8/10/2012†21Aggregate30% Cycling</v>
      </c>
      <c r="F530" s="13">
        <v>8.6800429999999995</v>
      </c>
      <c r="G530" s="13">
        <v>8.6800429999999995</v>
      </c>
      <c r="H530" s="13">
        <v>73.781099999999995</v>
      </c>
    </row>
    <row r="531" spans="1:13" s="13" customFormat="1">
      <c r="A531" s="11" t="s">
        <v>26</v>
      </c>
      <c r="B531" s="13">
        <v>21</v>
      </c>
      <c r="C531" s="13" t="s">
        <v>56</v>
      </c>
      <c r="D531" s="13" t="s">
        <v>51</v>
      </c>
      <c r="E531" s="13" t="str">
        <f t="shared" si="8"/>
        <v>8/10/2012†21Aggregate50% Cycling</v>
      </c>
      <c r="F531" s="13">
        <v>13.315720000000001</v>
      </c>
      <c r="G531" s="13">
        <v>13.315720000000001</v>
      </c>
      <c r="H531" s="13">
        <v>73.655699999999996</v>
      </c>
    </row>
    <row r="532" spans="1:13" s="13" customFormat="1">
      <c r="A532" s="11" t="s">
        <v>26</v>
      </c>
      <c r="B532" s="13">
        <v>21</v>
      </c>
      <c r="C532" s="13" t="s">
        <v>56</v>
      </c>
      <c r="D532" s="13" t="s">
        <v>46</v>
      </c>
      <c r="E532" s="13" t="str">
        <f t="shared" si="8"/>
        <v>8/10/2012†21AggregateAll</v>
      </c>
      <c r="F532" s="13">
        <v>21.997050000000002</v>
      </c>
      <c r="G532" s="13">
        <v>21.997050000000002</v>
      </c>
      <c r="H532" s="13">
        <v>73.698300000000003</v>
      </c>
      <c r="I532" s="13">
        <v>0</v>
      </c>
      <c r="J532" s="13">
        <v>0</v>
      </c>
      <c r="K532" s="13">
        <v>0</v>
      </c>
      <c r="L532" s="13">
        <v>0</v>
      </c>
      <c r="M532" s="13">
        <v>0</v>
      </c>
    </row>
    <row r="533" spans="1:13" s="13" customFormat="1">
      <c r="A533" s="11" t="s">
        <v>26</v>
      </c>
      <c r="B533" s="13">
        <v>21</v>
      </c>
      <c r="C533" s="13" t="s">
        <v>49</v>
      </c>
      <c r="D533" s="13" t="s">
        <v>55</v>
      </c>
      <c r="E533" s="13" t="str">
        <f t="shared" si="8"/>
        <v>8/10/2012†21Average Per Device30% Cycling</v>
      </c>
      <c r="F533" s="13">
        <v>2.5684070000000001</v>
      </c>
      <c r="G533" s="13">
        <v>2.5684070000000001</v>
      </c>
      <c r="H533" s="13">
        <v>73.781099999999995</v>
      </c>
    </row>
    <row r="534" spans="1:13" s="13" customFormat="1">
      <c r="A534" s="11" t="s">
        <v>26</v>
      </c>
      <c r="B534" s="13">
        <v>21</v>
      </c>
      <c r="C534" s="13" t="s">
        <v>49</v>
      </c>
      <c r="D534" s="13" t="s">
        <v>51</v>
      </c>
      <c r="E534" s="13" t="str">
        <f t="shared" si="8"/>
        <v>8/10/2012†21Average Per Device50% Cycling</v>
      </c>
      <c r="F534" s="13">
        <v>2.0789089999999999</v>
      </c>
      <c r="G534" s="13">
        <v>2.0789089999999999</v>
      </c>
      <c r="H534" s="13">
        <v>73.655699999999996</v>
      </c>
    </row>
    <row r="535" spans="1:13" s="13" customFormat="1">
      <c r="A535" s="11" t="s">
        <v>26</v>
      </c>
      <c r="B535" s="13">
        <v>21</v>
      </c>
      <c r="C535" s="13" t="s">
        <v>49</v>
      </c>
      <c r="D535" s="13" t="s">
        <v>46</v>
      </c>
      <c r="E535" s="13" t="str">
        <f t="shared" si="8"/>
        <v>8/10/2012†21Average Per DeviceAll</v>
      </c>
      <c r="F535" s="13">
        <v>2.2453379999999998</v>
      </c>
      <c r="G535" s="13">
        <v>2.2453379999999998</v>
      </c>
      <c r="H535" s="13">
        <v>73.698300000000003</v>
      </c>
      <c r="I535" s="13">
        <v>0</v>
      </c>
      <c r="J535" s="13">
        <v>0</v>
      </c>
      <c r="K535" s="13">
        <v>0</v>
      </c>
      <c r="L535" s="13">
        <v>0</v>
      </c>
      <c r="M535" s="13">
        <v>0</v>
      </c>
    </row>
    <row r="536" spans="1:13" s="13" customFormat="1">
      <c r="A536" s="11" t="s">
        <v>26</v>
      </c>
      <c r="B536" s="13">
        <v>21</v>
      </c>
      <c r="C536" s="13" t="s">
        <v>48</v>
      </c>
      <c r="D536" s="13" t="s">
        <v>55</v>
      </c>
      <c r="E536" s="13" t="str">
        <f t="shared" si="8"/>
        <v>8/10/2012†21Average Per Premise30% Cycling</v>
      </c>
      <c r="F536" s="13">
        <v>5.3547459999999996</v>
      </c>
      <c r="G536" s="13">
        <v>5.3547459999999996</v>
      </c>
      <c r="H536" s="13">
        <v>73.781099999999995</v>
      </c>
    </row>
    <row r="537" spans="1:13" s="13" customFormat="1">
      <c r="A537" s="11" t="s">
        <v>26</v>
      </c>
      <c r="B537" s="13">
        <v>21</v>
      </c>
      <c r="C537" s="13" t="s">
        <v>48</v>
      </c>
      <c r="D537" s="13" t="s">
        <v>51</v>
      </c>
      <c r="E537" s="13" t="str">
        <f t="shared" si="8"/>
        <v>8/10/2012†21Average Per Premise50% Cycling</v>
      </c>
      <c r="F537" s="13">
        <v>4.2272119999999997</v>
      </c>
      <c r="G537" s="13">
        <v>4.2272119999999997</v>
      </c>
      <c r="H537" s="13">
        <v>73.655699999999996</v>
      </c>
    </row>
    <row r="538" spans="1:13" s="13" customFormat="1">
      <c r="A538" s="11" t="s">
        <v>26</v>
      </c>
      <c r="B538" s="13">
        <v>21</v>
      </c>
      <c r="C538" s="13" t="s">
        <v>48</v>
      </c>
      <c r="D538" s="13" t="s">
        <v>46</v>
      </c>
      <c r="E538" s="13" t="str">
        <f t="shared" si="8"/>
        <v>8/10/2012†21Average Per PremiseAll</v>
      </c>
      <c r="F538" s="13">
        <v>4.6105739999999997</v>
      </c>
      <c r="G538" s="13">
        <v>4.6105739999999997</v>
      </c>
      <c r="H538" s="13">
        <v>73.698300000000003</v>
      </c>
      <c r="I538" s="13">
        <v>0</v>
      </c>
      <c r="J538" s="13">
        <v>0</v>
      </c>
      <c r="K538" s="13">
        <v>0</v>
      </c>
      <c r="L538" s="13">
        <v>0</v>
      </c>
      <c r="M538" s="13">
        <v>0</v>
      </c>
    </row>
    <row r="539" spans="1:13" s="13" customFormat="1">
      <c r="A539" s="11" t="s">
        <v>26</v>
      </c>
      <c r="B539" s="13">
        <v>21</v>
      </c>
      <c r="C539" s="13" t="s">
        <v>50</v>
      </c>
      <c r="D539" s="13" t="s">
        <v>55</v>
      </c>
      <c r="E539" s="13" t="str">
        <f t="shared" si="8"/>
        <v>8/10/2012†21Average Per Ton30% Cycling</v>
      </c>
      <c r="F539" s="13">
        <v>0.70087679999999997</v>
      </c>
      <c r="G539" s="13">
        <v>0.70087679999999997</v>
      </c>
      <c r="H539" s="13">
        <v>73.781099999999995</v>
      </c>
    </row>
    <row r="540" spans="1:13" s="13" customFormat="1">
      <c r="A540" s="11" t="s">
        <v>26</v>
      </c>
      <c r="B540" s="13">
        <v>21</v>
      </c>
      <c r="C540" s="13" t="s">
        <v>50</v>
      </c>
      <c r="D540" s="13" t="s">
        <v>51</v>
      </c>
      <c r="E540" s="13" t="str">
        <f t="shared" si="8"/>
        <v>8/10/2012†21Average Per Ton50% Cycling</v>
      </c>
      <c r="F540" s="13">
        <v>0.50373080000000003</v>
      </c>
      <c r="G540" s="13">
        <v>0.50373080000000003</v>
      </c>
      <c r="H540" s="13">
        <v>73.655699999999996</v>
      </c>
    </row>
    <row r="541" spans="1:13" s="13" customFormat="1">
      <c r="A541" s="11" t="s">
        <v>26</v>
      </c>
      <c r="B541" s="13">
        <v>21</v>
      </c>
      <c r="C541" s="13" t="s">
        <v>50</v>
      </c>
      <c r="D541" s="13" t="s">
        <v>46</v>
      </c>
      <c r="E541" s="13" t="str">
        <f t="shared" si="8"/>
        <v>8/10/2012†21Average Per TonAll</v>
      </c>
      <c r="F541" s="13">
        <v>0.57076039999999995</v>
      </c>
      <c r="G541" s="13">
        <v>0.57076039999999995</v>
      </c>
      <c r="H541" s="13">
        <v>73.698300000000003</v>
      </c>
      <c r="I541" s="13">
        <v>0</v>
      </c>
      <c r="J541" s="13">
        <v>0</v>
      </c>
      <c r="K541" s="13">
        <v>0</v>
      </c>
      <c r="L541" s="13">
        <v>0</v>
      </c>
      <c r="M541" s="13">
        <v>0</v>
      </c>
    </row>
    <row r="542" spans="1:13" s="13" customFormat="1">
      <c r="A542" s="11" t="s">
        <v>26</v>
      </c>
      <c r="B542" s="13">
        <v>22</v>
      </c>
      <c r="C542" s="13" t="s">
        <v>56</v>
      </c>
      <c r="D542" s="13" t="s">
        <v>55</v>
      </c>
      <c r="E542" s="13" t="str">
        <f t="shared" si="8"/>
        <v>8/10/2012†22Aggregate30% Cycling</v>
      </c>
      <c r="F542" s="13">
        <v>7.7231759999999996</v>
      </c>
      <c r="G542" s="13">
        <v>7.7231759999999996</v>
      </c>
      <c r="H542" s="13">
        <v>73.277500000000003</v>
      </c>
    </row>
    <row r="543" spans="1:13" s="13" customFormat="1">
      <c r="A543" s="11" t="s">
        <v>26</v>
      </c>
      <c r="B543" s="13">
        <v>22</v>
      </c>
      <c r="C543" s="13" t="s">
        <v>56</v>
      </c>
      <c r="D543" s="13" t="s">
        <v>51</v>
      </c>
      <c r="E543" s="13" t="str">
        <f t="shared" si="8"/>
        <v>8/10/2012†22Aggregate50% Cycling</v>
      </c>
      <c r="F543" s="13">
        <v>11.867369999999999</v>
      </c>
      <c r="G543" s="13">
        <v>11.867369999999999</v>
      </c>
      <c r="H543" s="13">
        <v>73.108900000000006</v>
      </c>
    </row>
    <row r="544" spans="1:13" s="13" customFormat="1">
      <c r="A544" s="11" t="s">
        <v>26</v>
      </c>
      <c r="B544" s="13">
        <v>22</v>
      </c>
      <c r="C544" s="13" t="s">
        <v>56</v>
      </c>
      <c r="D544" s="13" t="s">
        <v>46</v>
      </c>
      <c r="E544" s="13" t="str">
        <f t="shared" si="8"/>
        <v>8/10/2012†22AggregateAll</v>
      </c>
      <c r="F544" s="13">
        <v>19.59169</v>
      </c>
      <c r="G544" s="13">
        <v>19.59169</v>
      </c>
      <c r="H544" s="13">
        <v>73.166200000000003</v>
      </c>
      <c r="I544" s="13">
        <v>0</v>
      </c>
      <c r="J544" s="13">
        <v>0</v>
      </c>
      <c r="K544" s="13">
        <v>0</v>
      </c>
      <c r="L544" s="13">
        <v>0</v>
      </c>
      <c r="M544" s="13">
        <v>0</v>
      </c>
    </row>
    <row r="545" spans="1:13" s="13" customFormat="1">
      <c r="A545" s="11" t="s">
        <v>26</v>
      </c>
      <c r="B545" s="13">
        <v>22</v>
      </c>
      <c r="C545" s="13" t="s">
        <v>49</v>
      </c>
      <c r="D545" s="13" t="s">
        <v>55</v>
      </c>
      <c r="E545" s="13" t="str">
        <f t="shared" si="8"/>
        <v>8/10/2012†22Average Per Device30% Cycling</v>
      </c>
      <c r="F545" s="13">
        <v>2.285272</v>
      </c>
      <c r="G545" s="13">
        <v>2.285272</v>
      </c>
      <c r="H545" s="13">
        <v>73.277500000000003</v>
      </c>
    </row>
    <row r="546" spans="1:13" s="13" customFormat="1">
      <c r="A546" s="11" t="s">
        <v>26</v>
      </c>
      <c r="B546" s="13">
        <v>22</v>
      </c>
      <c r="C546" s="13" t="s">
        <v>49</v>
      </c>
      <c r="D546" s="13" t="s">
        <v>51</v>
      </c>
      <c r="E546" s="13" t="str">
        <f t="shared" si="8"/>
        <v>8/10/2012†22Average Per Device50% Cycling</v>
      </c>
      <c r="F546" s="13">
        <v>1.852787</v>
      </c>
      <c r="G546" s="13">
        <v>1.852787</v>
      </c>
      <c r="H546" s="13">
        <v>73.108900000000006</v>
      </c>
    </row>
    <row r="547" spans="1:13" s="13" customFormat="1">
      <c r="A547" s="11" t="s">
        <v>26</v>
      </c>
      <c r="B547" s="13">
        <v>22</v>
      </c>
      <c r="C547" s="13" t="s">
        <v>49</v>
      </c>
      <c r="D547" s="13" t="s">
        <v>46</v>
      </c>
      <c r="E547" s="13" t="str">
        <f t="shared" si="8"/>
        <v>8/10/2012†22Average Per DeviceAll</v>
      </c>
      <c r="F547" s="13">
        <v>1.9998320000000001</v>
      </c>
      <c r="G547" s="13">
        <v>1.9998320000000001</v>
      </c>
      <c r="H547" s="13">
        <v>73.166200000000003</v>
      </c>
      <c r="I547" s="13">
        <v>0</v>
      </c>
      <c r="J547" s="13">
        <v>0</v>
      </c>
      <c r="K547" s="13">
        <v>0</v>
      </c>
      <c r="L547" s="13">
        <v>0</v>
      </c>
      <c r="M547" s="13">
        <v>0</v>
      </c>
    </row>
    <row r="548" spans="1:13" s="13" customFormat="1">
      <c r="A548" s="11" t="s">
        <v>26</v>
      </c>
      <c r="B548" s="13">
        <v>22</v>
      </c>
      <c r="C548" s="13" t="s">
        <v>48</v>
      </c>
      <c r="D548" s="13" t="s">
        <v>55</v>
      </c>
      <c r="E548" s="13" t="str">
        <f t="shared" si="8"/>
        <v>8/10/2012†22Average Per Premise30% Cycling</v>
      </c>
      <c r="F548" s="13">
        <v>4.7644520000000004</v>
      </c>
      <c r="G548" s="13">
        <v>4.7644520000000004</v>
      </c>
      <c r="H548" s="13">
        <v>73.277500000000003</v>
      </c>
    </row>
    <row r="549" spans="1:13" s="13" customFormat="1">
      <c r="A549" s="11" t="s">
        <v>26</v>
      </c>
      <c r="B549" s="13">
        <v>22</v>
      </c>
      <c r="C549" s="13" t="s">
        <v>48</v>
      </c>
      <c r="D549" s="13" t="s">
        <v>51</v>
      </c>
      <c r="E549" s="13" t="str">
        <f t="shared" si="8"/>
        <v>8/10/2012†22Average Per Premise50% Cycling</v>
      </c>
      <c r="F549" s="13">
        <v>3.76742</v>
      </c>
      <c r="G549" s="13">
        <v>3.76742</v>
      </c>
      <c r="H549" s="13">
        <v>73.108900000000006</v>
      </c>
    </row>
    <row r="550" spans="1:13" s="13" customFormat="1">
      <c r="A550" s="11" t="s">
        <v>26</v>
      </c>
      <c r="B550" s="13">
        <v>22</v>
      </c>
      <c r="C550" s="13" t="s">
        <v>48</v>
      </c>
      <c r="D550" s="13" t="s">
        <v>46</v>
      </c>
      <c r="E550" s="13" t="str">
        <f t="shared" si="8"/>
        <v>8/10/2012†22Average Per PremiseAll</v>
      </c>
      <c r="F550" s="13">
        <v>4.1064109999999996</v>
      </c>
      <c r="G550" s="13">
        <v>4.1064109999999996</v>
      </c>
      <c r="H550" s="13">
        <v>73.166200000000003</v>
      </c>
      <c r="I550" s="13">
        <v>0</v>
      </c>
      <c r="J550" s="13">
        <v>0</v>
      </c>
      <c r="K550" s="13">
        <v>0</v>
      </c>
      <c r="L550" s="13">
        <v>0</v>
      </c>
      <c r="M550" s="13">
        <v>0</v>
      </c>
    </row>
    <row r="551" spans="1:13" s="13" customFormat="1">
      <c r="A551" s="11" t="s">
        <v>26</v>
      </c>
      <c r="B551" s="13">
        <v>22</v>
      </c>
      <c r="C551" s="13" t="s">
        <v>50</v>
      </c>
      <c r="D551" s="13" t="s">
        <v>55</v>
      </c>
      <c r="E551" s="13" t="str">
        <f t="shared" si="8"/>
        <v>8/10/2012†22Average Per Ton30% Cycling</v>
      </c>
      <c r="F551" s="13">
        <v>0.6236138</v>
      </c>
      <c r="G551" s="13">
        <v>0.6236138</v>
      </c>
      <c r="H551" s="13">
        <v>73.277500000000003</v>
      </c>
    </row>
    <row r="552" spans="1:13" s="13" customFormat="1">
      <c r="A552" s="11" t="s">
        <v>26</v>
      </c>
      <c r="B552" s="13">
        <v>22</v>
      </c>
      <c r="C552" s="13" t="s">
        <v>50</v>
      </c>
      <c r="D552" s="13" t="s">
        <v>51</v>
      </c>
      <c r="E552" s="13" t="str">
        <f t="shared" si="8"/>
        <v>8/10/2012†22Average Per Ton50% Cycling</v>
      </c>
      <c r="F552" s="13">
        <v>0.44894020000000001</v>
      </c>
      <c r="G552" s="13">
        <v>0.44894020000000001</v>
      </c>
      <c r="H552" s="13">
        <v>73.108900000000006</v>
      </c>
    </row>
    <row r="553" spans="1:13" s="13" customFormat="1">
      <c r="A553" s="11" t="s">
        <v>26</v>
      </c>
      <c r="B553" s="13">
        <v>22</v>
      </c>
      <c r="C553" s="13" t="s">
        <v>50</v>
      </c>
      <c r="D553" s="13" t="s">
        <v>46</v>
      </c>
      <c r="E553" s="13" t="str">
        <f t="shared" si="8"/>
        <v>8/10/2012†22Average Per TonAll</v>
      </c>
      <c r="F553" s="13">
        <v>0.50832920000000004</v>
      </c>
      <c r="G553" s="13">
        <v>0.50832920000000004</v>
      </c>
      <c r="H553" s="13">
        <v>73.166200000000003</v>
      </c>
      <c r="I553" s="13">
        <v>0</v>
      </c>
      <c r="J553" s="13">
        <v>0</v>
      </c>
      <c r="K553" s="13">
        <v>0</v>
      </c>
      <c r="L553" s="13">
        <v>0</v>
      </c>
      <c r="M553" s="13">
        <v>0</v>
      </c>
    </row>
    <row r="554" spans="1:13" s="13" customFormat="1">
      <c r="A554" s="11" t="s">
        <v>26</v>
      </c>
      <c r="B554" s="13">
        <v>23</v>
      </c>
      <c r="C554" s="13" t="s">
        <v>56</v>
      </c>
      <c r="D554" s="13" t="s">
        <v>55</v>
      </c>
      <c r="E554" s="13" t="str">
        <f t="shared" si="8"/>
        <v>8/10/2012†23Aggregate30% Cycling</v>
      </c>
      <c r="F554" s="13">
        <v>6.4362029999999999</v>
      </c>
      <c r="G554" s="13">
        <v>6.4362029999999999</v>
      </c>
      <c r="H554" s="13">
        <v>71.407399999999996</v>
      </c>
    </row>
    <row r="555" spans="1:13" s="13" customFormat="1">
      <c r="A555" s="11" t="s">
        <v>26</v>
      </c>
      <c r="B555" s="13">
        <v>23</v>
      </c>
      <c r="C555" s="13" t="s">
        <v>56</v>
      </c>
      <c r="D555" s="13" t="s">
        <v>51</v>
      </c>
      <c r="E555" s="13" t="str">
        <f t="shared" si="8"/>
        <v>8/10/2012†23Aggregate50% Cycling</v>
      </c>
      <c r="F555" s="13">
        <v>10.590960000000001</v>
      </c>
      <c r="G555" s="13">
        <v>10.590960000000001</v>
      </c>
      <c r="H555" s="13">
        <v>71.440100000000001</v>
      </c>
    </row>
    <row r="556" spans="1:13" s="13" customFormat="1">
      <c r="A556" s="11" t="s">
        <v>26</v>
      </c>
      <c r="B556" s="13">
        <v>23</v>
      </c>
      <c r="C556" s="13" t="s">
        <v>56</v>
      </c>
      <c r="D556" s="13" t="s">
        <v>46</v>
      </c>
      <c r="E556" s="13" t="str">
        <f t="shared" si="8"/>
        <v>8/10/2012†23AggregateAll</v>
      </c>
      <c r="F556" s="13">
        <v>17.02786</v>
      </c>
      <c r="G556" s="13">
        <v>17.02786</v>
      </c>
      <c r="H556" s="13">
        <v>71.429000000000002</v>
      </c>
      <c r="I556" s="13">
        <v>0</v>
      </c>
      <c r="J556" s="13">
        <v>0</v>
      </c>
      <c r="K556" s="13">
        <v>0</v>
      </c>
      <c r="L556" s="13">
        <v>0</v>
      </c>
      <c r="M556" s="13">
        <v>0</v>
      </c>
    </row>
    <row r="557" spans="1:13" s="13" customFormat="1">
      <c r="A557" s="11" t="s">
        <v>26</v>
      </c>
      <c r="B557" s="13">
        <v>23</v>
      </c>
      <c r="C557" s="13" t="s">
        <v>49</v>
      </c>
      <c r="D557" s="13" t="s">
        <v>55</v>
      </c>
      <c r="E557" s="13" t="str">
        <f t="shared" si="8"/>
        <v>8/10/2012†23Average Per Device30% Cycling</v>
      </c>
      <c r="F557" s="13">
        <v>1.9044589999999999</v>
      </c>
      <c r="G557" s="13">
        <v>1.9044589999999999</v>
      </c>
      <c r="H557" s="13">
        <v>71.407399999999996</v>
      </c>
    </row>
    <row r="558" spans="1:13" s="13" customFormat="1">
      <c r="A558" s="11" t="s">
        <v>26</v>
      </c>
      <c r="B558" s="13">
        <v>23</v>
      </c>
      <c r="C558" s="13" t="s">
        <v>49</v>
      </c>
      <c r="D558" s="13" t="s">
        <v>51</v>
      </c>
      <c r="E558" s="13" t="str">
        <f t="shared" si="8"/>
        <v>8/10/2012†23Average Per Device50% Cycling</v>
      </c>
      <c r="F558" s="13">
        <v>1.653508</v>
      </c>
      <c r="G558" s="13">
        <v>1.653508</v>
      </c>
      <c r="H558" s="13">
        <v>71.440100000000001</v>
      </c>
    </row>
    <row r="559" spans="1:13" s="13" customFormat="1">
      <c r="A559" s="11" t="s">
        <v>26</v>
      </c>
      <c r="B559" s="13">
        <v>23</v>
      </c>
      <c r="C559" s="13" t="s">
        <v>49</v>
      </c>
      <c r="D559" s="13" t="s">
        <v>46</v>
      </c>
      <c r="E559" s="13" t="str">
        <f t="shared" si="8"/>
        <v>8/10/2012†23Average Per DeviceAll</v>
      </c>
      <c r="F559" s="13">
        <v>1.738831</v>
      </c>
      <c r="G559" s="13">
        <v>1.738831</v>
      </c>
      <c r="H559" s="13">
        <v>71.429000000000002</v>
      </c>
      <c r="I559" s="13">
        <v>0</v>
      </c>
      <c r="J559" s="13">
        <v>0</v>
      </c>
      <c r="K559" s="13">
        <v>0</v>
      </c>
      <c r="L559" s="13">
        <v>0</v>
      </c>
      <c r="M559" s="13">
        <v>0</v>
      </c>
    </row>
    <row r="560" spans="1:13" s="13" customFormat="1">
      <c r="A560" s="11" t="s">
        <v>26</v>
      </c>
      <c r="B560" s="13">
        <v>23</v>
      </c>
      <c r="C560" s="13" t="s">
        <v>48</v>
      </c>
      <c r="D560" s="13" t="s">
        <v>55</v>
      </c>
      <c r="E560" s="13" t="str">
        <f t="shared" si="8"/>
        <v>8/10/2012†23Average Per Premise30% Cycling</v>
      </c>
      <c r="F560" s="13">
        <v>3.9705140000000001</v>
      </c>
      <c r="G560" s="13">
        <v>3.9705140000000001</v>
      </c>
      <c r="H560" s="13">
        <v>71.407399999999996</v>
      </c>
    </row>
    <row r="561" spans="1:13" s="13" customFormat="1">
      <c r="A561" s="11" t="s">
        <v>26</v>
      </c>
      <c r="B561" s="13">
        <v>23</v>
      </c>
      <c r="C561" s="13" t="s">
        <v>48</v>
      </c>
      <c r="D561" s="13" t="s">
        <v>51</v>
      </c>
      <c r="E561" s="13" t="str">
        <f t="shared" si="8"/>
        <v>8/10/2012†23Average Per Premise50% Cycling</v>
      </c>
      <c r="F561" s="13">
        <v>3.3622109999999998</v>
      </c>
      <c r="G561" s="13">
        <v>3.3622109999999998</v>
      </c>
      <c r="H561" s="13">
        <v>71.440100000000001</v>
      </c>
    </row>
    <row r="562" spans="1:13" s="13" customFormat="1">
      <c r="A562" s="11" t="s">
        <v>26</v>
      </c>
      <c r="B562" s="13">
        <v>23</v>
      </c>
      <c r="C562" s="13" t="s">
        <v>48</v>
      </c>
      <c r="D562" s="13" t="s">
        <v>46</v>
      </c>
      <c r="E562" s="13" t="str">
        <f t="shared" si="8"/>
        <v>8/10/2012†23Average Per PremiseAll</v>
      </c>
      <c r="F562" s="13">
        <v>3.5690339999999998</v>
      </c>
      <c r="G562" s="13">
        <v>3.5690339999999998</v>
      </c>
      <c r="H562" s="13">
        <v>71.429000000000002</v>
      </c>
      <c r="I562" s="13">
        <v>0</v>
      </c>
      <c r="J562" s="13">
        <v>0</v>
      </c>
      <c r="K562" s="13">
        <v>0</v>
      </c>
      <c r="L562" s="13">
        <v>0</v>
      </c>
      <c r="M562" s="13">
        <v>0</v>
      </c>
    </row>
    <row r="563" spans="1:13" s="13" customFormat="1">
      <c r="A563" s="11" t="s">
        <v>26</v>
      </c>
      <c r="B563" s="13">
        <v>23</v>
      </c>
      <c r="C563" s="13" t="s">
        <v>50</v>
      </c>
      <c r="D563" s="13" t="s">
        <v>55</v>
      </c>
      <c r="E563" s="13" t="str">
        <f t="shared" si="8"/>
        <v>8/10/2012†23Average Per Ton30% Cycling</v>
      </c>
      <c r="F563" s="13">
        <v>0.51969609999999999</v>
      </c>
      <c r="G563" s="13">
        <v>0.51969609999999999</v>
      </c>
      <c r="H563" s="13">
        <v>71.407399999999996</v>
      </c>
    </row>
    <row r="564" spans="1:13" s="13" customFormat="1">
      <c r="A564" s="11" t="s">
        <v>26</v>
      </c>
      <c r="B564" s="13">
        <v>23</v>
      </c>
      <c r="C564" s="13" t="s">
        <v>50</v>
      </c>
      <c r="D564" s="13" t="s">
        <v>51</v>
      </c>
      <c r="E564" s="13" t="str">
        <f t="shared" si="8"/>
        <v>8/10/2012†23Average Per Ton50% Cycling</v>
      </c>
      <c r="F564" s="13">
        <v>0.40065390000000001</v>
      </c>
      <c r="G564" s="13">
        <v>0.40065390000000001</v>
      </c>
      <c r="H564" s="13">
        <v>71.440100000000001</v>
      </c>
    </row>
    <row r="565" spans="1:13" s="13" customFormat="1">
      <c r="A565" s="11" t="s">
        <v>26</v>
      </c>
      <c r="B565" s="13">
        <v>23</v>
      </c>
      <c r="C565" s="13" t="s">
        <v>50</v>
      </c>
      <c r="D565" s="13" t="s">
        <v>46</v>
      </c>
      <c r="E565" s="13" t="str">
        <f t="shared" si="8"/>
        <v>8/10/2012†23Average Per TonAll</v>
      </c>
      <c r="F565" s="13">
        <v>0.44112829999999997</v>
      </c>
      <c r="G565" s="13">
        <v>0.44112829999999997</v>
      </c>
      <c r="H565" s="13">
        <v>71.429000000000002</v>
      </c>
      <c r="I565" s="13">
        <v>0</v>
      </c>
      <c r="J565" s="13">
        <v>0</v>
      </c>
      <c r="K565" s="13">
        <v>0</v>
      </c>
      <c r="L565" s="13">
        <v>0</v>
      </c>
      <c r="M565" s="13">
        <v>0</v>
      </c>
    </row>
    <row r="566" spans="1:13" s="13" customFormat="1">
      <c r="A566" s="11" t="s">
        <v>26</v>
      </c>
      <c r="B566" s="13">
        <v>24</v>
      </c>
      <c r="C566" s="13" t="s">
        <v>56</v>
      </c>
      <c r="D566" s="13" t="s">
        <v>55</v>
      </c>
      <c r="E566" s="13" t="str">
        <f t="shared" si="8"/>
        <v>8/10/2012†24Aggregate30% Cycling</v>
      </c>
      <c r="F566" s="13">
        <v>5.674696</v>
      </c>
      <c r="G566" s="13">
        <v>5.674696</v>
      </c>
      <c r="H566" s="13">
        <v>70.215500000000006</v>
      </c>
    </row>
    <row r="567" spans="1:13" s="13" customFormat="1">
      <c r="A567" s="11" t="s">
        <v>26</v>
      </c>
      <c r="B567" s="13">
        <v>24</v>
      </c>
      <c r="C567" s="13" t="s">
        <v>56</v>
      </c>
      <c r="D567" s="13" t="s">
        <v>51</v>
      </c>
      <c r="E567" s="13" t="str">
        <f t="shared" si="8"/>
        <v>8/10/2012†24Aggregate50% Cycling</v>
      </c>
      <c r="F567" s="13">
        <v>9.8676980000000007</v>
      </c>
      <c r="G567" s="13">
        <v>9.8676980000000007</v>
      </c>
      <c r="H567" s="13">
        <v>70.266300000000001</v>
      </c>
    </row>
    <row r="568" spans="1:13" s="13" customFormat="1">
      <c r="A568" s="11" t="s">
        <v>26</v>
      </c>
      <c r="B568" s="13">
        <v>24</v>
      </c>
      <c r="C568" s="13" t="s">
        <v>56</v>
      </c>
      <c r="D568" s="13" t="s">
        <v>46</v>
      </c>
      <c r="E568" s="13" t="str">
        <f t="shared" si="8"/>
        <v>8/10/2012†24AggregateAll</v>
      </c>
      <c r="F568" s="13">
        <v>15.542809999999999</v>
      </c>
      <c r="G568" s="13">
        <v>15.542809999999999</v>
      </c>
      <c r="H568" s="13">
        <v>70.248999999999995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</row>
    <row r="569" spans="1:13" s="13" customFormat="1">
      <c r="A569" s="11" t="s">
        <v>26</v>
      </c>
      <c r="B569" s="13">
        <v>24</v>
      </c>
      <c r="C569" s="13" t="s">
        <v>49</v>
      </c>
      <c r="D569" s="13" t="s">
        <v>55</v>
      </c>
      <c r="E569" s="13" t="str">
        <f t="shared" si="8"/>
        <v>8/10/2012†24Average Per Device30% Cycling</v>
      </c>
      <c r="F569" s="13">
        <v>1.6791309999999999</v>
      </c>
      <c r="G569" s="13">
        <v>1.6791309999999999</v>
      </c>
      <c r="H569" s="13">
        <v>70.215500000000006</v>
      </c>
    </row>
    <row r="570" spans="1:13" s="13" customFormat="1">
      <c r="A570" s="11" t="s">
        <v>26</v>
      </c>
      <c r="B570" s="13">
        <v>24</v>
      </c>
      <c r="C570" s="13" t="s">
        <v>49</v>
      </c>
      <c r="D570" s="13" t="s">
        <v>51</v>
      </c>
      <c r="E570" s="13" t="str">
        <f t="shared" si="8"/>
        <v>8/10/2012†24Average Per Device50% Cycling</v>
      </c>
      <c r="F570" s="13">
        <v>1.540589</v>
      </c>
      <c r="G570" s="13">
        <v>1.540589</v>
      </c>
      <c r="H570" s="13">
        <v>70.266300000000001</v>
      </c>
    </row>
    <row r="571" spans="1:13" s="13" customFormat="1">
      <c r="A571" s="11" t="s">
        <v>26</v>
      </c>
      <c r="B571" s="13">
        <v>24</v>
      </c>
      <c r="C571" s="13" t="s">
        <v>49</v>
      </c>
      <c r="D571" s="13" t="s">
        <v>46</v>
      </c>
      <c r="E571" s="13" t="str">
        <f t="shared" si="8"/>
        <v>8/10/2012†24Average Per DeviceAll</v>
      </c>
      <c r="F571" s="13">
        <v>1.587693</v>
      </c>
      <c r="G571" s="13">
        <v>1.587693</v>
      </c>
      <c r="H571" s="13">
        <v>70.248999999999995</v>
      </c>
      <c r="I571" s="13">
        <v>0</v>
      </c>
      <c r="J571" s="13">
        <v>0</v>
      </c>
      <c r="K571" s="13">
        <v>0</v>
      </c>
      <c r="L571" s="13">
        <v>0</v>
      </c>
      <c r="M571" s="13">
        <v>0</v>
      </c>
    </row>
    <row r="572" spans="1:13" s="13" customFormat="1">
      <c r="A572" s="11" t="s">
        <v>26</v>
      </c>
      <c r="B572" s="13">
        <v>24</v>
      </c>
      <c r="C572" s="13" t="s">
        <v>48</v>
      </c>
      <c r="D572" s="13" t="s">
        <v>55</v>
      </c>
      <c r="E572" s="13" t="str">
        <f t="shared" si="8"/>
        <v>8/10/2012†24Average Per Premise30% Cycling</v>
      </c>
      <c r="F572" s="13">
        <v>3.5007380000000001</v>
      </c>
      <c r="G572" s="13">
        <v>3.5007380000000001</v>
      </c>
      <c r="H572" s="13">
        <v>70.215500000000006</v>
      </c>
    </row>
    <row r="573" spans="1:13" s="13" customFormat="1">
      <c r="A573" s="11" t="s">
        <v>26</v>
      </c>
      <c r="B573" s="13">
        <v>24</v>
      </c>
      <c r="C573" s="13" t="s">
        <v>48</v>
      </c>
      <c r="D573" s="13" t="s">
        <v>51</v>
      </c>
      <c r="E573" s="13" t="str">
        <f t="shared" si="8"/>
        <v>8/10/2012†24Average Per Premise50% Cycling</v>
      </c>
      <c r="F573" s="13">
        <v>3.132603</v>
      </c>
      <c r="G573" s="13">
        <v>3.132603</v>
      </c>
      <c r="H573" s="13">
        <v>70.266300000000001</v>
      </c>
    </row>
    <row r="574" spans="1:13" s="13" customFormat="1">
      <c r="A574" s="11" t="s">
        <v>26</v>
      </c>
      <c r="B574" s="13">
        <v>24</v>
      </c>
      <c r="C574" s="13" t="s">
        <v>48</v>
      </c>
      <c r="D574" s="13" t="s">
        <v>46</v>
      </c>
      <c r="E574" s="13" t="str">
        <f t="shared" si="8"/>
        <v>8/10/2012†24Average Per PremiseAll</v>
      </c>
      <c r="F574" s="13">
        <v>3.2577690000000001</v>
      </c>
      <c r="G574" s="13">
        <v>3.2577690000000001</v>
      </c>
      <c r="H574" s="13">
        <v>70.248999999999995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</row>
    <row r="575" spans="1:13" s="13" customFormat="1">
      <c r="A575" s="11" t="s">
        <v>26</v>
      </c>
      <c r="B575" s="13">
        <v>24</v>
      </c>
      <c r="C575" s="13" t="s">
        <v>50</v>
      </c>
      <c r="D575" s="13" t="s">
        <v>55</v>
      </c>
      <c r="E575" s="13" t="str">
        <f t="shared" si="8"/>
        <v>8/10/2012†24Average Per Ton30% Cycling</v>
      </c>
      <c r="F575" s="13">
        <v>0.4582077</v>
      </c>
      <c r="G575" s="13">
        <v>0.4582077</v>
      </c>
      <c r="H575" s="13">
        <v>70.215500000000006</v>
      </c>
    </row>
    <row r="576" spans="1:13" s="13" customFormat="1">
      <c r="A576" s="11" t="s">
        <v>26</v>
      </c>
      <c r="B576" s="13">
        <v>24</v>
      </c>
      <c r="C576" s="13" t="s">
        <v>50</v>
      </c>
      <c r="D576" s="13" t="s">
        <v>51</v>
      </c>
      <c r="E576" s="13" t="str">
        <f t="shared" si="8"/>
        <v>8/10/2012†24Average Per Ton50% Cycling</v>
      </c>
      <c r="F576" s="13">
        <v>0.37329299999999999</v>
      </c>
      <c r="G576" s="13">
        <v>0.37329299999999999</v>
      </c>
      <c r="H576" s="13">
        <v>70.266300000000001</v>
      </c>
    </row>
    <row r="577" spans="1:13" s="13" customFormat="1">
      <c r="A577" s="11" t="s">
        <v>26</v>
      </c>
      <c r="B577" s="13">
        <v>24</v>
      </c>
      <c r="C577" s="13" t="s">
        <v>50</v>
      </c>
      <c r="D577" s="13" t="s">
        <v>46</v>
      </c>
      <c r="E577" s="13" t="str">
        <f t="shared" si="8"/>
        <v>8/10/2012†24Average Per TonAll</v>
      </c>
      <c r="F577" s="13">
        <v>0.40216400000000002</v>
      </c>
      <c r="G577" s="13">
        <v>0.40216400000000002</v>
      </c>
      <c r="H577" s="13">
        <v>70.248999999999995</v>
      </c>
      <c r="I577" s="13">
        <v>0</v>
      </c>
      <c r="J577" s="13">
        <v>0</v>
      </c>
      <c r="K577" s="13">
        <v>0</v>
      </c>
      <c r="L577" s="13">
        <v>0</v>
      </c>
      <c r="M577" s="13">
        <v>0</v>
      </c>
    </row>
    <row r="578" spans="1:13" s="13" customFormat="1">
      <c r="A578" s="11">
        <v>41134</v>
      </c>
      <c r="B578" s="13">
        <v>1</v>
      </c>
      <c r="C578" s="13" t="s">
        <v>56</v>
      </c>
      <c r="D578" s="13" t="s">
        <v>55</v>
      </c>
      <c r="E578" s="13" t="str">
        <f t="shared" si="8"/>
        <v>411341Aggregate30% Cycling</v>
      </c>
      <c r="F578" s="13">
        <v>5.3996709999999997</v>
      </c>
      <c r="G578" s="13">
        <v>5.3996709999999997</v>
      </c>
      <c r="H578" s="13">
        <v>73.910600000000002</v>
      </c>
    </row>
    <row r="579" spans="1:13" s="13" customFormat="1">
      <c r="A579" s="11">
        <v>41134</v>
      </c>
      <c r="B579" s="13">
        <v>1</v>
      </c>
      <c r="C579" s="13" t="s">
        <v>56</v>
      </c>
      <c r="D579" s="13" t="s">
        <v>51</v>
      </c>
      <c r="E579" s="13" t="str">
        <f t="shared" ref="E579:E642" si="9">CONCATENATE(A579,B579,C579,D579)</f>
        <v>411341Aggregate50% Cycling</v>
      </c>
      <c r="F579" s="13">
        <v>9.7509859999999993</v>
      </c>
      <c r="G579" s="13">
        <v>9.7509859999999993</v>
      </c>
      <c r="H579" s="13">
        <v>73.864400000000003</v>
      </c>
    </row>
    <row r="580" spans="1:13" s="13" customFormat="1">
      <c r="A580" s="11">
        <v>41134</v>
      </c>
      <c r="B580" s="13">
        <v>1</v>
      </c>
      <c r="C580" s="13" t="s">
        <v>56</v>
      </c>
      <c r="D580" s="13" t="s">
        <v>46</v>
      </c>
      <c r="E580" s="13" t="str">
        <f t="shared" si="9"/>
        <v>411341AggregateAll</v>
      </c>
      <c r="F580" s="13">
        <v>15.150930000000001</v>
      </c>
      <c r="G580" s="13">
        <v>15.150930000000001</v>
      </c>
      <c r="H580" s="13">
        <v>73.880099999999999</v>
      </c>
      <c r="I580" s="13">
        <v>0</v>
      </c>
      <c r="J580" s="13">
        <v>0</v>
      </c>
      <c r="K580" s="13">
        <v>0</v>
      </c>
      <c r="L580" s="13">
        <v>0</v>
      </c>
      <c r="M580" s="13">
        <v>0</v>
      </c>
    </row>
    <row r="581" spans="1:13" s="13" customFormat="1">
      <c r="A581" s="11">
        <v>41134</v>
      </c>
      <c r="B581" s="13">
        <v>1</v>
      </c>
      <c r="C581" s="13" t="s">
        <v>49</v>
      </c>
      <c r="D581" s="13" t="s">
        <v>55</v>
      </c>
      <c r="E581" s="13" t="str">
        <f t="shared" si="9"/>
        <v>411341Average Per Device30% Cycling</v>
      </c>
      <c r="F581" s="13">
        <v>1.5974520000000001</v>
      </c>
      <c r="G581" s="13">
        <v>1.5974520000000001</v>
      </c>
      <c r="H581" s="13">
        <v>73.910600000000002</v>
      </c>
    </row>
    <row r="582" spans="1:13" s="13" customFormat="1">
      <c r="A582" s="11">
        <v>41134</v>
      </c>
      <c r="B582" s="13">
        <v>1</v>
      </c>
      <c r="C582" s="13" t="s">
        <v>49</v>
      </c>
      <c r="D582" s="13" t="s">
        <v>51</v>
      </c>
      <c r="E582" s="13" t="str">
        <f t="shared" si="9"/>
        <v>411341Average Per Device50% Cycling</v>
      </c>
      <c r="F582" s="13">
        <v>1.522367</v>
      </c>
      <c r="G582" s="13">
        <v>1.522367</v>
      </c>
      <c r="H582" s="13">
        <v>73.864400000000003</v>
      </c>
    </row>
    <row r="583" spans="1:13" s="13" customFormat="1">
      <c r="A583" s="11">
        <v>41134</v>
      </c>
      <c r="B583" s="13">
        <v>1</v>
      </c>
      <c r="C583" s="13" t="s">
        <v>49</v>
      </c>
      <c r="D583" s="13" t="s">
        <v>46</v>
      </c>
      <c r="E583" s="13" t="str">
        <f t="shared" si="9"/>
        <v>411341Average Per DeviceAll</v>
      </c>
      <c r="F583" s="13">
        <v>1.5478959999999999</v>
      </c>
      <c r="G583" s="13">
        <v>1.5478959999999999</v>
      </c>
      <c r="H583" s="13">
        <v>73.880099999999999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</row>
    <row r="584" spans="1:13" s="13" customFormat="1">
      <c r="A584" s="11">
        <v>41134</v>
      </c>
      <c r="B584" s="13">
        <v>1</v>
      </c>
      <c r="C584" s="13" t="s">
        <v>48</v>
      </c>
      <c r="D584" s="13" t="s">
        <v>55</v>
      </c>
      <c r="E584" s="13" t="str">
        <f t="shared" si="9"/>
        <v>411341Average Per Premise30% Cycling</v>
      </c>
      <c r="F584" s="13">
        <v>3.3310740000000001</v>
      </c>
      <c r="G584" s="13">
        <v>3.3310740000000001</v>
      </c>
      <c r="H584" s="13">
        <v>73.910600000000002</v>
      </c>
    </row>
    <row r="585" spans="1:13" s="13" customFormat="1">
      <c r="A585" s="11">
        <v>41134</v>
      </c>
      <c r="B585" s="13">
        <v>1</v>
      </c>
      <c r="C585" s="13" t="s">
        <v>48</v>
      </c>
      <c r="D585" s="13" t="s">
        <v>51</v>
      </c>
      <c r="E585" s="13" t="str">
        <f t="shared" si="9"/>
        <v>411341Average Per Premise50% Cycling</v>
      </c>
      <c r="F585" s="13">
        <v>3.0955509999999999</v>
      </c>
      <c r="G585" s="13">
        <v>3.0955509999999999</v>
      </c>
      <c r="H585" s="13">
        <v>73.864400000000003</v>
      </c>
    </row>
    <row r="586" spans="1:13" s="13" customFormat="1">
      <c r="A586" s="11">
        <v>41134</v>
      </c>
      <c r="B586" s="13">
        <v>1</v>
      </c>
      <c r="C586" s="13" t="s">
        <v>48</v>
      </c>
      <c r="D586" s="13" t="s">
        <v>46</v>
      </c>
      <c r="E586" s="13" t="str">
        <f t="shared" si="9"/>
        <v>411341Average Per PremiseAll</v>
      </c>
      <c r="F586" s="13">
        <v>3.1756289999999998</v>
      </c>
      <c r="G586" s="13">
        <v>3.1756289999999998</v>
      </c>
      <c r="H586" s="13">
        <v>73.880099999999999</v>
      </c>
      <c r="I586" s="13">
        <v>0</v>
      </c>
      <c r="J586" s="13">
        <v>0</v>
      </c>
      <c r="K586" s="13">
        <v>0</v>
      </c>
      <c r="L586" s="13">
        <v>0</v>
      </c>
      <c r="M586" s="13">
        <v>0</v>
      </c>
    </row>
    <row r="587" spans="1:13" s="13" customFormat="1">
      <c r="A587" s="11">
        <v>41134</v>
      </c>
      <c r="B587" s="13">
        <v>1</v>
      </c>
      <c r="C587" s="13" t="s">
        <v>50</v>
      </c>
      <c r="D587" s="13" t="s">
        <v>55</v>
      </c>
      <c r="E587" s="13" t="str">
        <f t="shared" si="9"/>
        <v>411341Average Per Ton30% Cycling</v>
      </c>
      <c r="F587" s="13">
        <v>0.43583240000000001</v>
      </c>
      <c r="G587" s="13">
        <v>0.43583240000000001</v>
      </c>
      <c r="H587" s="13">
        <v>73.910600000000002</v>
      </c>
    </row>
    <row r="588" spans="1:13" s="13" customFormat="1">
      <c r="A588" s="11">
        <v>41134</v>
      </c>
      <c r="B588" s="13">
        <v>1</v>
      </c>
      <c r="C588" s="13" t="s">
        <v>50</v>
      </c>
      <c r="D588" s="13" t="s">
        <v>51</v>
      </c>
      <c r="E588" s="13" t="str">
        <f t="shared" si="9"/>
        <v>411341Average Per Ton50% Cycling</v>
      </c>
      <c r="F588" s="13">
        <v>0.36887779999999998</v>
      </c>
      <c r="G588" s="13">
        <v>0.36887779999999998</v>
      </c>
      <c r="H588" s="13">
        <v>73.864400000000003</v>
      </c>
    </row>
    <row r="589" spans="1:13" s="13" customFormat="1">
      <c r="A589" s="11">
        <v>41134</v>
      </c>
      <c r="B589" s="13">
        <v>1</v>
      </c>
      <c r="C589" s="13" t="s">
        <v>50</v>
      </c>
      <c r="D589" s="13" t="s">
        <v>46</v>
      </c>
      <c r="E589" s="13" t="str">
        <f t="shared" si="9"/>
        <v>411341Average Per TonAll</v>
      </c>
      <c r="F589" s="13">
        <v>0.3916423</v>
      </c>
      <c r="G589" s="13">
        <v>0.3916423</v>
      </c>
      <c r="H589" s="13">
        <v>73.880099999999999</v>
      </c>
      <c r="I589" s="13">
        <v>0</v>
      </c>
      <c r="J589" s="13">
        <v>0</v>
      </c>
      <c r="K589" s="13">
        <v>0</v>
      </c>
      <c r="L589" s="13">
        <v>0</v>
      </c>
      <c r="M589" s="13">
        <v>0</v>
      </c>
    </row>
    <row r="590" spans="1:13" s="13" customFormat="1">
      <c r="A590" s="11">
        <v>41134</v>
      </c>
      <c r="B590" s="13">
        <v>2</v>
      </c>
      <c r="C590" s="13" t="s">
        <v>56</v>
      </c>
      <c r="D590" s="13" t="s">
        <v>55</v>
      </c>
      <c r="E590" s="13" t="str">
        <f t="shared" si="9"/>
        <v>411342Aggregate30% Cycling</v>
      </c>
      <c r="F590" s="13">
        <v>5.2398829999999998</v>
      </c>
      <c r="G590" s="13">
        <v>5.2398829999999998</v>
      </c>
      <c r="H590" s="13">
        <v>72.286799999999999</v>
      </c>
    </row>
    <row r="591" spans="1:13" s="13" customFormat="1">
      <c r="A591" s="11">
        <v>41134</v>
      </c>
      <c r="B591" s="13">
        <v>2</v>
      </c>
      <c r="C591" s="13" t="s">
        <v>56</v>
      </c>
      <c r="D591" s="13" t="s">
        <v>51</v>
      </c>
      <c r="E591" s="13" t="str">
        <f t="shared" si="9"/>
        <v>411342Aggregate50% Cycling</v>
      </c>
      <c r="F591" s="13">
        <v>9.5462900000000008</v>
      </c>
      <c r="G591" s="13">
        <v>9.5462900000000008</v>
      </c>
      <c r="H591" s="13">
        <v>72.319199999999995</v>
      </c>
    </row>
    <row r="592" spans="1:13" s="13" customFormat="1">
      <c r="A592" s="11">
        <v>41134</v>
      </c>
      <c r="B592" s="13">
        <v>2</v>
      </c>
      <c r="C592" s="13" t="s">
        <v>56</v>
      </c>
      <c r="D592" s="13" t="s">
        <v>46</v>
      </c>
      <c r="E592" s="13" t="str">
        <f t="shared" si="9"/>
        <v>411342AggregateAll</v>
      </c>
      <c r="F592" s="13">
        <v>14.7864</v>
      </c>
      <c r="G592" s="13">
        <v>14.7864</v>
      </c>
      <c r="H592" s="13">
        <v>72.308199999999999</v>
      </c>
      <c r="I592" s="13">
        <v>0</v>
      </c>
      <c r="J592" s="13">
        <v>0</v>
      </c>
      <c r="K592" s="13">
        <v>0</v>
      </c>
      <c r="L592" s="13">
        <v>0</v>
      </c>
      <c r="M592" s="13">
        <v>0</v>
      </c>
    </row>
    <row r="593" spans="1:13" s="13" customFormat="1">
      <c r="A593" s="11">
        <v>41134</v>
      </c>
      <c r="B593" s="13">
        <v>2</v>
      </c>
      <c r="C593" s="13" t="s">
        <v>49</v>
      </c>
      <c r="D593" s="13" t="s">
        <v>55</v>
      </c>
      <c r="E593" s="13" t="str">
        <f t="shared" si="9"/>
        <v>411342Average Per Device30% Cycling</v>
      </c>
      <c r="F593" s="13">
        <v>1.5501799999999999</v>
      </c>
      <c r="G593" s="13">
        <v>1.5501799999999999</v>
      </c>
      <c r="H593" s="13">
        <v>72.286799999999999</v>
      </c>
    </row>
    <row r="594" spans="1:13" s="13" customFormat="1">
      <c r="A594" s="11">
        <v>41134</v>
      </c>
      <c r="B594" s="13">
        <v>2</v>
      </c>
      <c r="C594" s="13" t="s">
        <v>49</v>
      </c>
      <c r="D594" s="13" t="s">
        <v>51</v>
      </c>
      <c r="E594" s="13" t="str">
        <f t="shared" si="9"/>
        <v>411342Average Per Device50% Cycling</v>
      </c>
      <c r="F594" s="13">
        <v>1.4904090000000001</v>
      </c>
      <c r="G594" s="13">
        <v>1.4904090000000001</v>
      </c>
      <c r="H594" s="13">
        <v>72.319199999999995</v>
      </c>
    </row>
    <row r="595" spans="1:13" s="13" customFormat="1">
      <c r="A595" s="11">
        <v>41134</v>
      </c>
      <c r="B595" s="13">
        <v>2</v>
      </c>
      <c r="C595" s="13" t="s">
        <v>49</v>
      </c>
      <c r="D595" s="13" t="s">
        <v>46</v>
      </c>
      <c r="E595" s="13" t="str">
        <f t="shared" si="9"/>
        <v>411342Average Per DeviceAll</v>
      </c>
      <c r="F595" s="13">
        <v>1.510731</v>
      </c>
      <c r="G595" s="13">
        <v>1.510731</v>
      </c>
      <c r="H595" s="13">
        <v>72.308199999999999</v>
      </c>
      <c r="I595" s="13">
        <v>0</v>
      </c>
      <c r="J595" s="13">
        <v>0</v>
      </c>
      <c r="K595" s="13">
        <v>0</v>
      </c>
      <c r="L595" s="13">
        <v>0</v>
      </c>
      <c r="M595" s="13">
        <v>0</v>
      </c>
    </row>
    <row r="596" spans="1:13" s="13" customFormat="1">
      <c r="A596" s="11">
        <v>41134</v>
      </c>
      <c r="B596" s="13">
        <v>2</v>
      </c>
      <c r="C596" s="13" t="s">
        <v>48</v>
      </c>
      <c r="D596" s="13" t="s">
        <v>55</v>
      </c>
      <c r="E596" s="13" t="str">
        <f t="shared" si="9"/>
        <v>411342Average Per Premise30% Cycling</v>
      </c>
      <c r="F596" s="13">
        <v>3.2324999999999999</v>
      </c>
      <c r="G596" s="13">
        <v>3.2324999999999999</v>
      </c>
      <c r="H596" s="13">
        <v>72.286799999999999</v>
      </c>
    </row>
    <row r="597" spans="1:13" s="13" customFormat="1">
      <c r="A597" s="11">
        <v>41134</v>
      </c>
      <c r="B597" s="13">
        <v>2</v>
      </c>
      <c r="C597" s="13" t="s">
        <v>48</v>
      </c>
      <c r="D597" s="13" t="s">
        <v>51</v>
      </c>
      <c r="E597" s="13" t="str">
        <f t="shared" si="9"/>
        <v>411342Average Per Premise50% Cycling</v>
      </c>
      <c r="F597" s="13">
        <v>3.0305680000000002</v>
      </c>
      <c r="G597" s="13">
        <v>3.0305680000000002</v>
      </c>
      <c r="H597" s="13">
        <v>72.319199999999995</v>
      </c>
    </row>
    <row r="598" spans="1:13" s="13" customFormat="1">
      <c r="A598" s="11">
        <v>41134</v>
      </c>
      <c r="B598" s="13">
        <v>2</v>
      </c>
      <c r="C598" s="13" t="s">
        <v>48</v>
      </c>
      <c r="D598" s="13" t="s">
        <v>46</v>
      </c>
      <c r="E598" s="13" t="str">
        <f t="shared" si="9"/>
        <v>411342Average Per PremiseAll</v>
      </c>
      <c r="F598" s="13">
        <v>3.0992250000000001</v>
      </c>
      <c r="G598" s="13">
        <v>3.0992250000000001</v>
      </c>
      <c r="H598" s="13">
        <v>72.308199999999999</v>
      </c>
      <c r="I598" s="13">
        <v>0</v>
      </c>
      <c r="J598" s="13">
        <v>0</v>
      </c>
      <c r="K598" s="13">
        <v>0</v>
      </c>
      <c r="L598" s="13">
        <v>0</v>
      </c>
      <c r="M598" s="13">
        <v>0</v>
      </c>
    </row>
    <row r="599" spans="1:13" s="13" customFormat="1">
      <c r="A599" s="11">
        <v>41134</v>
      </c>
      <c r="B599" s="13">
        <v>2</v>
      </c>
      <c r="C599" s="13" t="s">
        <v>50</v>
      </c>
      <c r="D599" s="13" t="s">
        <v>55</v>
      </c>
      <c r="E599" s="13" t="str">
        <f t="shared" si="9"/>
        <v>411342Average Per Ton30% Cycling</v>
      </c>
      <c r="F599" s="13">
        <v>0.42293510000000001</v>
      </c>
      <c r="G599" s="13">
        <v>0.42293510000000001</v>
      </c>
      <c r="H599" s="13">
        <v>72.286799999999999</v>
      </c>
    </row>
    <row r="600" spans="1:13" s="13" customFormat="1">
      <c r="A600" s="11">
        <v>41134</v>
      </c>
      <c r="B600" s="13">
        <v>2</v>
      </c>
      <c r="C600" s="13" t="s">
        <v>50</v>
      </c>
      <c r="D600" s="13" t="s">
        <v>51</v>
      </c>
      <c r="E600" s="13" t="str">
        <f t="shared" si="9"/>
        <v>411342Average Per Ton50% Cycling</v>
      </c>
      <c r="F600" s="13">
        <v>0.36113420000000002</v>
      </c>
      <c r="G600" s="13">
        <v>0.36113420000000002</v>
      </c>
      <c r="H600" s="13">
        <v>72.319199999999995</v>
      </c>
    </row>
    <row r="601" spans="1:13" s="13" customFormat="1">
      <c r="A601" s="11">
        <v>41134</v>
      </c>
      <c r="B601" s="13">
        <v>2</v>
      </c>
      <c r="C601" s="13" t="s">
        <v>50</v>
      </c>
      <c r="D601" s="13" t="s">
        <v>46</v>
      </c>
      <c r="E601" s="13" t="str">
        <f t="shared" si="9"/>
        <v>411342Average Per TonAll</v>
      </c>
      <c r="F601" s="13">
        <v>0.3821465</v>
      </c>
      <c r="G601" s="13">
        <v>0.3821465</v>
      </c>
      <c r="H601" s="13">
        <v>72.308199999999999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</row>
    <row r="602" spans="1:13" s="13" customFormat="1">
      <c r="A602" s="11">
        <v>41134</v>
      </c>
      <c r="B602" s="13">
        <v>3</v>
      </c>
      <c r="C602" s="13" t="s">
        <v>56</v>
      </c>
      <c r="D602" s="13" t="s">
        <v>55</v>
      </c>
      <c r="E602" s="13" t="str">
        <f t="shared" si="9"/>
        <v>411343Aggregate30% Cycling</v>
      </c>
      <c r="F602" s="13">
        <v>5.0891539999999997</v>
      </c>
      <c r="G602" s="13">
        <v>5.0891539999999997</v>
      </c>
      <c r="H602" s="13">
        <v>71.764600000000002</v>
      </c>
    </row>
    <row r="603" spans="1:13" s="13" customFormat="1">
      <c r="A603" s="11">
        <v>41134</v>
      </c>
      <c r="B603" s="13">
        <v>3</v>
      </c>
      <c r="C603" s="13" t="s">
        <v>56</v>
      </c>
      <c r="D603" s="13" t="s">
        <v>51</v>
      </c>
      <c r="E603" s="13" t="str">
        <f t="shared" si="9"/>
        <v>411343Aggregate50% Cycling</v>
      </c>
      <c r="F603" s="13">
        <v>9.3861530000000002</v>
      </c>
      <c r="G603" s="13">
        <v>9.3861530000000002</v>
      </c>
      <c r="H603" s="13">
        <v>71.900400000000005</v>
      </c>
    </row>
    <row r="604" spans="1:13" s="13" customFormat="1">
      <c r="A604" s="11">
        <v>41134</v>
      </c>
      <c r="B604" s="13">
        <v>3</v>
      </c>
      <c r="C604" s="13" t="s">
        <v>56</v>
      </c>
      <c r="D604" s="13" t="s">
        <v>46</v>
      </c>
      <c r="E604" s="13" t="str">
        <f t="shared" si="9"/>
        <v>411343AggregateAll</v>
      </c>
      <c r="F604" s="13">
        <v>14.475490000000001</v>
      </c>
      <c r="G604" s="13">
        <v>14.475490000000001</v>
      </c>
      <c r="H604" s="13">
        <v>71.854200000000006</v>
      </c>
      <c r="I604" s="13">
        <v>0</v>
      </c>
      <c r="J604" s="13">
        <v>0</v>
      </c>
      <c r="K604" s="13">
        <v>0</v>
      </c>
      <c r="L604" s="13">
        <v>0</v>
      </c>
      <c r="M604" s="13">
        <v>0</v>
      </c>
    </row>
    <row r="605" spans="1:13" s="13" customFormat="1">
      <c r="A605" s="11">
        <v>41134</v>
      </c>
      <c r="B605" s="13">
        <v>3</v>
      </c>
      <c r="C605" s="13" t="s">
        <v>49</v>
      </c>
      <c r="D605" s="13" t="s">
        <v>55</v>
      </c>
      <c r="E605" s="13" t="str">
        <f t="shared" si="9"/>
        <v>411343Average Per Device30% Cycling</v>
      </c>
      <c r="F605" s="13">
        <v>1.5055879999999999</v>
      </c>
      <c r="G605" s="13">
        <v>1.5055879999999999</v>
      </c>
      <c r="H605" s="13">
        <v>71.764600000000002</v>
      </c>
    </row>
    <row r="606" spans="1:13" s="13" customFormat="1">
      <c r="A606" s="11">
        <v>41134</v>
      </c>
      <c r="B606" s="13">
        <v>3</v>
      </c>
      <c r="C606" s="13" t="s">
        <v>49</v>
      </c>
      <c r="D606" s="13" t="s">
        <v>51</v>
      </c>
      <c r="E606" s="13" t="str">
        <f t="shared" si="9"/>
        <v>411343Average Per Device50% Cycling</v>
      </c>
      <c r="F606" s="13">
        <v>1.465408</v>
      </c>
      <c r="G606" s="13">
        <v>1.465408</v>
      </c>
      <c r="H606" s="13">
        <v>71.900400000000005</v>
      </c>
    </row>
    <row r="607" spans="1:13" s="13" customFormat="1">
      <c r="A607" s="11">
        <v>41134</v>
      </c>
      <c r="B607" s="13">
        <v>3</v>
      </c>
      <c r="C607" s="13" t="s">
        <v>49</v>
      </c>
      <c r="D607" s="13" t="s">
        <v>46</v>
      </c>
      <c r="E607" s="13" t="str">
        <f t="shared" si="9"/>
        <v>411343Average Per DeviceAll</v>
      </c>
      <c r="F607" s="13">
        <v>1.479069</v>
      </c>
      <c r="G607" s="13">
        <v>1.479069</v>
      </c>
      <c r="H607" s="13">
        <v>71.854200000000006</v>
      </c>
      <c r="I607" s="13">
        <v>0</v>
      </c>
      <c r="J607" s="13">
        <v>0</v>
      </c>
      <c r="K607" s="13">
        <v>0</v>
      </c>
      <c r="L607" s="13">
        <v>0</v>
      </c>
      <c r="M607" s="13">
        <v>0</v>
      </c>
    </row>
    <row r="608" spans="1:13" s="13" customFormat="1">
      <c r="A608" s="11">
        <v>41134</v>
      </c>
      <c r="B608" s="13">
        <v>3</v>
      </c>
      <c r="C608" s="13" t="s">
        <v>48</v>
      </c>
      <c r="D608" s="13" t="s">
        <v>55</v>
      </c>
      <c r="E608" s="13" t="str">
        <f t="shared" si="9"/>
        <v>411343Average Per Premise30% Cycling</v>
      </c>
      <c r="F608" s="13">
        <v>3.1395149999999998</v>
      </c>
      <c r="G608" s="13">
        <v>3.1395149999999998</v>
      </c>
      <c r="H608" s="13">
        <v>71.764600000000002</v>
      </c>
    </row>
    <row r="609" spans="1:13" s="13" customFormat="1">
      <c r="A609" s="11">
        <v>41134</v>
      </c>
      <c r="B609" s="13">
        <v>3</v>
      </c>
      <c r="C609" s="13" t="s">
        <v>48</v>
      </c>
      <c r="D609" s="13" t="s">
        <v>51</v>
      </c>
      <c r="E609" s="13" t="str">
        <f t="shared" si="9"/>
        <v>411343Average Per Premise50% Cycling</v>
      </c>
      <c r="F609" s="13">
        <v>2.9797310000000001</v>
      </c>
      <c r="G609" s="13">
        <v>2.9797310000000001</v>
      </c>
      <c r="H609" s="13">
        <v>71.900400000000005</v>
      </c>
    </row>
    <row r="610" spans="1:13" s="13" customFormat="1">
      <c r="A610" s="11">
        <v>41134</v>
      </c>
      <c r="B610" s="13">
        <v>3</v>
      </c>
      <c r="C610" s="13" t="s">
        <v>48</v>
      </c>
      <c r="D610" s="13" t="s">
        <v>46</v>
      </c>
      <c r="E610" s="13" t="str">
        <f t="shared" si="9"/>
        <v>411343Average Per PremiseAll</v>
      </c>
      <c r="F610" s="13">
        <v>3.0340579999999999</v>
      </c>
      <c r="G610" s="13">
        <v>3.0340579999999999</v>
      </c>
      <c r="H610" s="13">
        <v>71.854200000000006</v>
      </c>
      <c r="I610" s="13">
        <v>0</v>
      </c>
      <c r="J610" s="13">
        <v>0</v>
      </c>
      <c r="K610" s="13">
        <v>0</v>
      </c>
      <c r="L610" s="13">
        <v>0</v>
      </c>
      <c r="M610" s="13">
        <v>0</v>
      </c>
    </row>
    <row r="611" spans="1:13" s="13" customFormat="1">
      <c r="A611" s="11">
        <v>41134</v>
      </c>
      <c r="B611" s="13">
        <v>3</v>
      </c>
      <c r="C611" s="13" t="s">
        <v>50</v>
      </c>
      <c r="D611" s="13" t="s">
        <v>55</v>
      </c>
      <c r="E611" s="13" t="str">
        <f t="shared" si="9"/>
        <v>411343Average Per Ton30% Cycling</v>
      </c>
      <c r="F611" s="13">
        <v>0.4107691</v>
      </c>
      <c r="G611" s="13">
        <v>0.4107691</v>
      </c>
      <c r="H611" s="13">
        <v>71.764600000000002</v>
      </c>
    </row>
    <row r="612" spans="1:13" s="13" customFormat="1">
      <c r="A612" s="11">
        <v>41134</v>
      </c>
      <c r="B612" s="13">
        <v>3</v>
      </c>
      <c r="C612" s="13" t="s">
        <v>50</v>
      </c>
      <c r="D612" s="13" t="s">
        <v>51</v>
      </c>
      <c r="E612" s="13" t="str">
        <f t="shared" si="9"/>
        <v>411343Average Per Ton50% Cycling</v>
      </c>
      <c r="F612" s="13">
        <v>0.35507620000000001</v>
      </c>
      <c r="G612" s="13">
        <v>0.35507620000000001</v>
      </c>
      <c r="H612" s="13">
        <v>71.900400000000005</v>
      </c>
    </row>
    <row r="613" spans="1:13" s="13" customFormat="1">
      <c r="A613" s="11">
        <v>41134</v>
      </c>
      <c r="B613" s="13">
        <v>3</v>
      </c>
      <c r="C613" s="13" t="s">
        <v>50</v>
      </c>
      <c r="D613" s="13" t="s">
        <v>46</v>
      </c>
      <c r="E613" s="13" t="str">
        <f t="shared" si="9"/>
        <v>411343Average Per TonAll</v>
      </c>
      <c r="F613" s="13">
        <v>0.37401180000000001</v>
      </c>
      <c r="G613" s="13">
        <v>0.37401180000000001</v>
      </c>
      <c r="H613" s="13">
        <v>71.854200000000006</v>
      </c>
      <c r="I613" s="13">
        <v>0</v>
      </c>
      <c r="J613" s="13">
        <v>0</v>
      </c>
      <c r="K613" s="13">
        <v>0</v>
      </c>
      <c r="L613" s="13">
        <v>0</v>
      </c>
      <c r="M613" s="13">
        <v>0</v>
      </c>
    </row>
    <row r="614" spans="1:13" s="13" customFormat="1">
      <c r="A614" s="11">
        <v>41134</v>
      </c>
      <c r="B614" s="13">
        <v>4</v>
      </c>
      <c r="C614" s="13" t="s">
        <v>56</v>
      </c>
      <c r="D614" s="13" t="s">
        <v>55</v>
      </c>
      <c r="E614" s="13" t="str">
        <f t="shared" si="9"/>
        <v>411344Aggregate30% Cycling</v>
      </c>
      <c r="F614" s="13">
        <v>5.0307849999999998</v>
      </c>
      <c r="G614" s="13">
        <v>5.0307849999999998</v>
      </c>
      <c r="H614" s="13">
        <v>71.250600000000006</v>
      </c>
    </row>
    <row r="615" spans="1:13" s="13" customFormat="1">
      <c r="A615" s="11">
        <v>41134</v>
      </c>
      <c r="B615" s="13">
        <v>4</v>
      </c>
      <c r="C615" s="13" t="s">
        <v>56</v>
      </c>
      <c r="D615" s="13" t="s">
        <v>51</v>
      </c>
      <c r="E615" s="13" t="str">
        <f t="shared" si="9"/>
        <v>411344Aggregate50% Cycling</v>
      </c>
      <c r="F615" s="13">
        <v>9.4545589999999997</v>
      </c>
      <c r="G615" s="13">
        <v>9.4545589999999997</v>
      </c>
      <c r="H615" s="13">
        <v>71.309799999999996</v>
      </c>
    </row>
    <row r="616" spans="1:13" s="13" customFormat="1">
      <c r="A616" s="11">
        <v>41134</v>
      </c>
      <c r="B616" s="13">
        <v>4</v>
      </c>
      <c r="C616" s="13" t="s">
        <v>56</v>
      </c>
      <c r="D616" s="13" t="s">
        <v>46</v>
      </c>
      <c r="E616" s="13" t="str">
        <f t="shared" si="9"/>
        <v>411344AggregateAll</v>
      </c>
      <c r="F616" s="13">
        <v>14.48546</v>
      </c>
      <c r="G616" s="13">
        <v>14.48546</v>
      </c>
      <c r="H616" s="13">
        <v>71.289699999999996</v>
      </c>
      <c r="I616" s="13">
        <v>0</v>
      </c>
      <c r="J616" s="13">
        <v>0</v>
      </c>
      <c r="K616" s="13">
        <v>0</v>
      </c>
      <c r="L616" s="13">
        <v>0</v>
      </c>
      <c r="M616" s="13">
        <v>0</v>
      </c>
    </row>
    <row r="617" spans="1:13" s="13" customFormat="1">
      <c r="A617" s="11">
        <v>41134</v>
      </c>
      <c r="B617" s="13">
        <v>4</v>
      </c>
      <c r="C617" s="13" t="s">
        <v>49</v>
      </c>
      <c r="D617" s="13" t="s">
        <v>55</v>
      </c>
      <c r="E617" s="13" t="str">
        <f t="shared" si="9"/>
        <v>411344Average Per Device30% Cycling</v>
      </c>
      <c r="F617" s="13">
        <v>1.4883200000000001</v>
      </c>
      <c r="G617" s="13">
        <v>1.4883200000000001</v>
      </c>
      <c r="H617" s="13">
        <v>71.250600000000006</v>
      </c>
    </row>
    <row r="618" spans="1:13" s="13" customFormat="1">
      <c r="A618" s="11">
        <v>41134</v>
      </c>
      <c r="B618" s="13">
        <v>4</v>
      </c>
      <c r="C618" s="13" t="s">
        <v>49</v>
      </c>
      <c r="D618" s="13" t="s">
        <v>51</v>
      </c>
      <c r="E618" s="13" t="str">
        <f t="shared" si="9"/>
        <v>411344Average Per Device50% Cycling</v>
      </c>
      <c r="F618" s="13">
        <v>1.4760880000000001</v>
      </c>
      <c r="G618" s="13">
        <v>1.4760880000000001</v>
      </c>
      <c r="H618" s="13">
        <v>71.309799999999996</v>
      </c>
    </row>
    <row r="619" spans="1:13" s="13" customFormat="1">
      <c r="A619" s="11">
        <v>41134</v>
      </c>
      <c r="B619" s="13">
        <v>4</v>
      </c>
      <c r="C619" s="13" t="s">
        <v>49</v>
      </c>
      <c r="D619" s="13" t="s">
        <v>46</v>
      </c>
      <c r="E619" s="13" t="str">
        <f t="shared" si="9"/>
        <v>411344Average Per DeviceAll</v>
      </c>
      <c r="F619" s="13">
        <v>1.4802470000000001</v>
      </c>
      <c r="G619" s="13">
        <v>1.4802470000000001</v>
      </c>
      <c r="H619" s="13">
        <v>71.289699999999996</v>
      </c>
      <c r="I619" s="13">
        <v>0</v>
      </c>
      <c r="J619" s="13">
        <v>0</v>
      </c>
      <c r="K619" s="13">
        <v>0</v>
      </c>
      <c r="L619" s="13">
        <v>0</v>
      </c>
      <c r="M619" s="13">
        <v>0</v>
      </c>
    </row>
    <row r="620" spans="1:13" s="13" customFormat="1">
      <c r="A620" s="11">
        <v>41134</v>
      </c>
      <c r="B620" s="13">
        <v>4</v>
      </c>
      <c r="C620" s="13" t="s">
        <v>48</v>
      </c>
      <c r="D620" s="13" t="s">
        <v>55</v>
      </c>
      <c r="E620" s="13" t="str">
        <f t="shared" si="9"/>
        <v>411344Average Per Premise30% Cycling</v>
      </c>
      <c r="F620" s="13">
        <v>3.103507</v>
      </c>
      <c r="G620" s="13">
        <v>3.103507</v>
      </c>
      <c r="H620" s="13">
        <v>71.250600000000006</v>
      </c>
    </row>
    <row r="621" spans="1:13" s="13" customFormat="1">
      <c r="A621" s="11">
        <v>41134</v>
      </c>
      <c r="B621" s="13">
        <v>4</v>
      </c>
      <c r="C621" s="13" t="s">
        <v>48</v>
      </c>
      <c r="D621" s="13" t="s">
        <v>51</v>
      </c>
      <c r="E621" s="13" t="str">
        <f t="shared" si="9"/>
        <v>411344Average Per Premise50% Cycling</v>
      </c>
      <c r="F621" s="13">
        <v>3.0014470000000002</v>
      </c>
      <c r="G621" s="13">
        <v>3.0014470000000002</v>
      </c>
      <c r="H621" s="13">
        <v>71.309799999999996</v>
      </c>
    </row>
    <row r="622" spans="1:13" s="13" customFormat="1">
      <c r="A622" s="11">
        <v>41134</v>
      </c>
      <c r="B622" s="13">
        <v>4</v>
      </c>
      <c r="C622" s="13" t="s">
        <v>48</v>
      </c>
      <c r="D622" s="13" t="s">
        <v>46</v>
      </c>
      <c r="E622" s="13" t="str">
        <f t="shared" si="9"/>
        <v>411344Average Per PremiseAll</v>
      </c>
      <c r="F622" s="13">
        <v>3.0361479999999998</v>
      </c>
      <c r="G622" s="13">
        <v>3.0361479999999998</v>
      </c>
      <c r="H622" s="13">
        <v>71.289699999999996</v>
      </c>
      <c r="I622" s="13">
        <v>0</v>
      </c>
      <c r="J622" s="13">
        <v>0</v>
      </c>
      <c r="K622" s="13">
        <v>0</v>
      </c>
      <c r="L622" s="13">
        <v>0</v>
      </c>
      <c r="M622" s="13">
        <v>0</v>
      </c>
    </row>
    <row r="623" spans="1:13" s="13" customFormat="1">
      <c r="A623" s="11">
        <v>41134</v>
      </c>
      <c r="B623" s="13">
        <v>4</v>
      </c>
      <c r="C623" s="13" t="s">
        <v>50</v>
      </c>
      <c r="D623" s="13" t="s">
        <v>55</v>
      </c>
      <c r="E623" s="13" t="str">
        <f t="shared" si="9"/>
        <v>411344Average Per Ton30% Cycling</v>
      </c>
      <c r="F623" s="13">
        <v>0.40605790000000003</v>
      </c>
      <c r="G623" s="13">
        <v>0.40605790000000003</v>
      </c>
      <c r="H623" s="13">
        <v>71.250600000000006</v>
      </c>
    </row>
    <row r="624" spans="1:13" s="13" customFormat="1">
      <c r="A624" s="11">
        <v>41134</v>
      </c>
      <c r="B624" s="13">
        <v>4</v>
      </c>
      <c r="C624" s="13" t="s">
        <v>50</v>
      </c>
      <c r="D624" s="13" t="s">
        <v>51</v>
      </c>
      <c r="E624" s="13" t="str">
        <f t="shared" si="9"/>
        <v>411344Average Per Ton50% Cycling</v>
      </c>
      <c r="F624" s="13">
        <v>0.35766399999999998</v>
      </c>
      <c r="G624" s="13">
        <v>0.35766399999999998</v>
      </c>
      <c r="H624" s="13">
        <v>71.309799999999996</v>
      </c>
    </row>
    <row r="625" spans="1:13" s="13" customFormat="1">
      <c r="A625" s="11">
        <v>41134</v>
      </c>
      <c r="B625" s="13">
        <v>4</v>
      </c>
      <c r="C625" s="13" t="s">
        <v>50</v>
      </c>
      <c r="D625" s="13" t="s">
        <v>46</v>
      </c>
      <c r="E625" s="13" t="str">
        <f t="shared" si="9"/>
        <v>411344Average Per TonAll</v>
      </c>
      <c r="F625" s="13">
        <v>0.3741179</v>
      </c>
      <c r="G625" s="13">
        <v>0.3741179</v>
      </c>
      <c r="H625" s="13">
        <v>71.289699999999996</v>
      </c>
      <c r="I625" s="13">
        <v>0</v>
      </c>
      <c r="J625" s="13">
        <v>0</v>
      </c>
      <c r="K625" s="13">
        <v>0</v>
      </c>
      <c r="L625" s="13">
        <v>0</v>
      </c>
      <c r="M625" s="13">
        <v>0</v>
      </c>
    </row>
    <row r="626" spans="1:13" s="13" customFormat="1">
      <c r="A626" s="11">
        <v>41134</v>
      </c>
      <c r="B626" s="13">
        <v>5</v>
      </c>
      <c r="C626" s="13" t="s">
        <v>56</v>
      </c>
      <c r="D626" s="13" t="s">
        <v>55</v>
      </c>
      <c r="E626" s="13" t="str">
        <f t="shared" si="9"/>
        <v>411345Aggregate30% Cycling</v>
      </c>
      <c r="F626" s="13">
        <v>5.1950690000000002</v>
      </c>
      <c r="G626" s="13">
        <v>5.1950690000000002</v>
      </c>
      <c r="H626" s="13">
        <v>71.012299999999996</v>
      </c>
    </row>
    <row r="627" spans="1:13" s="13" customFormat="1">
      <c r="A627" s="11">
        <v>41134</v>
      </c>
      <c r="B627" s="13">
        <v>5</v>
      </c>
      <c r="C627" s="13" t="s">
        <v>56</v>
      </c>
      <c r="D627" s="13" t="s">
        <v>51</v>
      </c>
      <c r="E627" s="13" t="str">
        <f t="shared" si="9"/>
        <v>411345Aggregate50% Cycling</v>
      </c>
      <c r="F627" s="13">
        <v>9.3590549999999997</v>
      </c>
      <c r="G627" s="13">
        <v>9.3590549999999997</v>
      </c>
      <c r="H627" s="13">
        <v>71.112300000000005</v>
      </c>
    </row>
    <row r="628" spans="1:13" s="13" customFormat="1">
      <c r="A628" s="11">
        <v>41134</v>
      </c>
      <c r="B628" s="13">
        <v>5</v>
      </c>
      <c r="C628" s="13" t="s">
        <v>56</v>
      </c>
      <c r="D628" s="13" t="s">
        <v>46</v>
      </c>
      <c r="E628" s="13" t="str">
        <f t="shared" si="9"/>
        <v>411345AggregateAll</v>
      </c>
      <c r="F628" s="13">
        <v>14.55439</v>
      </c>
      <c r="G628" s="13">
        <v>14.55439</v>
      </c>
      <c r="H628" s="13">
        <v>71.078299999999999</v>
      </c>
      <c r="I628" s="13">
        <v>0</v>
      </c>
      <c r="J628" s="13">
        <v>0</v>
      </c>
      <c r="K628" s="13">
        <v>0</v>
      </c>
      <c r="L628" s="13">
        <v>0</v>
      </c>
      <c r="M628" s="13">
        <v>0</v>
      </c>
    </row>
    <row r="629" spans="1:13" s="13" customFormat="1">
      <c r="A629" s="11">
        <v>41134</v>
      </c>
      <c r="B629" s="13">
        <v>5</v>
      </c>
      <c r="C629" s="13" t="s">
        <v>49</v>
      </c>
      <c r="D629" s="13" t="s">
        <v>55</v>
      </c>
      <c r="E629" s="13" t="str">
        <f t="shared" si="9"/>
        <v>411345Average Per Device30% Cycling</v>
      </c>
      <c r="F629" s="13">
        <v>1.5369219999999999</v>
      </c>
      <c r="G629" s="13">
        <v>1.5369219999999999</v>
      </c>
      <c r="H629" s="13">
        <v>71.012299999999996</v>
      </c>
    </row>
    <row r="630" spans="1:13" s="13" customFormat="1">
      <c r="A630" s="11">
        <v>41134</v>
      </c>
      <c r="B630" s="13">
        <v>5</v>
      </c>
      <c r="C630" s="13" t="s">
        <v>49</v>
      </c>
      <c r="D630" s="13" t="s">
        <v>51</v>
      </c>
      <c r="E630" s="13" t="str">
        <f t="shared" si="9"/>
        <v>411345Average Per Device50% Cycling</v>
      </c>
      <c r="F630" s="13">
        <v>1.4611769999999999</v>
      </c>
      <c r="G630" s="13">
        <v>1.4611769999999999</v>
      </c>
      <c r="H630" s="13">
        <v>71.112300000000005</v>
      </c>
    </row>
    <row r="631" spans="1:13" s="13" customFormat="1">
      <c r="A631" s="11">
        <v>41134</v>
      </c>
      <c r="B631" s="13">
        <v>5</v>
      </c>
      <c r="C631" s="13" t="s">
        <v>49</v>
      </c>
      <c r="D631" s="13" t="s">
        <v>46</v>
      </c>
      <c r="E631" s="13" t="str">
        <f t="shared" si="9"/>
        <v>411345Average Per DeviceAll</v>
      </c>
      <c r="F631" s="13">
        <v>1.4869300000000001</v>
      </c>
      <c r="G631" s="13">
        <v>1.4869300000000001</v>
      </c>
      <c r="H631" s="13">
        <v>71.078299999999999</v>
      </c>
      <c r="I631" s="13">
        <v>0</v>
      </c>
      <c r="J631" s="13">
        <v>0</v>
      </c>
      <c r="K631" s="13">
        <v>0</v>
      </c>
      <c r="L631" s="13">
        <v>0</v>
      </c>
      <c r="M631" s="13">
        <v>0</v>
      </c>
    </row>
    <row r="632" spans="1:13" s="13" customFormat="1">
      <c r="A632" s="11">
        <v>41134</v>
      </c>
      <c r="B632" s="13">
        <v>5</v>
      </c>
      <c r="C632" s="13" t="s">
        <v>48</v>
      </c>
      <c r="D632" s="13" t="s">
        <v>55</v>
      </c>
      <c r="E632" s="13" t="str">
        <f t="shared" si="9"/>
        <v>411345Average Per Premise30% Cycling</v>
      </c>
      <c r="F632" s="13">
        <v>3.2048540000000001</v>
      </c>
      <c r="G632" s="13">
        <v>3.2048540000000001</v>
      </c>
      <c r="H632" s="13">
        <v>71.012299999999996</v>
      </c>
    </row>
    <row r="633" spans="1:13" s="13" customFormat="1">
      <c r="A633" s="11">
        <v>41134</v>
      </c>
      <c r="B633" s="13">
        <v>5</v>
      </c>
      <c r="C633" s="13" t="s">
        <v>48</v>
      </c>
      <c r="D633" s="13" t="s">
        <v>51</v>
      </c>
      <c r="E633" s="13" t="str">
        <f t="shared" si="9"/>
        <v>411345Average Per Premise50% Cycling</v>
      </c>
      <c r="F633" s="13">
        <v>2.9711280000000002</v>
      </c>
      <c r="G633" s="13">
        <v>2.9711280000000002</v>
      </c>
      <c r="H633" s="13">
        <v>71.112300000000005</v>
      </c>
    </row>
    <row r="634" spans="1:13" s="13" customFormat="1">
      <c r="A634" s="11">
        <v>41134</v>
      </c>
      <c r="B634" s="13">
        <v>5</v>
      </c>
      <c r="C634" s="13" t="s">
        <v>48</v>
      </c>
      <c r="D634" s="13" t="s">
        <v>46</v>
      </c>
      <c r="E634" s="13" t="str">
        <f t="shared" si="9"/>
        <v>411345Average Per PremiseAll</v>
      </c>
      <c r="F634" s="13">
        <v>3.0505949999999999</v>
      </c>
      <c r="G634" s="13">
        <v>3.0505949999999999</v>
      </c>
      <c r="H634" s="13">
        <v>71.078299999999999</v>
      </c>
      <c r="I634" s="13">
        <v>0</v>
      </c>
      <c r="J634" s="13">
        <v>0</v>
      </c>
      <c r="K634" s="13">
        <v>0</v>
      </c>
      <c r="L634" s="13">
        <v>0</v>
      </c>
      <c r="M634" s="13">
        <v>0</v>
      </c>
    </row>
    <row r="635" spans="1:13" s="13" customFormat="1">
      <c r="A635" s="11">
        <v>41134</v>
      </c>
      <c r="B635" s="13">
        <v>5</v>
      </c>
      <c r="C635" s="13" t="s">
        <v>50</v>
      </c>
      <c r="D635" s="13" t="s">
        <v>55</v>
      </c>
      <c r="E635" s="13" t="str">
        <f t="shared" si="9"/>
        <v>411345Average Per Ton30% Cycling</v>
      </c>
      <c r="F635" s="13">
        <v>0.41931800000000002</v>
      </c>
      <c r="G635" s="13">
        <v>0.41931800000000002</v>
      </c>
      <c r="H635" s="13">
        <v>71.012299999999996</v>
      </c>
    </row>
    <row r="636" spans="1:13" s="13" customFormat="1">
      <c r="A636" s="11">
        <v>41134</v>
      </c>
      <c r="B636" s="13">
        <v>5</v>
      </c>
      <c r="C636" s="13" t="s">
        <v>50</v>
      </c>
      <c r="D636" s="13" t="s">
        <v>51</v>
      </c>
      <c r="E636" s="13" t="str">
        <f t="shared" si="9"/>
        <v>411345Average Per Ton50% Cycling</v>
      </c>
      <c r="F636" s="13">
        <v>0.35405110000000001</v>
      </c>
      <c r="G636" s="13">
        <v>0.35405110000000001</v>
      </c>
      <c r="H636" s="13">
        <v>71.112300000000005</v>
      </c>
    </row>
    <row r="637" spans="1:13" s="13" customFormat="1">
      <c r="A637" s="11">
        <v>41134</v>
      </c>
      <c r="B637" s="13">
        <v>5</v>
      </c>
      <c r="C637" s="13" t="s">
        <v>50</v>
      </c>
      <c r="D637" s="13" t="s">
        <v>46</v>
      </c>
      <c r="E637" s="13" t="str">
        <f t="shared" si="9"/>
        <v>411345Average Per TonAll</v>
      </c>
      <c r="F637" s="13">
        <v>0.37624180000000002</v>
      </c>
      <c r="G637" s="13">
        <v>0.37624180000000002</v>
      </c>
      <c r="H637" s="13">
        <v>71.078299999999999</v>
      </c>
      <c r="I637" s="13">
        <v>0</v>
      </c>
      <c r="J637" s="13">
        <v>0</v>
      </c>
      <c r="K637" s="13">
        <v>0</v>
      </c>
      <c r="L637" s="13">
        <v>0</v>
      </c>
      <c r="M637" s="13">
        <v>0</v>
      </c>
    </row>
    <row r="638" spans="1:13" s="13" customFormat="1">
      <c r="A638" s="11">
        <v>41134</v>
      </c>
      <c r="B638" s="13">
        <v>6</v>
      </c>
      <c r="C638" s="13" t="s">
        <v>56</v>
      </c>
      <c r="D638" s="13" t="s">
        <v>55</v>
      </c>
      <c r="E638" s="13" t="str">
        <f t="shared" si="9"/>
        <v>411346Aggregate30% Cycling</v>
      </c>
      <c r="F638" s="13">
        <v>5.9346139999999998</v>
      </c>
      <c r="G638" s="13">
        <v>5.9346139999999998</v>
      </c>
      <c r="H638" s="13">
        <v>70.689700000000002</v>
      </c>
    </row>
    <row r="639" spans="1:13" s="13" customFormat="1">
      <c r="A639" s="11">
        <v>41134</v>
      </c>
      <c r="B639" s="13">
        <v>6</v>
      </c>
      <c r="C639" s="13" t="s">
        <v>56</v>
      </c>
      <c r="D639" s="13" t="s">
        <v>51</v>
      </c>
      <c r="E639" s="13" t="str">
        <f t="shared" si="9"/>
        <v>411346Aggregate50% Cycling</v>
      </c>
      <c r="F639" s="13">
        <v>9.6894340000000003</v>
      </c>
      <c r="G639" s="13">
        <v>9.6894340000000003</v>
      </c>
      <c r="H639" s="13">
        <v>70.847499999999997</v>
      </c>
    </row>
    <row r="640" spans="1:13" s="13" customFormat="1">
      <c r="A640" s="11">
        <v>41134</v>
      </c>
      <c r="B640" s="13">
        <v>6</v>
      </c>
      <c r="C640" s="13" t="s">
        <v>56</v>
      </c>
      <c r="D640" s="13" t="s">
        <v>46</v>
      </c>
      <c r="E640" s="13" t="str">
        <f t="shared" si="9"/>
        <v>411346AggregateAll</v>
      </c>
      <c r="F640" s="13">
        <v>15.62471</v>
      </c>
      <c r="G640" s="13">
        <v>15.62471</v>
      </c>
      <c r="H640" s="13">
        <v>70.793800000000005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</row>
    <row r="641" spans="1:13" s="13" customFormat="1">
      <c r="A641" s="11">
        <v>41134</v>
      </c>
      <c r="B641" s="13">
        <v>6</v>
      </c>
      <c r="C641" s="13" t="s">
        <v>49</v>
      </c>
      <c r="D641" s="13" t="s">
        <v>55</v>
      </c>
      <c r="E641" s="13" t="str">
        <f t="shared" si="9"/>
        <v>411346Average Per Device30% Cycling</v>
      </c>
      <c r="F641" s="13">
        <v>1.755711</v>
      </c>
      <c r="G641" s="13">
        <v>1.755711</v>
      </c>
      <c r="H641" s="13">
        <v>70.689700000000002</v>
      </c>
    </row>
    <row r="642" spans="1:13" s="13" customFormat="1">
      <c r="A642" s="11">
        <v>41134</v>
      </c>
      <c r="B642" s="13">
        <v>6</v>
      </c>
      <c r="C642" s="13" t="s">
        <v>49</v>
      </c>
      <c r="D642" s="13" t="s">
        <v>51</v>
      </c>
      <c r="E642" s="13" t="str">
        <f t="shared" si="9"/>
        <v>411346Average Per Device50% Cycling</v>
      </c>
      <c r="F642" s="13">
        <v>1.5127569999999999</v>
      </c>
      <c r="G642" s="13">
        <v>1.5127569999999999</v>
      </c>
      <c r="H642" s="13">
        <v>70.847499999999997</v>
      </c>
    </row>
    <row r="643" spans="1:13" s="13" customFormat="1">
      <c r="A643" s="11">
        <v>41134</v>
      </c>
      <c r="B643" s="13">
        <v>6</v>
      </c>
      <c r="C643" s="13" t="s">
        <v>49</v>
      </c>
      <c r="D643" s="13" t="s">
        <v>46</v>
      </c>
      <c r="E643" s="13" t="str">
        <f t="shared" ref="E643:E706" si="10">CONCATENATE(A643,B643,C643,D643)</f>
        <v>411346Average Per DeviceAll</v>
      </c>
      <c r="F643" s="13">
        <v>1.595361</v>
      </c>
      <c r="G643" s="13">
        <v>1.595361</v>
      </c>
      <c r="H643" s="13">
        <v>70.793800000000005</v>
      </c>
      <c r="I643" s="13">
        <v>0</v>
      </c>
      <c r="J643" s="13">
        <v>0</v>
      </c>
      <c r="K643" s="13">
        <v>0</v>
      </c>
      <c r="L643" s="13">
        <v>0</v>
      </c>
      <c r="M643" s="13">
        <v>0</v>
      </c>
    </row>
    <row r="644" spans="1:13" s="13" customFormat="1">
      <c r="A644" s="11">
        <v>41134</v>
      </c>
      <c r="B644" s="13">
        <v>6</v>
      </c>
      <c r="C644" s="13" t="s">
        <v>48</v>
      </c>
      <c r="D644" s="13" t="s">
        <v>55</v>
      </c>
      <c r="E644" s="13" t="str">
        <f t="shared" si="10"/>
        <v>411346Average Per Premise30% Cycling</v>
      </c>
      <c r="F644" s="13">
        <v>3.6610819999999999</v>
      </c>
      <c r="G644" s="13">
        <v>3.6610819999999999</v>
      </c>
      <c r="H644" s="13">
        <v>70.689700000000002</v>
      </c>
    </row>
    <row r="645" spans="1:13" s="13" customFormat="1">
      <c r="A645" s="11">
        <v>41134</v>
      </c>
      <c r="B645" s="13">
        <v>6</v>
      </c>
      <c r="C645" s="13" t="s">
        <v>48</v>
      </c>
      <c r="D645" s="13" t="s">
        <v>51</v>
      </c>
      <c r="E645" s="13" t="str">
        <f t="shared" si="10"/>
        <v>411346Average Per Premise50% Cycling</v>
      </c>
      <c r="F645" s="13">
        <v>3.0760109999999998</v>
      </c>
      <c r="G645" s="13">
        <v>3.0760109999999998</v>
      </c>
      <c r="H645" s="13">
        <v>70.847499999999997</v>
      </c>
    </row>
    <row r="646" spans="1:13" s="13" customFormat="1">
      <c r="A646" s="11">
        <v>41134</v>
      </c>
      <c r="B646" s="13">
        <v>6</v>
      </c>
      <c r="C646" s="13" t="s">
        <v>48</v>
      </c>
      <c r="D646" s="13" t="s">
        <v>46</v>
      </c>
      <c r="E646" s="13" t="str">
        <f t="shared" si="10"/>
        <v>411346Average Per PremiseAll</v>
      </c>
      <c r="F646" s="13">
        <v>3.2749350000000002</v>
      </c>
      <c r="G646" s="13">
        <v>3.2749350000000002</v>
      </c>
      <c r="H646" s="13">
        <v>70.793800000000005</v>
      </c>
      <c r="I646" s="13">
        <v>0</v>
      </c>
      <c r="J646" s="13">
        <v>0</v>
      </c>
      <c r="K646" s="13">
        <v>0</v>
      </c>
      <c r="L646" s="13">
        <v>0</v>
      </c>
      <c r="M646" s="13">
        <v>0</v>
      </c>
    </row>
    <row r="647" spans="1:13" s="13" customFormat="1">
      <c r="A647" s="11">
        <v>41134</v>
      </c>
      <c r="B647" s="13">
        <v>6</v>
      </c>
      <c r="C647" s="13" t="s">
        <v>50</v>
      </c>
      <c r="D647" s="13" t="s">
        <v>55</v>
      </c>
      <c r="E647" s="13" t="str">
        <f t="shared" si="10"/>
        <v>411346Average Per Ton30% Cycling</v>
      </c>
      <c r="F647" s="13">
        <v>0.47901009999999999</v>
      </c>
      <c r="G647" s="13">
        <v>0.47901009999999999</v>
      </c>
      <c r="H647" s="13">
        <v>70.689700000000002</v>
      </c>
    </row>
    <row r="648" spans="1:13" s="13" customFormat="1">
      <c r="A648" s="11">
        <v>41134</v>
      </c>
      <c r="B648" s="13">
        <v>6</v>
      </c>
      <c r="C648" s="13" t="s">
        <v>50</v>
      </c>
      <c r="D648" s="13" t="s">
        <v>51</v>
      </c>
      <c r="E648" s="13" t="str">
        <f t="shared" si="10"/>
        <v>411346Average Per Ton50% Cycling</v>
      </c>
      <c r="F648" s="13">
        <v>0.36654930000000002</v>
      </c>
      <c r="G648" s="13">
        <v>0.36654930000000002</v>
      </c>
      <c r="H648" s="13">
        <v>70.847499999999997</v>
      </c>
    </row>
    <row r="649" spans="1:13" s="13" customFormat="1">
      <c r="A649" s="11">
        <v>41134</v>
      </c>
      <c r="B649" s="13">
        <v>6</v>
      </c>
      <c r="C649" s="13" t="s">
        <v>50</v>
      </c>
      <c r="D649" s="13" t="s">
        <v>46</v>
      </c>
      <c r="E649" s="13" t="str">
        <f t="shared" si="10"/>
        <v>411346Average Per TonAll</v>
      </c>
      <c r="F649" s="13">
        <v>0.40478589999999998</v>
      </c>
      <c r="G649" s="13">
        <v>0.40478589999999998</v>
      </c>
      <c r="H649" s="13">
        <v>70.793800000000005</v>
      </c>
      <c r="I649" s="13">
        <v>0</v>
      </c>
      <c r="J649" s="13">
        <v>0</v>
      </c>
      <c r="K649" s="13">
        <v>0</v>
      </c>
      <c r="L649" s="13">
        <v>0</v>
      </c>
      <c r="M649" s="13">
        <v>0</v>
      </c>
    </row>
    <row r="650" spans="1:13" s="13" customFormat="1">
      <c r="A650" s="11">
        <v>41134</v>
      </c>
      <c r="B650" s="13">
        <v>7</v>
      </c>
      <c r="C650" s="13" t="s">
        <v>56</v>
      </c>
      <c r="D650" s="13" t="s">
        <v>55</v>
      </c>
      <c r="E650" s="13" t="str">
        <f t="shared" si="10"/>
        <v>411347Aggregate30% Cycling</v>
      </c>
      <c r="F650" s="13">
        <v>6.6652360000000002</v>
      </c>
      <c r="G650" s="13">
        <v>6.6652360000000002</v>
      </c>
      <c r="H650" s="13">
        <v>70.800700000000006</v>
      </c>
    </row>
    <row r="651" spans="1:13" s="13" customFormat="1">
      <c r="A651" s="11">
        <v>41134</v>
      </c>
      <c r="B651" s="13">
        <v>7</v>
      </c>
      <c r="C651" s="13" t="s">
        <v>56</v>
      </c>
      <c r="D651" s="13" t="s">
        <v>51</v>
      </c>
      <c r="E651" s="13" t="str">
        <f t="shared" si="10"/>
        <v>411347Aggregate50% Cycling</v>
      </c>
      <c r="F651" s="13">
        <v>10.32253</v>
      </c>
      <c r="G651" s="13">
        <v>10.32253</v>
      </c>
      <c r="H651" s="13">
        <v>70.988200000000006</v>
      </c>
    </row>
    <row r="652" spans="1:13" s="13" customFormat="1">
      <c r="A652" s="11">
        <v>41134</v>
      </c>
      <c r="B652" s="13">
        <v>7</v>
      </c>
      <c r="C652" s="13" t="s">
        <v>56</v>
      </c>
      <c r="D652" s="13" t="s">
        <v>46</v>
      </c>
      <c r="E652" s="13" t="str">
        <f t="shared" si="10"/>
        <v>411347AggregateAll</v>
      </c>
      <c r="F652" s="13">
        <v>16.988710000000001</v>
      </c>
      <c r="G652" s="13">
        <v>16.988710000000001</v>
      </c>
      <c r="H652" s="13">
        <v>70.924499999999995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</row>
    <row r="653" spans="1:13" s="13" customFormat="1">
      <c r="A653" s="11">
        <v>41134</v>
      </c>
      <c r="B653" s="13">
        <v>7</v>
      </c>
      <c r="C653" s="13" t="s">
        <v>49</v>
      </c>
      <c r="D653" s="13" t="s">
        <v>55</v>
      </c>
      <c r="E653" s="13" t="str">
        <f t="shared" si="10"/>
        <v>411347Average Per Device30% Cycling</v>
      </c>
      <c r="F653" s="13">
        <v>1.9718599999999999</v>
      </c>
      <c r="G653" s="13">
        <v>1.9718599999999999</v>
      </c>
      <c r="H653" s="13">
        <v>70.800700000000006</v>
      </c>
    </row>
    <row r="654" spans="1:13" s="13" customFormat="1">
      <c r="A654" s="11">
        <v>41134</v>
      </c>
      <c r="B654" s="13">
        <v>7</v>
      </c>
      <c r="C654" s="13" t="s">
        <v>49</v>
      </c>
      <c r="D654" s="13" t="s">
        <v>51</v>
      </c>
      <c r="E654" s="13" t="str">
        <f t="shared" si="10"/>
        <v>411347Average Per Device50% Cycling</v>
      </c>
      <c r="F654" s="13">
        <v>1.6115980000000001</v>
      </c>
      <c r="G654" s="13">
        <v>1.6115980000000001</v>
      </c>
      <c r="H654" s="13">
        <v>70.988200000000006</v>
      </c>
    </row>
    <row r="655" spans="1:13" s="13" customFormat="1">
      <c r="A655" s="11">
        <v>41134</v>
      </c>
      <c r="B655" s="13">
        <v>7</v>
      </c>
      <c r="C655" s="13" t="s">
        <v>49</v>
      </c>
      <c r="D655" s="13" t="s">
        <v>46</v>
      </c>
      <c r="E655" s="13" t="str">
        <f t="shared" si="10"/>
        <v>411347Average Per DeviceAll</v>
      </c>
      <c r="F655" s="13">
        <v>1.7340869999999999</v>
      </c>
      <c r="G655" s="13">
        <v>1.7340869999999999</v>
      </c>
      <c r="H655" s="13">
        <v>70.924499999999995</v>
      </c>
      <c r="I655" s="13">
        <v>0</v>
      </c>
      <c r="J655" s="13">
        <v>0</v>
      </c>
      <c r="K655" s="13">
        <v>0</v>
      </c>
      <c r="L655" s="13">
        <v>0</v>
      </c>
      <c r="M655" s="13">
        <v>0</v>
      </c>
    </row>
    <row r="656" spans="1:13" s="13" customFormat="1">
      <c r="A656" s="11">
        <v>41134</v>
      </c>
      <c r="B656" s="13">
        <v>7</v>
      </c>
      <c r="C656" s="13" t="s">
        <v>48</v>
      </c>
      <c r="D656" s="13" t="s">
        <v>55</v>
      </c>
      <c r="E656" s="13" t="str">
        <f t="shared" si="10"/>
        <v>411347Average Per Premise30% Cycling</v>
      </c>
      <c r="F656" s="13">
        <v>4.1118050000000004</v>
      </c>
      <c r="G656" s="13">
        <v>4.1118050000000004</v>
      </c>
      <c r="H656" s="13">
        <v>70.800700000000006</v>
      </c>
    </row>
    <row r="657" spans="1:13" s="13" customFormat="1">
      <c r="A657" s="11">
        <v>41134</v>
      </c>
      <c r="B657" s="13">
        <v>7</v>
      </c>
      <c r="C657" s="13" t="s">
        <v>48</v>
      </c>
      <c r="D657" s="13" t="s">
        <v>51</v>
      </c>
      <c r="E657" s="13" t="str">
        <f t="shared" si="10"/>
        <v>411347Average Per Premise50% Cycling</v>
      </c>
      <c r="F657" s="13">
        <v>3.2769919999999999</v>
      </c>
      <c r="G657" s="13">
        <v>3.2769919999999999</v>
      </c>
      <c r="H657" s="13">
        <v>70.988200000000006</v>
      </c>
    </row>
    <row r="658" spans="1:13" s="13" customFormat="1">
      <c r="A658" s="11">
        <v>41134</v>
      </c>
      <c r="B658" s="13">
        <v>7</v>
      </c>
      <c r="C658" s="13" t="s">
        <v>48</v>
      </c>
      <c r="D658" s="13" t="s">
        <v>46</v>
      </c>
      <c r="E658" s="13" t="str">
        <f t="shared" si="10"/>
        <v>411347Average Per PremiseAll</v>
      </c>
      <c r="F658" s="13">
        <v>3.560829</v>
      </c>
      <c r="G658" s="13">
        <v>3.560829</v>
      </c>
      <c r="H658" s="13">
        <v>70.924499999999995</v>
      </c>
      <c r="I658" s="13">
        <v>0</v>
      </c>
      <c r="J658" s="13">
        <v>0</v>
      </c>
      <c r="K658" s="13">
        <v>0</v>
      </c>
      <c r="L658" s="13">
        <v>0</v>
      </c>
      <c r="M658" s="13">
        <v>0</v>
      </c>
    </row>
    <row r="659" spans="1:13" s="13" customFormat="1">
      <c r="A659" s="11">
        <v>41134</v>
      </c>
      <c r="B659" s="13">
        <v>7</v>
      </c>
      <c r="C659" s="13" t="s">
        <v>50</v>
      </c>
      <c r="D659" s="13" t="s">
        <v>55</v>
      </c>
      <c r="E659" s="13" t="str">
        <f t="shared" si="10"/>
        <v>411347Average Per Ton30% Cycling</v>
      </c>
      <c r="F659" s="13">
        <v>0.53798190000000001</v>
      </c>
      <c r="G659" s="13">
        <v>0.53798190000000001</v>
      </c>
      <c r="H659" s="13">
        <v>70.800700000000006</v>
      </c>
    </row>
    <row r="660" spans="1:13" s="13" customFormat="1">
      <c r="A660" s="11">
        <v>41134</v>
      </c>
      <c r="B660" s="13">
        <v>7</v>
      </c>
      <c r="C660" s="13" t="s">
        <v>50</v>
      </c>
      <c r="D660" s="13" t="s">
        <v>51</v>
      </c>
      <c r="E660" s="13" t="str">
        <f t="shared" si="10"/>
        <v>411347Average Per Ton50% Cycling</v>
      </c>
      <c r="F660" s="13">
        <v>0.39049899999999999</v>
      </c>
      <c r="G660" s="13">
        <v>0.39049899999999999</v>
      </c>
      <c r="H660" s="13">
        <v>70.988200000000006</v>
      </c>
    </row>
    <row r="661" spans="1:13" s="13" customFormat="1">
      <c r="A661" s="11">
        <v>41134</v>
      </c>
      <c r="B661" s="13">
        <v>7</v>
      </c>
      <c r="C661" s="13" t="s">
        <v>50</v>
      </c>
      <c r="D661" s="13" t="s">
        <v>46</v>
      </c>
      <c r="E661" s="13" t="str">
        <f t="shared" si="10"/>
        <v>411347Average Per TonAll</v>
      </c>
      <c r="F661" s="13">
        <v>0.44064320000000001</v>
      </c>
      <c r="G661" s="13">
        <v>0.44064320000000001</v>
      </c>
      <c r="H661" s="13">
        <v>70.924499999999995</v>
      </c>
      <c r="I661" s="13">
        <v>0</v>
      </c>
      <c r="J661" s="13">
        <v>0</v>
      </c>
      <c r="K661" s="13">
        <v>0</v>
      </c>
      <c r="L661" s="13">
        <v>0</v>
      </c>
      <c r="M661" s="13">
        <v>0</v>
      </c>
    </row>
    <row r="662" spans="1:13" s="13" customFormat="1">
      <c r="A662" s="11">
        <v>41134</v>
      </c>
      <c r="B662" s="13">
        <v>8</v>
      </c>
      <c r="C662" s="13" t="s">
        <v>56</v>
      </c>
      <c r="D662" s="13" t="s">
        <v>55</v>
      </c>
      <c r="E662" s="13" t="str">
        <f t="shared" si="10"/>
        <v>411348Aggregate30% Cycling</v>
      </c>
      <c r="F662" s="13">
        <v>7.6571280000000002</v>
      </c>
      <c r="G662" s="13">
        <v>7.6571280000000002</v>
      </c>
      <c r="H662" s="13">
        <v>74.081699999999998</v>
      </c>
    </row>
    <row r="663" spans="1:13" s="13" customFormat="1">
      <c r="A663" s="11">
        <v>41134</v>
      </c>
      <c r="B663" s="13">
        <v>8</v>
      </c>
      <c r="C663" s="13" t="s">
        <v>56</v>
      </c>
      <c r="D663" s="13" t="s">
        <v>51</v>
      </c>
      <c r="E663" s="13" t="str">
        <f t="shared" si="10"/>
        <v>411348Aggregate50% Cycling</v>
      </c>
      <c r="F663" s="13">
        <v>12.36434</v>
      </c>
      <c r="G663" s="13">
        <v>12.36434</v>
      </c>
      <c r="H663" s="13">
        <v>74.112499999999997</v>
      </c>
    </row>
    <row r="664" spans="1:13" s="13" customFormat="1">
      <c r="A664" s="11">
        <v>41134</v>
      </c>
      <c r="B664" s="13">
        <v>8</v>
      </c>
      <c r="C664" s="13" t="s">
        <v>56</v>
      </c>
      <c r="D664" s="13" t="s">
        <v>46</v>
      </c>
      <c r="E664" s="13" t="str">
        <f t="shared" si="10"/>
        <v>411348AggregateAll</v>
      </c>
      <c r="F664" s="13">
        <v>20.022369999999999</v>
      </c>
      <c r="G664" s="13">
        <v>20.022369999999999</v>
      </c>
      <c r="H664" s="13">
        <v>74.102000000000004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</row>
    <row r="665" spans="1:13" s="13" customFormat="1">
      <c r="A665" s="11">
        <v>41134</v>
      </c>
      <c r="B665" s="13">
        <v>8</v>
      </c>
      <c r="C665" s="13" t="s">
        <v>49</v>
      </c>
      <c r="D665" s="13" t="s">
        <v>55</v>
      </c>
      <c r="E665" s="13" t="str">
        <f t="shared" si="10"/>
        <v>411348Average Per Device30% Cycling</v>
      </c>
      <c r="F665" s="13">
        <v>2.2653029999999998</v>
      </c>
      <c r="G665" s="13">
        <v>2.2653029999999998</v>
      </c>
      <c r="H665" s="13">
        <v>74.081699999999998</v>
      </c>
    </row>
    <row r="666" spans="1:13" s="13" customFormat="1">
      <c r="A666" s="11">
        <v>41134</v>
      </c>
      <c r="B666" s="13">
        <v>8</v>
      </c>
      <c r="C666" s="13" t="s">
        <v>49</v>
      </c>
      <c r="D666" s="13" t="s">
        <v>51</v>
      </c>
      <c r="E666" s="13" t="str">
        <f t="shared" si="10"/>
        <v>411348Average Per Device50% Cycling</v>
      </c>
      <c r="F666" s="13">
        <v>1.930375</v>
      </c>
      <c r="G666" s="13">
        <v>1.930375</v>
      </c>
      <c r="H666" s="13">
        <v>74.112499999999997</v>
      </c>
    </row>
    <row r="667" spans="1:13" s="13" customFormat="1">
      <c r="A667" s="11">
        <v>41134</v>
      </c>
      <c r="B667" s="13">
        <v>8</v>
      </c>
      <c r="C667" s="13" t="s">
        <v>49</v>
      </c>
      <c r="D667" s="13" t="s">
        <v>46</v>
      </c>
      <c r="E667" s="13" t="str">
        <f t="shared" si="10"/>
        <v>411348Average Per DeviceAll</v>
      </c>
      <c r="F667" s="13">
        <v>2.044251</v>
      </c>
      <c r="G667" s="13">
        <v>2.044251</v>
      </c>
      <c r="H667" s="13">
        <v>74.102000000000004</v>
      </c>
      <c r="I667" s="13">
        <v>0</v>
      </c>
      <c r="J667" s="13">
        <v>0</v>
      </c>
      <c r="K667" s="13">
        <v>0</v>
      </c>
      <c r="L667" s="13">
        <v>0</v>
      </c>
      <c r="M667" s="13">
        <v>0</v>
      </c>
    </row>
    <row r="668" spans="1:13" s="13" customFormat="1">
      <c r="A668" s="11">
        <v>41134</v>
      </c>
      <c r="B668" s="13">
        <v>8</v>
      </c>
      <c r="C668" s="13" t="s">
        <v>48</v>
      </c>
      <c r="D668" s="13" t="s">
        <v>55</v>
      </c>
      <c r="E668" s="13" t="str">
        <f t="shared" si="10"/>
        <v>411348Average Per Premise30% Cycling</v>
      </c>
      <c r="F668" s="13">
        <v>4.723706</v>
      </c>
      <c r="G668" s="13">
        <v>4.723706</v>
      </c>
      <c r="H668" s="13">
        <v>74.081699999999998</v>
      </c>
    </row>
    <row r="669" spans="1:13" s="13" customFormat="1">
      <c r="A669" s="11">
        <v>41134</v>
      </c>
      <c r="B669" s="13">
        <v>8</v>
      </c>
      <c r="C669" s="13" t="s">
        <v>48</v>
      </c>
      <c r="D669" s="13" t="s">
        <v>51</v>
      </c>
      <c r="E669" s="13" t="str">
        <f t="shared" si="10"/>
        <v>411348Average Per Premise50% Cycling</v>
      </c>
      <c r="F669" s="13">
        <v>3.9251860000000001</v>
      </c>
      <c r="G669" s="13">
        <v>3.9251860000000001</v>
      </c>
      <c r="H669" s="13">
        <v>74.112499999999997</v>
      </c>
    </row>
    <row r="670" spans="1:13" s="13" customFormat="1">
      <c r="A670" s="11">
        <v>41134</v>
      </c>
      <c r="B670" s="13">
        <v>8</v>
      </c>
      <c r="C670" s="13" t="s">
        <v>48</v>
      </c>
      <c r="D670" s="13" t="s">
        <v>46</v>
      </c>
      <c r="E670" s="13" t="str">
        <f t="shared" si="10"/>
        <v>411348Average Per PremiseAll</v>
      </c>
      <c r="F670" s="13">
        <v>4.1966830000000002</v>
      </c>
      <c r="G670" s="13">
        <v>4.1966830000000002</v>
      </c>
      <c r="H670" s="13">
        <v>74.102000000000004</v>
      </c>
      <c r="I670" s="13">
        <v>0</v>
      </c>
      <c r="J670" s="13">
        <v>0</v>
      </c>
      <c r="K670" s="13">
        <v>0</v>
      </c>
      <c r="L670" s="13">
        <v>0</v>
      </c>
      <c r="M670" s="13">
        <v>0</v>
      </c>
    </row>
    <row r="671" spans="1:13" s="13" customFormat="1">
      <c r="A671" s="11">
        <v>41134</v>
      </c>
      <c r="B671" s="13">
        <v>8</v>
      </c>
      <c r="C671" s="13" t="s">
        <v>50</v>
      </c>
      <c r="D671" s="13" t="s">
        <v>55</v>
      </c>
      <c r="E671" s="13" t="str">
        <f t="shared" si="10"/>
        <v>411348Average Per Ton30% Cycling</v>
      </c>
      <c r="F671" s="13">
        <v>0.61804210000000004</v>
      </c>
      <c r="G671" s="13">
        <v>0.61804210000000004</v>
      </c>
      <c r="H671" s="13">
        <v>74.081699999999998</v>
      </c>
    </row>
    <row r="672" spans="1:13" s="13" customFormat="1">
      <c r="A672" s="11">
        <v>41134</v>
      </c>
      <c r="B672" s="13">
        <v>8</v>
      </c>
      <c r="C672" s="13" t="s">
        <v>50</v>
      </c>
      <c r="D672" s="13" t="s">
        <v>51</v>
      </c>
      <c r="E672" s="13" t="str">
        <f t="shared" si="10"/>
        <v>411348Average Per Ton50% Cycling</v>
      </c>
      <c r="F672" s="13">
        <v>0.4677403</v>
      </c>
      <c r="G672" s="13">
        <v>0.4677403</v>
      </c>
      <c r="H672" s="13">
        <v>74.112499999999997</v>
      </c>
    </row>
    <row r="673" spans="1:13" s="13" customFormat="1">
      <c r="A673" s="11">
        <v>41134</v>
      </c>
      <c r="B673" s="13">
        <v>8</v>
      </c>
      <c r="C673" s="13" t="s">
        <v>50</v>
      </c>
      <c r="D673" s="13" t="s">
        <v>46</v>
      </c>
      <c r="E673" s="13" t="str">
        <f t="shared" si="10"/>
        <v>411348Average Per TonAll</v>
      </c>
      <c r="F673" s="13">
        <v>0.5188429</v>
      </c>
      <c r="G673" s="13">
        <v>0.5188429</v>
      </c>
      <c r="H673" s="13">
        <v>74.102000000000004</v>
      </c>
      <c r="I673" s="13">
        <v>0</v>
      </c>
      <c r="J673" s="13">
        <v>0</v>
      </c>
      <c r="K673" s="13">
        <v>0</v>
      </c>
      <c r="L673" s="13">
        <v>0</v>
      </c>
      <c r="M673" s="13">
        <v>0</v>
      </c>
    </row>
    <row r="674" spans="1:13" s="13" customFormat="1">
      <c r="A674" s="11">
        <v>41134</v>
      </c>
      <c r="B674" s="13">
        <v>9</v>
      </c>
      <c r="C674" s="13" t="s">
        <v>56</v>
      </c>
      <c r="D674" s="13" t="s">
        <v>55</v>
      </c>
      <c r="E674" s="13" t="str">
        <f t="shared" si="10"/>
        <v>411349Aggregate30% Cycling</v>
      </c>
      <c r="F674" s="13">
        <v>9.5138060000000007</v>
      </c>
      <c r="G674" s="13">
        <v>9.5138060000000007</v>
      </c>
      <c r="H674" s="13">
        <v>77.9756</v>
      </c>
    </row>
    <row r="675" spans="1:13" s="13" customFormat="1">
      <c r="A675" s="11">
        <v>41134</v>
      </c>
      <c r="B675" s="13">
        <v>9</v>
      </c>
      <c r="C675" s="13" t="s">
        <v>56</v>
      </c>
      <c r="D675" s="13" t="s">
        <v>51</v>
      </c>
      <c r="E675" s="13" t="str">
        <f t="shared" si="10"/>
        <v>411349Aggregate50% Cycling</v>
      </c>
      <c r="F675" s="13">
        <v>15.13996</v>
      </c>
      <c r="G675" s="13">
        <v>15.13996</v>
      </c>
      <c r="H675" s="13">
        <v>77.997100000000003</v>
      </c>
    </row>
    <row r="676" spans="1:13" s="13" customFormat="1">
      <c r="A676" s="11">
        <v>41134</v>
      </c>
      <c r="B676" s="13">
        <v>9</v>
      </c>
      <c r="C676" s="13" t="s">
        <v>56</v>
      </c>
      <c r="D676" s="13" t="s">
        <v>46</v>
      </c>
      <c r="E676" s="13" t="str">
        <f t="shared" si="10"/>
        <v>411349AggregateAll</v>
      </c>
      <c r="F676" s="13">
        <v>24.654969999999999</v>
      </c>
      <c r="G676" s="13">
        <v>24.654969999999999</v>
      </c>
      <c r="H676" s="13">
        <v>77.989800000000002</v>
      </c>
      <c r="I676" s="13">
        <v>0</v>
      </c>
      <c r="J676" s="13">
        <v>0</v>
      </c>
      <c r="K676" s="13">
        <v>0</v>
      </c>
      <c r="L676" s="13">
        <v>0</v>
      </c>
      <c r="M676" s="13">
        <v>0</v>
      </c>
    </row>
    <row r="677" spans="1:13" s="13" customFormat="1">
      <c r="A677" s="11">
        <v>41134</v>
      </c>
      <c r="B677" s="13">
        <v>9</v>
      </c>
      <c r="C677" s="13" t="s">
        <v>49</v>
      </c>
      <c r="D677" s="13" t="s">
        <v>55</v>
      </c>
      <c r="E677" s="13" t="str">
        <f t="shared" si="10"/>
        <v>411349Average Per Device30% Cycling</v>
      </c>
      <c r="F677" s="13">
        <v>2.814587</v>
      </c>
      <c r="G677" s="13">
        <v>2.814587</v>
      </c>
      <c r="H677" s="13">
        <v>77.9756</v>
      </c>
    </row>
    <row r="678" spans="1:13" s="13" customFormat="1">
      <c r="A678" s="11">
        <v>41134</v>
      </c>
      <c r="B678" s="13">
        <v>9</v>
      </c>
      <c r="C678" s="13" t="s">
        <v>49</v>
      </c>
      <c r="D678" s="13" t="s">
        <v>51</v>
      </c>
      <c r="E678" s="13" t="str">
        <f t="shared" si="10"/>
        <v>411349Average Per Device50% Cycling</v>
      </c>
      <c r="F678" s="13">
        <v>2.3637169999999998</v>
      </c>
      <c r="G678" s="13">
        <v>2.3637169999999998</v>
      </c>
      <c r="H678" s="13">
        <v>77.997100000000003</v>
      </c>
    </row>
    <row r="679" spans="1:13" s="13" customFormat="1">
      <c r="A679" s="11">
        <v>41134</v>
      </c>
      <c r="B679" s="13">
        <v>9</v>
      </c>
      <c r="C679" s="13" t="s">
        <v>49</v>
      </c>
      <c r="D679" s="13" t="s">
        <v>46</v>
      </c>
      <c r="E679" s="13" t="str">
        <f t="shared" si="10"/>
        <v>411349Average Per DeviceAll</v>
      </c>
      <c r="F679" s="13">
        <v>2.5170129999999999</v>
      </c>
      <c r="G679" s="13">
        <v>2.5170129999999999</v>
      </c>
      <c r="H679" s="13">
        <v>77.989800000000002</v>
      </c>
      <c r="I679" s="13">
        <v>0</v>
      </c>
      <c r="J679" s="13">
        <v>0</v>
      </c>
      <c r="K679" s="13">
        <v>0</v>
      </c>
      <c r="L679" s="13">
        <v>0</v>
      </c>
      <c r="M679" s="13">
        <v>0</v>
      </c>
    </row>
    <row r="680" spans="1:13" s="13" customFormat="1">
      <c r="A680" s="11">
        <v>41134</v>
      </c>
      <c r="B680" s="13">
        <v>9</v>
      </c>
      <c r="C680" s="13" t="s">
        <v>48</v>
      </c>
      <c r="D680" s="13" t="s">
        <v>55</v>
      </c>
      <c r="E680" s="13" t="str">
        <f t="shared" si="10"/>
        <v>411349Average Per Premise30% Cycling</v>
      </c>
      <c r="F680" s="13">
        <v>5.869097</v>
      </c>
      <c r="G680" s="13">
        <v>5.869097</v>
      </c>
      <c r="H680" s="13">
        <v>77.9756</v>
      </c>
    </row>
    <row r="681" spans="1:13" s="13" customFormat="1">
      <c r="A681" s="11">
        <v>41134</v>
      </c>
      <c r="B681" s="13">
        <v>9</v>
      </c>
      <c r="C681" s="13" t="s">
        <v>48</v>
      </c>
      <c r="D681" s="13" t="s">
        <v>51</v>
      </c>
      <c r="E681" s="13" t="str">
        <f t="shared" si="10"/>
        <v>411349Average Per Premise50% Cycling</v>
      </c>
      <c r="F681" s="13">
        <v>4.8063349999999998</v>
      </c>
      <c r="G681" s="13">
        <v>4.8063349999999998</v>
      </c>
      <c r="H681" s="13">
        <v>77.997100000000003</v>
      </c>
    </row>
    <row r="682" spans="1:13" s="13" customFormat="1">
      <c r="A682" s="11">
        <v>41134</v>
      </c>
      <c r="B682" s="13">
        <v>9</v>
      </c>
      <c r="C682" s="13" t="s">
        <v>48</v>
      </c>
      <c r="D682" s="13" t="s">
        <v>46</v>
      </c>
      <c r="E682" s="13" t="str">
        <f t="shared" si="10"/>
        <v>411349Average Per PremiseAll</v>
      </c>
      <c r="F682" s="13">
        <v>5.1676739999999999</v>
      </c>
      <c r="G682" s="13">
        <v>5.1676739999999999</v>
      </c>
      <c r="H682" s="13">
        <v>77.989800000000002</v>
      </c>
      <c r="I682" s="13">
        <v>0</v>
      </c>
      <c r="J682" s="13">
        <v>0</v>
      </c>
      <c r="K682" s="13">
        <v>0</v>
      </c>
      <c r="L682" s="13">
        <v>0</v>
      </c>
      <c r="M682" s="13">
        <v>0</v>
      </c>
    </row>
    <row r="683" spans="1:13" s="13" customFormat="1">
      <c r="A683" s="11">
        <v>41134</v>
      </c>
      <c r="B683" s="13">
        <v>9</v>
      </c>
      <c r="C683" s="13" t="s">
        <v>50</v>
      </c>
      <c r="D683" s="13" t="s">
        <v>55</v>
      </c>
      <c r="E683" s="13" t="str">
        <f t="shared" si="10"/>
        <v>411349Average Per Ton30% Cycling</v>
      </c>
      <c r="F683" s="13">
        <v>0.76790309999999995</v>
      </c>
      <c r="G683" s="13">
        <v>0.76790309999999995</v>
      </c>
      <c r="H683" s="13">
        <v>77.9756</v>
      </c>
    </row>
    <row r="684" spans="1:13" s="13" customFormat="1">
      <c r="A684" s="11">
        <v>41134</v>
      </c>
      <c r="B684" s="13">
        <v>9</v>
      </c>
      <c r="C684" s="13" t="s">
        <v>50</v>
      </c>
      <c r="D684" s="13" t="s">
        <v>51</v>
      </c>
      <c r="E684" s="13" t="str">
        <f t="shared" si="10"/>
        <v>411349Average Per Ton50% Cycling</v>
      </c>
      <c r="F684" s="13">
        <v>0.57274139999999996</v>
      </c>
      <c r="G684" s="13">
        <v>0.57274139999999996</v>
      </c>
      <c r="H684" s="13">
        <v>77.997100000000003</v>
      </c>
    </row>
    <row r="685" spans="1:13" s="13" customFormat="1">
      <c r="A685" s="11">
        <v>41134</v>
      </c>
      <c r="B685" s="13">
        <v>9</v>
      </c>
      <c r="C685" s="13" t="s">
        <v>50</v>
      </c>
      <c r="D685" s="13" t="s">
        <v>46</v>
      </c>
      <c r="E685" s="13" t="str">
        <f t="shared" si="10"/>
        <v>411349Average Per TonAll</v>
      </c>
      <c r="F685" s="13">
        <v>0.63909640000000001</v>
      </c>
      <c r="G685" s="13">
        <v>0.63909640000000001</v>
      </c>
      <c r="H685" s="13">
        <v>77.989800000000002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</row>
    <row r="686" spans="1:13" s="13" customFormat="1">
      <c r="A686" s="11">
        <v>41134</v>
      </c>
      <c r="B686" s="13">
        <v>10</v>
      </c>
      <c r="C686" s="13" t="s">
        <v>56</v>
      </c>
      <c r="D686" s="13" t="s">
        <v>55</v>
      </c>
      <c r="E686" s="13" t="str">
        <f t="shared" si="10"/>
        <v>4113410Aggregate30% Cycling</v>
      </c>
      <c r="F686" s="13">
        <v>11.652060000000001</v>
      </c>
      <c r="G686" s="13">
        <v>11.652060000000001</v>
      </c>
      <c r="H686" s="13">
        <v>82.4602</v>
      </c>
    </row>
    <row r="687" spans="1:13" s="13" customFormat="1">
      <c r="A687" s="11">
        <v>41134</v>
      </c>
      <c r="B687" s="13">
        <v>10</v>
      </c>
      <c r="C687" s="13" t="s">
        <v>56</v>
      </c>
      <c r="D687" s="13" t="s">
        <v>51</v>
      </c>
      <c r="E687" s="13" t="str">
        <f t="shared" si="10"/>
        <v>4113410Aggregate50% Cycling</v>
      </c>
      <c r="F687" s="13">
        <v>18.199629999999999</v>
      </c>
      <c r="G687" s="13">
        <v>18.199629999999999</v>
      </c>
      <c r="H687" s="13">
        <v>82.035200000000003</v>
      </c>
    </row>
    <row r="688" spans="1:13" s="13" customFormat="1">
      <c r="A688" s="11">
        <v>41134</v>
      </c>
      <c r="B688" s="13">
        <v>10</v>
      </c>
      <c r="C688" s="13" t="s">
        <v>56</v>
      </c>
      <c r="D688" s="13" t="s">
        <v>46</v>
      </c>
      <c r="E688" s="13" t="str">
        <f t="shared" si="10"/>
        <v>4113410AggregateAll</v>
      </c>
      <c r="F688" s="13">
        <v>29.853290000000001</v>
      </c>
      <c r="G688" s="13">
        <v>29.853290000000001</v>
      </c>
      <c r="H688" s="13">
        <v>82.179699999999997</v>
      </c>
      <c r="I688" s="13">
        <v>0</v>
      </c>
      <c r="J688" s="13">
        <v>0</v>
      </c>
      <c r="K688" s="13">
        <v>0</v>
      </c>
      <c r="L688" s="13">
        <v>0</v>
      </c>
      <c r="M688" s="13">
        <v>0</v>
      </c>
    </row>
    <row r="689" spans="1:13" s="13" customFormat="1">
      <c r="A689" s="11">
        <v>41134</v>
      </c>
      <c r="B689" s="13">
        <v>10</v>
      </c>
      <c r="C689" s="13" t="s">
        <v>49</v>
      </c>
      <c r="D689" s="13" t="s">
        <v>55</v>
      </c>
      <c r="E689" s="13" t="str">
        <f t="shared" si="10"/>
        <v>4113410Average Per Device30% Cycling</v>
      </c>
      <c r="F689" s="13">
        <v>3.4471729999999998</v>
      </c>
      <c r="G689" s="13">
        <v>3.4471729999999998</v>
      </c>
      <c r="H689" s="13">
        <v>82.4602</v>
      </c>
    </row>
    <row r="690" spans="1:13" s="13" customFormat="1">
      <c r="A690" s="11">
        <v>41134</v>
      </c>
      <c r="B690" s="13">
        <v>10</v>
      </c>
      <c r="C690" s="13" t="s">
        <v>49</v>
      </c>
      <c r="D690" s="13" t="s">
        <v>51</v>
      </c>
      <c r="E690" s="13" t="str">
        <f t="shared" si="10"/>
        <v>4113410Average Per Device50% Cycling</v>
      </c>
      <c r="F690" s="13">
        <v>2.8414069999999998</v>
      </c>
      <c r="G690" s="13">
        <v>2.8414069999999998</v>
      </c>
      <c r="H690" s="13">
        <v>82.035200000000003</v>
      </c>
    </row>
    <row r="691" spans="1:13" s="13" customFormat="1">
      <c r="A691" s="11">
        <v>41134</v>
      </c>
      <c r="B691" s="13">
        <v>10</v>
      </c>
      <c r="C691" s="13" t="s">
        <v>49</v>
      </c>
      <c r="D691" s="13" t="s">
        <v>46</v>
      </c>
      <c r="E691" s="13" t="str">
        <f t="shared" si="10"/>
        <v>4113410Average Per DeviceAll</v>
      </c>
      <c r="F691" s="13">
        <v>3.0473669999999999</v>
      </c>
      <c r="G691" s="13">
        <v>3.0473669999999999</v>
      </c>
      <c r="H691" s="13">
        <v>82.179699999999997</v>
      </c>
      <c r="I691" s="13">
        <v>0</v>
      </c>
      <c r="J691" s="13">
        <v>0</v>
      </c>
      <c r="K691" s="13">
        <v>0</v>
      </c>
      <c r="L691" s="13">
        <v>0</v>
      </c>
      <c r="M691" s="13">
        <v>0</v>
      </c>
    </row>
    <row r="692" spans="1:13" s="13" customFormat="1">
      <c r="A692" s="11">
        <v>41134</v>
      </c>
      <c r="B692" s="13">
        <v>10</v>
      </c>
      <c r="C692" s="13" t="s">
        <v>48</v>
      </c>
      <c r="D692" s="13" t="s">
        <v>55</v>
      </c>
      <c r="E692" s="13" t="str">
        <f t="shared" si="10"/>
        <v>4113410Average Per Premise30% Cycling</v>
      </c>
      <c r="F692" s="13">
        <v>7.1881909999999998</v>
      </c>
      <c r="G692" s="13">
        <v>7.1881909999999998</v>
      </c>
      <c r="H692" s="13">
        <v>82.4602</v>
      </c>
    </row>
    <row r="693" spans="1:13" s="13" customFormat="1">
      <c r="A693" s="11">
        <v>41134</v>
      </c>
      <c r="B693" s="13">
        <v>10</v>
      </c>
      <c r="C693" s="13" t="s">
        <v>48</v>
      </c>
      <c r="D693" s="13" t="s">
        <v>51</v>
      </c>
      <c r="E693" s="13" t="str">
        <f t="shared" si="10"/>
        <v>4113410Average Per Premise50% Cycling</v>
      </c>
      <c r="F693" s="13">
        <v>5.7776589999999999</v>
      </c>
      <c r="G693" s="13">
        <v>5.7776589999999999</v>
      </c>
      <c r="H693" s="13">
        <v>82.035200000000003</v>
      </c>
    </row>
    <row r="694" spans="1:13" s="13" customFormat="1">
      <c r="A694" s="11">
        <v>41134</v>
      </c>
      <c r="B694" s="13">
        <v>10</v>
      </c>
      <c r="C694" s="13" t="s">
        <v>48</v>
      </c>
      <c r="D694" s="13" t="s">
        <v>46</v>
      </c>
      <c r="E694" s="13" t="str">
        <f t="shared" si="10"/>
        <v>4113410Average Per PremiseAll</v>
      </c>
      <c r="F694" s="13">
        <v>6.2572400000000004</v>
      </c>
      <c r="G694" s="13">
        <v>6.2572400000000004</v>
      </c>
      <c r="H694" s="13">
        <v>82.179699999999997</v>
      </c>
      <c r="I694" s="13">
        <v>0</v>
      </c>
      <c r="J694" s="13">
        <v>0</v>
      </c>
      <c r="K694" s="13">
        <v>0</v>
      </c>
      <c r="L694" s="13">
        <v>0</v>
      </c>
      <c r="M694" s="13">
        <v>0</v>
      </c>
    </row>
    <row r="695" spans="1:13" s="13" customFormat="1">
      <c r="A695" s="11">
        <v>41134</v>
      </c>
      <c r="B695" s="13">
        <v>10</v>
      </c>
      <c r="C695" s="13" t="s">
        <v>50</v>
      </c>
      <c r="D695" s="13" t="s">
        <v>55</v>
      </c>
      <c r="E695" s="13" t="str">
        <f t="shared" si="10"/>
        <v>4113410Average Per Ton30% Cycling</v>
      </c>
      <c r="F695" s="13">
        <v>0.94049130000000003</v>
      </c>
      <c r="G695" s="13">
        <v>0.94049130000000003</v>
      </c>
      <c r="H695" s="13">
        <v>82.4602</v>
      </c>
    </row>
    <row r="696" spans="1:13" s="13" customFormat="1">
      <c r="A696" s="11">
        <v>41134</v>
      </c>
      <c r="B696" s="13">
        <v>10</v>
      </c>
      <c r="C696" s="13" t="s">
        <v>50</v>
      </c>
      <c r="D696" s="13" t="s">
        <v>51</v>
      </c>
      <c r="E696" s="13" t="str">
        <f t="shared" si="10"/>
        <v>4113410Average Per Ton50% Cycling</v>
      </c>
      <c r="F696" s="13">
        <v>0.68848810000000005</v>
      </c>
      <c r="G696" s="13">
        <v>0.68848810000000005</v>
      </c>
      <c r="H696" s="13">
        <v>82.035200000000003</v>
      </c>
    </row>
    <row r="697" spans="1:13" s="13" customFormat="1">
      <c r="A697" s="11">
        <v>41134</v>
      </c>
      <c r="B697" s="13">
        <v>10</v>
      </c>
      <c r="C697" s="13" t="s">
        <v>50</v>
      </c>
      <c r="D697" s="13" t="s">
        <v>46</v>
      </c>
      <c r="E697" s="13" t="str">
        <f t="shared" si="10"/>
        <v>4113410Average Per TonAll</v>
      </c>
      <c r="F697" s="13">
        <v>0.7741692</v>
      </c>
      <c r="G697" s="13">
        <v>0.7741692</v>
      </c>
      <c r="H697" s="13">
        <v>82.179699999999997</v>
      </c>
      <c r="I697" s="13">
        <v>0</v>
      </c>
      <c r="J697" s="13">
        <v>0</v>
      </c>
      <c r="K697" s="13">
        <v>0</v>
      </c>
      <c r="L697" s="13">
        <v>0</v>
      </c>
      <c r="M697" s="13">
        <v>0</v>
      </c>
    </row>
    <row r="698" spans="1:13" s="13" customFormat="1">
      <c r="A698" s="11">
        <v>41134</v>
      </c>
      <c r="B698" s="13">
        <v>11</v>
      </c>
      <c r="C698" s="13" t="s">
        <v>56</v>
      </c>
      <c r="D698" s="13" t="s">
        <v>55</v>
      </c>
      <c r="E698" s="13" t="str">
        <f t="shared" si="10"/>
        <v>4113411Aggregate30% Cycling</v>
      </c>
      <c r="F698" s="13">
        <v>13.227499999999999</v>
      </c>
      <c r="G698" s="13">
        <v>13.227499999999999</v>
      </c>
      <c r="H698" s="13">
        <v>84.045299999999997</v>
      </c>
    </row>
    <row r="699" spans="1:13" s="13" customFormat="1">
      <c r="A699" s="11">
        <v>41134</v>
      </c>
      <c r="B699" s="13">
        <v>11</v>
      </c>
      <c r="C699" s="13" t="s">
        <v>56</v>
      </c>
      <c r="D699" s="13" t="s">
        <v>51</v>
      </c>
      <c r="E699" s="13" t="str">
        <f t="shared" si="10"/>
        <v>4113411Aggregate50% Cycling</v>
      </c>
      <c r="F699" s="13">
        <v>21.392140000000001</v>
      </c>
      <c r="G699" s="13">
        <v>21.392140000000001</v>
      </c>
      <c r="H699" s="13">
        <v>83.536900000000003</v>
      </c>
    </row>
    <row r="700" spans="1:13" s="13" customFormat="1">
      <c r="A700" s="11">
        <v>41134</v>
      </c>
      <c r="B700" s="13">
        <v>11</v>
      </c>
      <c r="C700" s="13" t="s">
        <v>56</v>
      </c>
      <c r="D700" s="13" t="s">
        <v>46</v>
      </c>
      <c r="E700" s="13" t="str">
        <f t="shared" si="10"/>
        <v>4113411AggregateAll</v>
      </c>
      <c r="F700" s="13">
        <v>34.621200000000002</v>
      </c>
      <c r="G700" s="13">
        <v>34.621200000000002</v>
      </c>
      <c r="H700" s="13">
        <v>83.709800000000001</v>
      </c>
      <c r="I700" s="13">
        <v>0</v>
      </c>
      <c r="J700" s="13">
        <v>0</v>
      </c>
      <c r="K700" s="13">
        <v>0</v>
      </c>
      <c r="L700" s="13">
        <v>0</v>
      </c>
      <c r="M700" s="13">
        <v>0</v>
      </c>
    </row>
    <row r="701" spans="1:13" s="13" customFormat="1">
      <c r="A701" s="11">
        <v>41134</v>
      </c>
      <c r="B701" s="13">
        <v>11</v>
      </c>
      <c r="C701" s="13" t="s">
        <v>49</v>
      </c>
      <c r="D701" s="13" t="s">
        <v>55</v>
      </c>
      <c r="E701" s="13" t="str">
        <f t="shared" si="10"/>
        <v>4113411Average Per Device30% Cycling</v>
      </c>
      <c r="F701" s="13">
        <v>3.9132560000000001</v>
      </c>
      <c r="G701" s="13">
        <v>3.9132560000000001</v>
      </c>
      <c r="H701" s="13">
        <v>84.045299999999997</v>
      </c>
    </row>
    <row r="702" spans="1:13" s="13" customFormat="1">
      <c r="A702" s="11">
        <v>41134</v>
      </c>
      <c r="B702" s="13">
        <v>11</v>
      </c>
      <c r="C702" s="13" t="s">
        <v>49</v>
      </c>
      <c r="D702" s="13" t="s">
        <v>51</v>
      </c>
      <c r="E702" s="13" t="str">
        <f t="shared" si="10"/>
        <v>4113411Average Per Device50% Cycling</v>
      </c>
      <c r="F702" s="13">
        <v>3.339836</v>
      </c>
      <c r="G702" s="13">
        <v>3.339836</v>
      </c>
      <c r="H702" s="13">
        <v>83.536900000000003</v>
      </c>
    </row>
    <row r="703" spans="1:13" s="13" customFormat="1">
      <c r="A703" s="11">
        <v>41134</v>
      </c>
      <c r="B703" s="13">
        <v>11</v>
      </c>
      <c r="C703" s="13" t="s">
        <v>49</v>
      </c>
      <c r="D703" s="13" t="s">
        <v>46</v>
      </c>
      <c r="E703" s="13" t="str">
        <f t="shared" si="10"/>
        <v>4113411Average Per DeviceAll</v>
      </c>
      <c r="F703" s="13">
        <v>3.534799</v>
      </c>
      <c r="G703" s="13">
        <v>3.534799</v>
      </c>
      <c r="H703" s="13">
        <v>83.709800000000001</v>
      </c>
      <c r="I703" s="13">
        <v>0</v>
      </c>
      <c r="J703" s="13">
        <v>0</v>
      </c>
      <c r="K703" s="13">
        <v>0</v>
      </c>
      <c r="L703" s="13">
        <v>0</v>
      </c>
      <c r="M703" s="13">
        <v>0</v>
      </c>
    </row>
    <row r="704" spans="1:13" s="13" customFormat="1">
      <c r="A704" s="11">
        <v>41134</v>
      </c>
      <c r="B704" s="13">
        <v>11</v>
      </c>
      <c r="C704" s="13" t="s">
        <v>48</v>
      </c>
      <c r="D704" s="13" t="s">
        <v>55</v>
      </c>
      <c r="E704" s="13" t="str">
        <f t="shared" si="10"/>
        <v>4113411Average Per Premise30% Cycling</v>
      </c>
      <c r="F704" s="13">
        <v>8.1600870000000008</v>
      </c>
      <c r="G704" s="13">
        <v>8.1600870000000008</v>
      </c>
      <c r="H704" s="13">
        <v>84.045299999999997</v>
      </c>
    </row>
    <row r="705" spans="1:13" s="13" customFormat="1">
      <c r="A705" s="11">
        <v>41134</v>
      </c>
      <c r="B705" s="13">
        <v>11</v>
      </c>
      <c r="C705" s="13" t="s">
        <v>48</v>
      </c>
      <c r="D705" s="13" t="s">
        <v>51</v>
      </c>
      <c r="E705" s="13" t="str">
        <f t="shared" si="10"/>
        <v>4113411Average Per Premise50% Cycling</v>
      </c>
      <c r="F705" s="13">
        <v>6.7911549999999998</v>
      </c>
      <c r="G705" s="13">
        <v>6.7911549999999998</v>
      </c>
      <c r="H705" s="13">
        <v>83.536900000000003</v>
      </c>
    </row>
    <row r="706" spans="1:13" s="13" customFormat="1">
      <c r="A706" s="11">
        <v>41134</v>
      </c>
      <c r="B706" s="13">
        <v>11</v>
      </c>
      <c r="C706" s="13" t="s">
        <v>48</v>
      </c>
      <c r="D706" s="13" t="s">
        <v>46</v>
      </c>
      <c r="E706" s="13" t="str">
        <f t="shared" si="10"/>
        <v>4113411Average Per PremiseAll</v>
      </c>
      <c r="F706" s="13">
        <v>7.2565920000000004</v>
      </c>
      <c r="G706" s="13">
        <v>7.2565920000000004</v>
      </c>
      <c r="H706" s="13">
        <v>83.709800000000001</v>
      </c>
      <c r="I706" s="13">
        <v>0</v>
      </c>
      <c r="J706" s="13">
        <v>0</v>
      </c>
      <c r="K706" s="13">
        <v>0</v>
      </c>
      <c r="L706" s="13">
        <v>0</v>
      </c>
      <c r="M706" s="13">
        <v>0</v>
      </c>
    </row>
    <row r="707" spans="1:13" s="13" customFormat="1">
      <c r="A707" s="11">
        <v>41134</v>
      </c>
      <c r="B707" s="13">
        <v>11</v>
      </c>
      <c r="C707" s="13" t="s">
        <v>50</v>
      </c>
      <c r="D707" s="13" t="s">
        <v>55</v>
      </c>
      <c r="E707" s="13" t="str">
        <f t="shared" ref="E707:E770" si="11">CONCATENATE(A707,B707,C707,D707)</f>
        <v>4113411Average Per Ton30% Cycling</v>
      </c>
      <c r="F707" s="13">
        <v>1.067653</v>
      </c>
      <c r="G707" s="13">
        <v>1.067653</v>
      </c>
      <c r="H707" s="13">
        <v>84.045299999999997</v>
      </c>
    </row>
    <row r="708" spans="1:13" s="13" customFormat="1">
      <c r="A708" s="11">
        <v>41134</v>
      </c>
      <c r="B708" s="13">
        <v>11</v>
      </c>
      <c r="C708" s="13" t="s">
        <v>50</v>
      </c>
      <c r="D708" s="13" t="s">
        <v>51</v>
      </c>
      <c r="E708" s="13" t="str">
        <f t="shared" si="11"/>
        <v>4113411Average Per Ton50% Cycling</v>
      </c>
      <c r="F708" s="13">
        <v>0.80926019999999999</v>
      </c>
      <c r="G708" s="13">
        <v>0.80926019999999999</v>
      </c>
      <c r="H708" s="13">
        <v>83.536900000000003</v>
      </c>
    </row>
    <row r="709" spans="1:13" s="13" customFormat="1">
      <c r="A709" s="11">
        <v>41134</v>
      </c>
      <c r="B709" s="13">
        <v>11</v>
      </c>
      <c r="C709" s="13" t="s">
        <v>50</v>
      </c>
      <c r="D709" s="13" t="s">
        <v>46</v>
      </c>
      <c r="E709" s="13" t="str">
        <f t="shared" si="11"/>
        <v>4113411Average Per TonAll</v>
      </c>
      <c r="F709" s="13">
        <v>0.89711359999999996</v>
      </c>
      <c r="G709" s="13">
        <v>0.89711359999999996</v>
      </c>
      <c r="H709" s="13">
        <v>83.709800000000001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</row>
    <row r="710" spans="1:13" s="13" customFormat="1">
      <c r="A710" s="11">
        <v>41134</v>
      </c>
      <c r="B710" s="13">
        <v>12</v>
      </c>
      <c r="C710" s="13" t="s">
        <v>56</v>
      </c>
      <c r="D710" s="13" t="s">
        <v>55</v>
      </c>
      <c r="E710" s="13" t="str">
        <f t="shared" si="11"/>
        <v>4113412Aggregate30% Cycling</v>
      </c>
      <c r="F710" s="13">
        <v>14.23166</v>
      </c>
      <c r="G710" s="13">
        <v>14.23166</v>
      </c>
      <c r="H710" s="13">
        <v>85.150800000000004</v>
      </c>
    </row>
    <row r="711" spans="1:13" s="13" customFormat="1">
      <c r="A711" s="11">
        <v>41134</v>
      </c>
      <c r="B711" s="13">
        <v>12</v>
      </c>
      <c r="C711" s="13" t="s">
        <v>56</v>
      </c>
      <c r="D711" s="13" t="s">
        <v>51</v>
      </c>
      <c r="E711" s="13" t="str">
        <f t="shared" si="11"/>
        <v>4113412Aggregate50% Cycling</v>
      </c>
      <c r="F711" s="13">
        <v>22.842490000000002</v>
      </c>
      <c r="G711" s="13">
        <v>22.842490000000002</v>
      </c>
      <c r="H711" s="13">
        <v>84.545599999999993</v>
      </c>
    </row>
    <row r="712" spans="1:13" s="13" customFormat="1">
      <c r="A712" s="11">
        <v>41134</v>
      </c>
      <c r="B712" s="13">
        <v>12</v>
      </c>
      <c r="C712" s="13" t="s">
        <v>56</v>
      </c>
      <c r="D712" s="13" t="s">
        <v>46</v>
      </c>
      <c r="E712" s="13" t="str">
        <f t="shared" si="11"/>
        <v>4113412AggregateAll</v>
      </c>
      <c r="F712" s="13">
        <v>37.075899999999997</v>
      </c>
      <c r="G712" s="13">
        <v>37.075899999999997</v>
      </c>
      <c r="H712" s="13">
        <v>84.751400000000004</v>
      </c>
      <c r="I712" s="13">
        <v>0</v>
      </c>
      <c r="J712" s="13">
        <v>0</v>
      </c>
      <c r="K712" s="13">
        <v>0</v>
      </c>
      <c r="L712" s="13">
        <v>0</v>
      </c>
      <c r="M712" s="13">
        <v>0</v>
      </c>
    </row>
    <row r="713" spans="1:13" s="13" customFormat="1">
      <c r="A713" s="11">
        <v>41134</v>
      </c>
      <c r="B713" s="13">
        <v>12</v>
      </c>
      <c r="C713" s="13" t="s">
        <v>49</v>
      </c>
      <c r="D713" s="13" t="s">
        <v>55</v>
      </c>
      <c r="E713" s="13" t="str">
        <f t="shared" si="11"/>
        <v>4113412Average Per Device30% Cycling</v>
      </c>
      <c r="F713" s="13">
        <v>4.2103289999999998</v>
      </c>
      <c r="G713" s="13">
        <v>4.2103289999999998</v>
      </c>
      <c r="H713" s="13">
        <v>85.150800000000004</v>
      </c>
    </row>
    <row r="714" spans="1:13" s="13" customFormat="1">
      <c r="A714" s="11">
        <v>41134</v>
      </c>
      <c r="B714" s="13">
        <v>12</v>
      </c>
      <c r="C714" s="13" t="s">
        <v>49</v>
      </c>
      <c r="D714" s="13" t="s">
        <v>51</v>
      </c>
      <c r="E714" s="13" t="str">
        <f t="shared" si="11"/>
        <v>4113412Average Per Device50% Cycling</v>
      </c>
      <c r="F714" s="13">
        <v>3.5662720000000001</v>
      </c>
      <c r="G714" s="13">
        <v>3.5662720000000001</v>
      </c>
      <c r="H714" s="13">
        <v>84.545599999999993</v>
      </c>
    </row>
    <row r="715" spans="1:13" s="13" customFormat="1">
      <c r="A715" s="11">
        <v>41134</v>
      </c>
      <c r="B715" s="13">
        <v>12</v>
      </c>
      <c r="C715" s="13" t="s">
        <v>49</v>
      </c>
      <c r="D715" s="13" t="s">
        <v>46</v>
      </c>
      <c r="E715" s="13" t="str">
        <f t="shared" si="11"/>
        <v>4113412Average Per DeviceAll</v>
      </c>
      <c r="F715" s="13">
        <v>3.7852510000000001</v>
      </c>
      <c r="G715" s="13">
        <v>3.7852510000000001</v>
      </c>
      <c r="H715" s="13">
        <v>84.751400000000004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</row>
    <row r="716" spans="1:13" s="13" customFormat="1">
      <c r="A716" s="11">
        <v>41134</v>
      </c>
      <c r="B716" s="13">
        <v>12</v>
      </c>
      <c r="C716" s="13" t="s">
        <v>48</v>
      </c>
      <c r="D716" s="13" t="s">
        <v>55</v>
      </c>
      <c r="E716" s="13" t="str">
        <f t="shared" si="11"/>
        <v>4113412Average Per Premise30% Cycling</v>
      </c>
      <c r="F716" s="13">
        <v>8.7795550000000002</v>
      </c>
      <c r="G716" s="13">
        <v>8.7795550000000002</v>
      </c>
      <c r="H716" s="13">
        <v>85.150800000000004</v>
      </c>
    </row>
    <row r="717" spans="1:13" s="13" customFormat="1">
      <c r="A717" s="11">
        <v>41134</v>
      </c>
      <c r="B717" s="13">
        <v>12</v>
      </c>
      <c r="C717" s="13" t="s">
        <v>48</v>
      </c>
      <c r="D717" s="13" t="s">
        <v>51</v>
      </c>
      <c r="E717" s="13" t="str">
        <f t="shared" si="11"/>
        <v>4113412Average Per Premise50% Cycling</v>
      </c>
      <c r="F717" s="13">
        <v>7.2515850000000004</v>
      </c>
      <c r="G717" s="13">
        <v>7.2515850000000004</v>
      </c>
      <c r="H717" s="13">
        <v>84.545599999999993</v>
      </c>
    </row>
    <row r="718" spans="1:13" s="13" customFormat="1">
      <c r="A718" s="11">
        <v>41134</v>
      </c>
      <c r="B718" s="13">
        <v>12</v>
      </c>
      <c r="C718" s="13" t="s">
        <v>48</v>
      </c>
      <c r="D718" s="13" t="s">
        <v>46</v>
      </c>
      <c r="E718" s="13" t="str">
        <f t="shared" si="11"/>
        <v>4113412Average Per PremiseAll</v>
      </c>
      <c r="F718" s="13">
        <v>7.7710949999999999</v>
      </c>
      <c r="G718" s="13">
        <v>7.7710949999999999</v>
      </c>
      <c r="H718" s="13">
        <v>84.751400000000004</v>
      </c>
      <c r="I718" s="13">
        <v>0</v>
      </c>
      <c r="J718" s="13">
        <v>0</v>
      </c>
      <c r="K718" s="13">
        <v>0</v>
      </c>
      <c r="L718" s="13">
        <v>0</v>
      </c>
      <c r="M718" s="13">
        <v>0</v>
      </c>
    </row>
    <row r="719" spans="1:13" s="13" customFormat="1">
      <c r="A719" s="11">
        <v>41134</v>
      </c>
      <c r="B719" s="13">
        <v>12</v>
      </c>
      <c r="C719" s="13" t="s">
        <v>50</v>
      </c>
      <c r="D719" s="13" t="s">
        <v>55</v>
      </c>
      <c r="E719" s="13" t="str">
        <f t="shared" si="11"/>
        <v>4113412Average Per Ton30% Cycling</v>
      </c>
      <c r="F719" s="13">
        <v>1.148703</v>
      </c>
      <c r="G719" s="13">
        <v>1.148703</v>
      </c>
      <c r="H719" s="13">
        <v>85.150800000000004</v>
      </c>
    </row>
    <row r="720" spans="1:13" s="13" customFormat="1">
      <c r="A720" s="11">
        <v>41134</v>
      </c>
      <c r="B720" s="13">
        <v>12</v>
      </c>
      <c r="C720" s="13" t="s">
        <v>50</v>
      </c>
      <c r="D720" s="13" t="s">
        <v>51</v>
      </c>
      <c r="E720" s="13" t="str">
        <f t="shared" si="11"/>
        <v>4113412Average Per Ton50% Cycling</v>
      </c>
      <c r="F720" s="13">
        <v>0.86412679999999997</v>
      </c>
      <c r="G720" s="13">
        <v>0.86412679999999997</v>
      </c>
      <c r="H720" s="13">
        <v>84.545599999999993</v>
      </c>
    </row>
    <row r="721" spans="1:13" s="13" customFormat="1">
      <c r="A721" s="11">
        <v>41134</v>
      </c>
      <c r="B721" s="13">
        <v>12</v>
      </c>
      <c r="C721" s="13" t="s">
        <v>50</v>
      </c>
      <c r="D721" s="13" t="s">
        <v>46</v>
      </c>
      <c r="E721" s="13" t="str">
        <f t="shared" si="11"/>
        <v>4113412Average Per TonAll</v>
      </c>
      <c r="F721" s="13">
        <v>0.96088269999999998</v>
      </c>
      <c r="G721" s="13">
        <v>0.96088269999999998</v>
      </c>
      <c r="H721" s="13">
        <v>84.751400000000004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</row>
    <row r="722" spans="1:13" s="13" customFormat="1">
      <c r="A722" s="11">
        <v>41134</v>
      </c>
      <c r="B722" s="13">
        <v>13</v>
      </c>
      <c r="C722" s="13" t="s">
        <v>56</v>
      </c>
      <c r="D722" s="13" t="s">
        <v>55</v>
      </c>
      <c r="E722" s="13" t="str">
        <f t="shared" si="11"/>
        <v>4113413Aggregate30% Cycling</v>
      </c>
      <c r="F722" s="13">
        <v>14.827360000000001</v>
      </c>
      <c r="G722" s="13">
        <v>14.827360000000001</v>
      </c>
      <c r="H722" s="13">
        <v>86.321200000000005</v>
      </c>
    </row>
    <row r="723" spans="1:13" s="13" customFormat="1">
      <c r="A723" s="11">
        <v>41134</v>
      </c>
      <c r="B723" s="13">
        <v>13</v>
      </c>
      <c r="C723" s="13" t="s">
        <v>56</v>
      </c>
      <c r="D723" s="13" t="s">
        <v>51</v>
      </c>
      <c r="E723" s="13" t="str">
        <f t="shared" si="11"/>
        <v>4113413Aggregate50% Cycling</v>
      </c>
      <c r="F723" s="13">
        <v>23.425319999999999</v>
      </c>
      <c r="G723" s="13">
        <v>23.425319999999999</v>
      </c>
      <c r="H723" s="13">
        <v>85.468500000000006</v>
      </c>
    </row>
    <row r="724" spans="1:13" s="13" customFormat="1">
      <c r="A724" s="11">
        <v>41134</v>
      </c>
      <c r="B724" s="13">
        <v>13</v>
      </c>
      <c r="C724" s="13" t="s">
        <v>56</v>
      </c>
      <c r="D724" s="13" t="s">
        <v>46</v>
      </c>
      <c r="E724" s="13" t="str">
        <f t="shared" si="11"/>
        <v>4113413AggregateAll</v>
      </c>
      <c r="F724" s="13">
        <v>38.254629999999999</v>
      </c>
      <c r="G724" s="13">
        <v>38.254629999999999</v>
      </c>
      <c r="H724" s="13">
        <v>85.758399999999995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</row>
    <row r="725" spans="1:13" s="13" customFormat="1">
      <c r="A725" s="11">
        <v>41134</v>
      </c>
      <c r="B725" s="13">
        <v>13</v>
      </c>
      <c r="C725" s="13" t="s">
        <v>49</v>
      </c>
      <c r="D725" s="13" t="s">
        <v>55</v>
      </c>
      <c r="E725" s="13" t="str">
        <f t="shared" si="11"/>
        <v>4113413Average Per Device30% Cycling</v>
      </c>
      <c r="F725" s="13">
        <v>4.3865629999999998</v>
      </c>
      <c r="G725" s="13">
        <v>4.3865629999999998</v>
      </c>
      <c r="H725" s="13">
        <v>86.321200000000005</v>
      </c>
    </row>
    <row r="726" spans="1:13" s="13" customFormat="1">
      <c r="A726" s="11">
        <v>41134</v>
      </c>
      <c r="B726" s="13">
        <v>13</v>
      </c>
      <c r="C726" s="13" t="s">
        <v>49</v>
      </c>
      <c r="D726" s="13" t="s">
        <v>51</v>
      </c>
      <c r="E726" s="13" t="str">
        <f t="shared" si="11"/>
        <v>4113413Average Per Device50% Cycling</v>
      </c>
      <c r="F726" s="13">
        <v>3.6572650000000002</v>
      </c>
      <c r="G726" s="13">
        <v>3.6572650000000002</v>
      </c>
      <c r="H726" s="13">
        <v>85.468500000000006</v>
      </c>
    </row>
    <row r="727" spans="1:13" s="13" customFormat="1">
      <c r="A727" s="11">
        <v>41134</v>
      </c>
      <c r="B727" s="13">
        <v>13</v>
      </c>
      <c r="C727" s="13" t="s">
        <v>49</v>
      </c>
      <c r="D727" s="13" t="s">
        <v>46</v>
      </c>
      <c r="E727" s="13" t="str">
        <f t="shared" si="11"/>
        <v>4113413Average Per DeviceAll</v>
      </c>
      <c r="F727" s="13">
        <v>3.9052259999999999</v>
      </c>
      <c r="G727" s="13">
        <v>3.9052259999999999</v>
      </c>
      <c r="H727" s="13">
        <v>85.758399999999995</v>
      </c>
      <c r="I727" s="13">
        <v>0</v>
      </c>
      <c r="J727" s="13">
        <v>0</v>
      </c>
      <c r="K727" s="13">
        <v>0</v>
      </c>
      <c r="L727" s="13">
        <v>0</v>
      </c>
      <c r="M727" s="13">
        <v>0</v>
      </c>
    </row>
    <row r="728" spans="1:13" s="13" customFormat="1">
      <c r="A728" s="11">
        <v>41134</v>
      </c>
      <c r="B728" s="13">
        <v>13</v>
      </c>
      <c r="C728" s="13" t="s">
        <v>48</v>
      </c>
      <c r="D728" s="13" t="s">
        <v>55</v>
      </c>
      <c r="E728" s="13" t="str">
        <f t="shared" si="11"/>
        <v>4113413Average Per Premise30% Cycling</v>
      </c>
      <c r="F728" s="13">
        <v>9.1470459999999996</v>
      </c>
      <c r="G728" s="13">
        <v>9.1470459999999996</v>
      </c>
      <c r="H728" s="13">
        <v>86.321200000000005</v>
      </c>
    </row>
    <row r="729" spans="1:13" s="13" customFormat="1">
      <c r="A729" s="11">
        <v>41134</v>
      </c>
      <c r="B729" s="13">
        <v>13</v>
      </c>
      <c r="C729" s="13" t="s">
        <v>48</v>
      </c>
      <c r="D729" s="13" t="s">
        <v>51</v>
      </c>
      <c r="E729" s="13" t="str">
        <f t="shared" si="11"/>
        <v>4113413Average Per Premise50% Cycling</v>
      </c>
      <c r="F729" s="13">
        <v>7.4366089999999998</v>
      </c>
      <c r="G729" s="13">
        <v>7.4366089999999998</v>
      </c>
      <c r="H729" s="13">
        <v>85.468500000000006</v>
      </c>
    </row>
    <row r="730" spans="1:13" s="13" customFormat="1">
      <c r="A730" s="11">
        <v>41134</v>
      </c>
      <c r="B730" s="13">
        <v>13</v>
      </c>
      <c r="C730" s="13" t="s">
        <v>48</v>
      </c>
      <c r="D730" s="13" t="s">
        <v>46</v>
      </c>
      <c r="E730" s="13" t="str">
        <f t="shared" si="11"/>
        <v>4113413Average Per PremiseAll</v>
      </c>
      <c r="F730" s="13">
        <v>8.0181579999999997</v>
      </c>
      <c r="G730" s="13">
        <v>8.0181579999999997</v>
      </c>
      <c r="H730" s="13">
        <v>85.758399999999995</v>
      </c>
      <c r="I730" s="13">
        <v>0</v>
      </c>
      <c r="J730" s="13">
        <v>0</v>
      </c>
      <c r="K730" s="13">
        <v>0</v>
      </c>
      <c r="L730" s="13">
        <v>0</v>
      </c>
      <c r="M730" s="13">
        <v>0</v>
      </c>
    </row>
    <row r="731" spans="1:13" s="13" customFormat="1">
      <c r="A731" s="11">
        <v>41134</v>
      </c>
      <c r="B731" s="13">
        <v>13</v>
      </c>
      <c r="C731" s="13" t="s">
        <v>50</v>
      </c>
      <c r="D731" s="13" t="s">
        <v>55</v>
      </c>
      <c r="E731" s="13" t="str">
        <f t="shared" si="11"/>
        <v>4113413Average Per Ton30% Cycling</v>
      </c>
      <c r="F731" s="13">
        <v>1.196785</v>
      </c>
      <c r="G731" s="13">
        <v>1.196785</v>
      </c>
      <c r="H731" s="13">
        <v>86.321200000000005</v>
      </c>
    </row>
    <row r="732" spans="1:13" s="13" customFormat="1">
      <c r="A732" s="11">
        <v>41134</v>
      </c>
      <c r="B732" s="13">
        <v>13</v>
      </c>
      <c r="C732" s="13" t="s">
        <v>50</v>
      </c>
      <c r="D732" s="13" t="s">
        <v>51</v>
      </c>
      <c r="E732" s="13" t="str">
        <f t="shared" si="11"/>
        <v>4113413Average Per Ton50% Cycling</v>
      </c>
      <c r="F732" s="13">
        <v>0.88617489999999999</v>
      </c>
      <c r="G732" s="13">
        <v>0.88617489999999999</v>
      </c>
      <c r="H732" s="13">
        <v>85.468500000000006</v>
      </c>
    </row>
    <row r="733" spans="1:13" s="13" customFormat="1">
      <c r="A733" s="11">
        <v>41134</v>
      </c>
      <c r="B733" s="13">
        <v>13</v>
      </c>
      <c r="C733" s="13" t="s">
        <v>50</v>
      </c>
      <c r="D733" s="13" t="s">
        <v>46</v>
      </c>
      <c r="E733" s="13" t="str">
        <f t="shared" si="11"/>
        <v>4113413Average Per TonAll</v>
      </c>
      <c r="F733" s="13">
        <v>0.99178230000000001</v>
      </c>
      <c r="G733" s="13">
        <v>0.99178230000000001</v>
      </c>
      <c r="H733" s="13">
        <v>85.758399999999995</v>
      </c>
      <c r="I733" s="13">
        <v>0</v>
      </c>
      <c r="J733" s="13">
        <v>0</v>
      </c>
      <c r="K733" s="13">
        <v>0</v>
      </c>
      <c r="L733" s="13">
        <v>0</v>
      </c>
      <c r="M733" s="13">
        <v>0</v>
      </c>
    </row>
    <row r="734" spans="1:13" s="13" customFormat="1">
      <c r="A734" s="11">
        <v>41134</v>
      </c>
      <c r="B734" s="13">
        <v>14</v>
      </c>
      <c r="C734" s="13" t="s">
        <v>56</v>
      </c>
      <c r="D734" s="13" t="s">
        <v>55</v>
      </c>
      <c r="E734" s="13" t="str">
        <f t="shared" si="11"/>
        <v>4113414Aggregate30% Cycling</v>
      </c>
      <c r="F734" s="13">
        <v>14.426769999999999</v>
      </c>
      <c r="G734" s="13">
        <v>15.0707</v>
      </c>
      <c r="H734" s="13">
        <v>86.560500000000005</v>
      </c>
      <c r="I734" s="13">
        <v>0.1277904</v>
      </c>
      <c r="J734" s="13">
        <v>0.4327299</v>
      </c>
      <c r="K734" s="13">
        <v>0.64393020000000001</v>
      </c>
      <c r="L734" s="13">
        <v>0.85513039999999996</v>
      </c>
      <c r="M734" s="13">
        <v>1.1600699999999999</v>
      </c>
    </row>
    <row r="735" spans="1:13" s="13" customFormat="1">
      <c r="A735" s="11">
        <v>41134</v>
      </c>
      <c r="B735" s="13">
        <v>14</v>
      </c>
      <c r="C735" s="13" t="s">
        <v>56</v>
      </c>
      <c r="D735" s="13" t="s">
        <v>51</v>
      </c>
      <c r="E735" s="13" t="str">
        <f t="shared" si="11"/>
        <v>4113414Aggregate50% Cycling</v>
      </c>
      <c r="F735" s="13">
        <v>21.65513</v>
      </c>
      <c r="G735" s="13">
        <v>23.658429999999999</v>
      </c>
      <c r="H735" s="13">
        <v>85.931600000000003</v>
      </c>
      <c r="I735" s="13">
        <v>0.511409</v>
      </c>
      <c r="J735" s="13">
        <v>1.3928320000000001</v>
      </c>
      <c r="K735" s="13">
        <v>2.0033029999999998</v>
      </c>
      <c r="L735" s="13">
        <v>2.6137739999999998</v>
      </c>
      <c r="M735" s="13">
        <v>3.4951970000000001</v>
      </c>
    </row>
    <row r="736" spans="1:13" s="13" customFormat="1">
      <c r="A736" s="11">
        <v>41134</v>
      </c>
      <c r="B736" s="13">
        <v>14</v>
      </c>
      <c r="C736" s="13" t="s">
        <v>56</v>
      </c>
      <c r="D736" s="13" t="s">
        <v>46</v>
      </c>
      <c r="E736" s="13" t="str">
        <f t="shared" si="11"/>
        <v>4113414AggregateAll</v>
      </c>
      <c r="F736" s="13">
        <v>36.084200000000003</v>
      </c>
      <c r="G736" s="13">
        <v>38.731160000000003</v>
      </c>
      <c r="H736" s="13">
        <v>86.145399999999995</v>
      </c>
      <c r="I736" s="13">
        <v>0.63910409999999995</v>
      </c>
      <c r="J736" s="13">
        <v>1.8253619999999999</v>
      </c>
      <c r="K736" s="13">
        <v>2.6469610000000001</v>
      </c>
      <c r="L736" s="13">
        <v>3.4685600000000001</v>
      </c>
      <c r="M736" s="13">
        <v>4.6548179999999997</v>
      </c>
    </row>
    <row r="737" spans="1:13" s="13" customFormat="1">
      <c r="A737" s="11">
        <v>41134</v>
      </c>
      <c r="B737" s="13">
        <v>14</v>
      </c>
      <c r="C737" s="13" t="s">
        <v>49</v>
      </c>
      <c r="D737" s="13" t="s">
        <v>55</v>
      </c>
      <c r="E737" s="13" t="str">
        <f t="shared" si="11"/>
        <v>4113414Average Per Device30% Cycling</v>
      </c>
      <c r="F737" s="13">
        <v>4.2680499999999997</v>
      </c>
      <c r="G737" s="13">
        <v>4.4585509999999999</v>
      </c>
      <c r="H737" s="13">
        <v>86.560500000000005</v>
      </c>
      <c r="I737" s="13">
        <v>-0.12790660000000001</v>
      </c>
      <c r="J737" s="13">
        <v>6.0211599999999997E-2</v>
      </c>
      <c r="K737" s="13">
        <v>0.1905017</v>
      </c>
      <c r="L737" s="13">
        <v>0.32079180000000002</v>
      </c>
      <c r="M737" s="13">
        <v>0.50890990000000003</v>
      </c>
    </row>
    <row r="738" spans="1:13" s="13" customFormat="1">
      <c r="A738" s="11">
        <v>41134</v>
      </c>
      <c r="B738" s="13">
        <v>14</v>
      </c>
      <c r="C738" s="13" t="s">
        <v>49</v>
      </c>
      <c r="D738" s="13" t="s">
        <v>51</v>
      </c>
      <c r="E738" s="13" t="str">
        <f t="shared" si="11"/>
        <v>4113414Average Per Device50% Cycling</v>
      </c>
      <c r="F738" s="13">
        <v>3.3808950000000002</v>
      </c>
      <c r="G738" s="13">
        <v>3.6936589999999998</v>
      </c>
      <c r="H738" s="13">
        <v>85.931600000000003</v>
      </c>
      <c r="I738" s="13">
        <v>-0.16085250000000001</v>
      </c>
      <c r="J738" s="13">
        <v>0.1189644</v>
      </c>
      <c r="K738" s="13">
        <v>0.3127646</v>
      </c>
      <c r="L738" s="13">
        <v>0.50656489999999998</v>
      </c>
      <c r="M738" s="13">
        <v>0.78638180000000002</v>
      </c>
    </row>
    <row r="739" spans="1:13" s="13" customFormat="1">
      <c r="A739" s="11">
        <v>41134</v>
      </c>
      <c r="B739" s="13">
        <v>14</v>
      </c>
      <c r="C739" s="13" t="s">
        <v>49</v>
      </c>
      <c r="D739" s="13" t="s">
        <v>46</v>
      </c>
      <c r="E739" s="13" t="str">
        <f t="shared" si="11"/>
        <v>4113414Average Per DeviceAll</v>
      </c>
      <c r="F739" s="13">
        <v>3.6825269999999999</v>
      </c>
      <c r="G739" s="13">
        <v>3.9537230000000001</v>
      </c>
      <c r="H739" s="13">
        <v>86.145399999999995</v>
      </c>
      <c r="I739" s="13">
        <v>-0.1496509</v>
      </c>
      <c r="J739" s="13">
        <v>9.8988400000000004E-2</v>
      </c>
      <c r="K739" s="13">
        <v>0.27119520000000003</v>
      </c>
      <c r="L739" s="13">
        <v>0.44340210000000002</v>
      </c>
      <c r="M739" s="13">
        <v>0.69204140000000003</v>
      </c>
    </row>
    <row r="740" spans="1:13" s="13" customFormat="1">
      <c r="A740" s="11">
        <v>41134</v>
      </c>
      <c r="B740" s="13">
        <v>14</v>
      </c>
      <c r="C740" s="13" t="s">
        <v>48</v>
      </c>
      <c r="D740" s="13" t="s">
        <v>55</v>
      </c>
      <c r="E740" s="13" t="str">
        <f t="shared" si="11"/>
        <v>4113414Average Per Premise30% Cycling</v>
      </c>
      <c r="F740" s="13">
        <v>8.8999179999999996</v>
      </c>
      <c r="G740" s="13">
        <v>9.2971599999999999</v>
      </c>
      <c r="H740" s="13">
        <v>86.560500000000005</v>
      </c>
      <c r="I740" s="13">
        <v>7.8834299999999996E-2</v>
      </c>
      <c r="J740" s="13">
        <v>0.26695249999999998</v>
      </c>
      <c r="K740" s="13">
        <v>0.3972425</v>
      </c>
      <c r="L740" s="13">
        <v>0.52753260000000002</v>
      </c>
      <c r="M740" s="13">
        <v>0.71565080000000003</v>
      </c>
    </row>
    <row r="741" spans="1:13" s="13" customFormat="1">
      <c r="A741" s="11">
        <v>41134</v>
      </c>
      <c r="B741" s="13">
        <v>14</v>
      </c>
      <c r="C741" s="13" t="s">
        <v>48</v>
      </c>
      <c r="D741" s="13" t="s">
        <v>51</v>
      </c>
      <c r="E741" s="13" t="str">
        <f t="shared" si="11"/>
        <v>4113414Average Per Premise50% Cycling</v>
      </c>
      <c r="F741" s="13">
        <v>6.874644</v>
      </c>
      <c r="G741" s="13">
        <v>7.5106130000000002</v>
      </c>
      <c r="H741" s="13">
        <v>85.931600000000003</v>
      </c>
      <c r="I741" s="13">
        <v>0.1623521</v>
      </c>
      <c r="J741" s="13">
        <v>0.44216889999999998</v>
      </c>
      <c r="K741" s="13">
        <v>0.63596920000000001</v>
      </c>
      <c r="L741" s="13">
        <v>0.82976939999999999</v>
      </c>
      <c r="M741" s="13">
        <v>1.109586</v>
      </c>
    </row>
    <row r="742" spans="1:13" s="13" customFormat="1">
      <c r="A742" s="11">
        <v>41134</v>
      </c>
      <c r="B742" s="13">
        <v>14</v>
      </c>
      <c r="C742" s="13" t="s">
        <v>48</v>
      </c>
      <c r="D742" s="13" t="s">
        <v>46</v>
      </c>
      <c r="E742" s="13" t="str">
        <f t="shared" si="11"/>
        <v>4113414Average Per PremiseAll</v>
      </c>
      <c r="F742" s="13">
        <v>7.563237</v>
      </c>
      <c r="G742" s="13">
        <v>8.1180389999999996</v>
      </c>
      <c r="H742" s="13">
        <v>86.145399999999995</v>
      </c>
      <c r="I742" s="13">
        <v>0.13395599999999999</v>
      </c>
      <c r="J742" s="13">
        <v>0.38259530000000003</v>
      </c>
      <c r="K742" s="13">
        <v>0.55480209999999996</v>
      </c>
      <c r="L742" s="13">
        <v>0.72700889999999996</v>
      </c>
      <c r="M742" s="13">
        <v>0.97564819999999997</v>
      </c>
    </row>
    <row r="743" spans="1:13" s="13" customFormat="1">
      <c r="A743" s="11">
        <v>41134</v>
      </c>
      <c r="B743" s="13">
        <v>14</v>
      </c>
      <c r="C743" s="13" t="s">
        <v>50</v>
      </c>
      <c r="D743" s="13" t="s">
        <v>55</v>
      </c>
      <c r="E743" s="13" t="str">
        <f t="shared" si="11"/>
        <v>4113414Average Per Ton30% Cycling</v>
      </c>
      <c r="F743" s="13">
        <v>1.1644509999999999</v>
      </c>
      <c r="G743" s="13">
        <v>1.2164250000000001</v>
      </c>
      <c r="H743" s="13">
        <v>86.560500000000005</v>
      </c>
      <c r="I743" s="13">
        <v>-0.2664337</v>
      </c>
      <c r="J743" s="13">
        <v>-7.8315499999999996E-2</v>
      </c>
      <c r="K743" s="13">
        <v>5.19745E-2</v>
      </c>
      <c r="L743" s="13">
        <v>0.1822646</v>
      </c>
      <c r="M743" s="13">
        <v>0.37038280000000001</v>
      </c>
    </row>
    <row r="744" spans="1:13" s="13" customFormat="1">
      <c r="A744" s="11">
        <v>41134</v>
      </c>
      <c r="B744" s="13">
        <v>14</v>
      </c>
      <c r="C744" s="13" t="s">
        <v>50</v>
      </c>
      <c r="D744" s="13" t="s">
        <v>51</v>
      </c>
      <c r="E744" s="13" t="str">
        <f t="shared" si="11"/>
        <v>4113414Average Per Ton50% Cycling</v>
      </c>
      <c r="F744" s="13">
        <v>0.81920899999999996</v>
      </c>
      <c r="G744" s="13">
        <v>0.8949935</v>
      </c>
      <c r="H744" s="13">
        <v>85.931600000000003</v>
      </c>
      <c r="I744" s="13">
        <v>-0.39783259999999998</v>
      </c>
      <c r="J744" s="13">
        <v>-0.1180158</v>
      </c>
      <c r="K744" s="13">
        <v>7.5784500000000005E-2</v>
      </c>
      <c r="L744" s="13">
        <v>0.26958480000000001</v>
      </c>
      <c r="M744" s="13">
        <v>0.54940160000000005</v>
      </c>
    </row>
    <row r="745" spans="1:13" s="13" customFormat="1">
      <c r="A745" s="11">
        <v>41134</v>
      </c>
      <c r="B745" s="13">
        <v>14</v>
      </c>
      <c r="C745" s="13" t="s">
        <v>50</v>
      </c>
      <c r="D745" s="13" t="s">
        <v>46</v>
      </c>
      <c r="E745" s="13" t="str">
        <f t="shared" si="11"/>
        <v>4113414Average Per TonAll</v>
      </c>
      <c r="F745" s="13">
        <v>0.93659119999999996</v>
      </c>
      <c r="G745" s="13">
        <v>1.0042800000000001</v>
      </c>
      <c r="H745" s="13">
        <v>86.145399999999995</v>
      </c>
      <c r="I745" s="13">
        <v>-0.353157</v>
      </c>
      <c r="J745" s="13">
        <v>-0.10451770000000001</v>
      </c>
      <c r="K745" s="13">
        <v>6.7689100000000002E-2</v>
      </c>
      <c r="L745" s="13">
        <v>0.2398959</v>
      </c>
      <c r="M745" s="13">
        <v>0.4885352</v>
      </c>
    </row>
    <row r="746" spans="1:13" s="13" customFormat="1">
      <c r="A746" s="11">
        <v>41134</v>
      </c>
      <c r="B746" s="13">
        <v>15</v>
      </c>
      <c r="C746" s="13" t="s">
        <v>56</v>
      </c>
      <c r="D746" s="13" t="s">
        <v>55</v>
      </c>
      <c r="E746" s="13" t="str">
        <f t="shared" si="11"/>
        <v>4113415Aggregate30% Cycling</v>
      </c>
      <c r="F746" s="13">
        <v>14.56565</v>
      </c>
      <c r="G746" s="13">
        <v>15.152279999999999</v>
      </c>
      <c r="H746" s="13">
        <v>87.527000000000001</v>
      </c>
      <c r="I746" s="13">
        <v>8.1870499999999999E-2</v>
      </c>
      <c r="J746" s="13">
        <v>0.38008449999999999</v>
      </c>
      <c r="K746" s="13">
        <v>0.58662650000000005</v>
      </c>
      <c r="L746" s="13">
        <v>0.7931686</v>
      </c>
      <c r="M746" s="13">
        <v>1.091383</v>
      </c>
    </row>
    <row r="747" spans="1:13" s="13" customFormat="1">
      <c r="A747" s="11">
        <v>41134</v>
      </c>
      <c r="B747" s="13">
        <v>15</v>
      </c>
      <c r="C747" s="13" t="s">
        <v>56</v>
      </c>
      <c r="D747" s="13" t="s">
        <v>51</v>
      </c>
      <c r="E747" s="13" t="str">
        <f t="shared" si="11"/>
        <v>4113415Aggregate50% Cycling</v>
      </c>
      <c r="F747" s="13">
        <v>21.554290000000002</v>
      </c>
      <c r="G747" s="13">
        <v>23.64818</v>
      </c>
      <c r="H747" s="13">
        <v>87.001300000000001</v>
      </c>
      <c r="I747" s="13">
        <v>0.82043960000000005</v>
      </c>
      <c r="J747" s="13">
        <v>1.5728070000000001</v>
      </c>
      <c r="K747" s="13">
        <v>2.0938940000000001</v>
      </c>
      <c r="L747" s="13">
        <v>2.6149810000000002</v>
      </c>
      <c r="M747" s="13">
        <v>3.3673479999999998</v>
      </c>
    </row>
    <row r="748" spans="1:13" s="13" customFormat="1">
      <c r="A748" s="11">
        <v>41134</v>
      </c>
      <c r="B748" s="13">
        <v>15</v>
      </c>
      <c r="C748" s="13" t="s">
        <v>56</v>
      </c>
      <c r="D748" s="13" t="s">
        <v>46</v>
      </c>
      <c r="E748" s="13" t="str">
        <f t="shared" si="11"/>
        <v>4113415AggregateAll</v>
      </c>
      <c r="F748" s="13">
        <v>36.12238</v>
      </c>
      <c r="G748" s="13">
        <v>38.802549999999997</v>
      </c>
      <c r="H748" s="13">
        <v>87.18</v>
      </c>
      <c r="I748" s="13">
        <v>0.90207079999999995</v>
      </c>
      <c r="J748" s="13">
        <v>1.9525889999999999</v>
      </c>
      <c r="K748" s="13">
        <v>2.6801750000000002</v>
      </c>
      <c r="L748" s="13">
        <v>3.4077609999999998</v>
      </c>
      <c r="M748" s="13">
        <v>4.4582790000000001</v>
      </c>
    </row>
    <row r="749" spans="1:13" s="13" customFormat="1">
      <c r="A749" s="11">
        <v>41134</v>
      </c>
      <c r="B749" s="13">
        <v>15</v>
      </c>
      <c r="C749" s="13" t="s">
        <v>49</v>
      </c>
      <c r="D749" s="13" t="s">
        <v>55</v>
      </c>
      <c r="E749" s="13" t="str">
        <f t="shared" si="11"/>
        <v>4113415Average Per Device30% Cycling</v>
      </c>
      <c r="F749" s="13">
        <v>4.3091369999999998</v>
      </c>
      <c r="G749" s="13">
        <v>4.4826860000000002</v>
      </c>
      <c r="H749" s="13">
        <v>87.527000000000001</v>
      </c>
      <c r="I749" s="13">
        <v>-0.1378364</v>
      </c>
      <c r="J749" s="13">
        <v>4.6132699999999999E-2</v>
      </c>
      <c r="K749" s="13">
        <v>0.17354919999999999</v>
      </c>
      <c r="L749" s="13">
        <v>0.3009656</v>
      </c>
      <c r="M749" s="13">
        <v>0.4849347</v>
      </c>
    </row>
    <row r="750" spans="1:13" s="13" customFormat="1">
      <c r="A750" s="11">
        <v>41134</v>
      </c>
      <c r="B750" s="13">
        <v>15</v>
      </c>
      <c r="C750" s="13" t="s">
        <v>49</v>
      </c>
      <c r="D750" s="13" t="s">
        <v>51</v>
      </c>
      <c r="E750" s="13" t="str">
        <f t="shared" si="11"/>
        <v>4113415Average Per Device50% Cycling</v>
      </c>
      <c r="F750" s="13">
        <v>3.365151</v>
      </c>
      <c r="G750" s="13">
        <v>3.692059</v>
      </c>
      <c r="H750" s="13">
        <v>87.001300000000001</v>
      </c>
      <c r="I750" s="13">
        <v>-7.7363000000000001E-2</v>
      </c>
      <c r="J750" s="13">
        <v>0.1614836</v>
      </c>
      <c r="K750" s="13">
        <v>0.32690809999999998</v>
      </c>
      <c r="L750" s="13">
        <v>0.49233260000000001</v>
      </c>
      <c r="M750" s="13">
        <v>0.73117920000000003</v>
      </c>
    </row>
    <row r="751" spans="1:13" s="13" customFormat="1">
      <c r="A751" s="11">
        <v>41134</v>
      </c>
      <c r="B751" s="13">
        <v>15</v>
      </c>
      <c r="C751" s="13" t="s">
        <v>49</v>
      </c>
      <c r="D751" s="13" t="s">
        <v>46</v>
      </c>
      <c r="E751" s="13" t="str">
        <f t="shared" si="11"/>
        <v>4113415Average Per DeviceAll</v>
      </c>
      <c r="F751" s="13">
        <v>3.6861060000000001</v>
      </c>
      <c r="G751" s="13">
        <v>3.9608720000000002</v>
      </c>
      <c r="H751" s="13">
        <v>87.18</v>
      </c>
      <c r="I751" s="13">
        <v>-9.7923999999999997E-2</v>
      </c>
      <c r="J751" s="13">
        <v>0.12226430000000001</v>
      </c>
      <c r="K751" s="13">
        <v>0.27476610000000001</v>
      </c>
      <c r="L751" s="13">
        <v>0.42726779999999998</v>
      </c>
      <c r="M751" s="13">
        <v>0.64745609999999998</v>
      </c>
    </row>
    <row r="752" spans="1:13" s="13" customFormat="1">
      <c r="A752" s="11">
        <v>41134</v>
      </c>
      <c r="B752" s="13">
        <v>15</v>
      </c>
      <c r="C752" s="13" t="s">
        <v>48</v>
      </c>
      <c r="D752" s="13" t="s">
        <v>55</v>
      </c>
      <c r="E752" s="13" t="str">
        <f t="shared" si="11"/>
        <v>4113415Average Per Premise30% Cycling</v>
      </c>
      <c r="F752" s="13">
        <v>8.985595</v>
      </c>
      <c r="G752" s="13">
        <v>9.347486</v>
      </c>
      <c r="H752" s="13">
        <v>87.527000000000001</v>
      </c>
      <c r="I752" s="13">
        <v>5.0506200000000001E-2</v>
      </c>
      <c r="J752" s="13">
        <v>0.2344753</v>
      </c>
      <c r="K752" s="13">
        <v>0.36189169999999998</v>
      </c>
      <c r="L752" s="13">
        <v>0.48930820000000003</v>
      </c>
      <c r="M752" s="13">
        <v>0.67327729999999997</v>
      </c>
    </row>
    <row r="753" spans="1:13" s="13" customFormat="1">
      <c r="A753" s="11">
        <v>41134</v>
      </c>
      <c r="B753" s="13">
        <v>15</v>
      </c>
      <c r="C753" s="13" t="s">
        <v>48</v>
      </c>
      <c r="D753" s="13" t="s">
        <v>51</v>
      </c>
      <c r="E753" s="13" t="str">
        <f t="shared" si="11"/>
        <v>4113415Average Per Premise50% Cycling</v>
      </c>
      <c r="F753" s="13">
        <v>6.8426299999999998</v>
      </c>
      <c r="G753" s="13">
        <v>7.5073590000000001</v>
      </c>
      <c r="H753" s="13">
        <v>87.001300000000001</v>
      </c>
      <c r="I753" s="13">
        <v>0.26045699999999999</v>
      </c>
      <c r="J753" s="13">
        <v>0.49930370000000002</v>
      </c>
      <c r="K753" s="13">
        <v>0.66472819999999999</v>
      </c>
      <c r="L753" s="13">
        <v>0.83015260000000002</v>
      </c>
      <c r="M753" s="13">
        <v>1.068999</v>
      </c>
    </row>
    <row r="754" spans="1:13" s="13" customFormat="1">
      <c r="A754" s="11">
        <v>41134</v>
      </c>
      <c r="B754" s="13">
        <v>15</v>
      </c>
      <c r="C754" s="13" t="s">
        <v>48</v>
      </c>
      <c r="D754" s="13" t="s">
        <v>46</v>
      </c>
      <c r="E754" s="13" t="str">
        <f t="shared" si="11"/>
        <v>4113415Average Per PremiseAll</v>
      </c>
      <c r="F754" s="13">
        <v>7.5712380000000001</v>
      </c>
      <c r="G754" s="13">
        <v>8.1330019999999994</v>
      </c>
      <c r="H754" s="13">
        <v>87.18</v>
      </c>
      <c r="I754" s="13">
        <v>0.18907370000000001</v>
      </c>
      <c r="J754" s="13">
        <v>0.40926200000000001</v>
      </c>
      <c r="K754" s="13">
        <v>0.56176380000000004</v>
      </c>
      <c r="L754" s="13">
        <v>0.7142655</v>
      </c>
      <c r="M754" s="13">
        <v>0.9344538</v>
      </c>
    </row>
    <row r="755" spans="1:13" s="13" customFormat="1">
      <c r="A755" s="11">
        <v>41134</v>
      </c>
      <c r="B755" s="13">
        <v>15</v>
      </c>
      <c r="C755" s="13" t="s">
        <v>50</v>
      </c>
      <c r="D755" s="13" t="s">
        <v>55</v>
      </c>
      <c r="E755" s="13" t="str">
        <f t="shared" si="11"/>
        <v>4113415Average Per Ton30% Cycling</v>
      </c>
      <c r="F755" s="13">
        <v>1.1756610000000001</v>
      </c>
      <c r="G755" s="13">
        <v>1.2230099999999999</v>
      </c>
      <c r="H755" s="13">
        <v>87.527000000000001</v>
      </c>
      <c r="I755" s="13">
        <v>-0.2640362</v>
      </c>
      <c r="J755" s="13">
        <v>-8.0067100000000002E-2</v>
      </c>
      <c r="K755" s="13">
        <v>4.7349299999999997E-2</v>
      </c>
      <c r="L755" s="13">
        <v>0.1747658</v>
      </c>
      <c r="M755" s="13">
        <v>0.35873490000000002</v>
      </c>
    </row>
    <row r="756" spans="1:13" s="13" customFormat="1">
      <c r="A756" s="11">
        <v>41134</v>
      </c>
      <c r="B756" s="13">
        <v>15</v>
      </c>
      <c r="C756" s="13" t="s">
        <v>50</v>
      </c>
      <c r="D756" s="13" t="s">
        <v>51</v>
      </c>
      <c r="E756" s="13" t="str">
        <f t="shared" si="11"/>
        <v>4113415Average Per Ton50% Cycling</v>
      </c>
      <c r="F756" s="13">
        <v>0.81539419999999996</v>
      </c>
      <c r="G756" s="13">
        <v>0.89460569999999995</v>
      </c>
      <c r="H756" s="13">
        <v>87.001300000000001</v>
      </c>
      <c r="I756" s="13">
        <v>-0.3250596</v>
      </c>
      <c r="J756" s="13">
        <v>-8.6212899999999995E-2</v>
      </c>
      <c r="K756" s="13">
        <v>7.9211500000000004E-2</v>
      </c>
      <c r="L756" s="13">
        <v>0.24463599999999999</v>
      </c>
      <c r="M756" s="13">
        <v>0.48348269999999999</v>
      </c>
    </row>
    <row r="757" spans="1:13" s="13" customFormat="1">
      <c r="A757" s="11">
        <v>41134</v>
      </c>
      <c r="B757" s="13">
        <v>15</v>
      </c>
      <c r="C757" s="13" t="s">
        <v>50</v>
      </c>
      <c r="D757" s="13" t="s">
        <v>46</v>
      </c>
      <c r="E757" s="13" t="str">
        <f t="shared" si="11"/>
        <v>4113415Average Per TonAll</v>
      </c>
      <c r="F757" s="13">
        <v>0.93788479999999996</v>
      </c>
      <c r="G757" s="13">
        <v>1.0062629999999999</v>
      </c>
      <c r="H757" s="13">
        <v>87.18</v>
      </c>
      <c r="I757" s="13">
        <v>-0.30431170000000002</v>
      </c>
      <c r="J757" s="13">
        <v>-8.4123400000000001E-2</v>
      </c>
      <c r="K757" s="13">
        <v>6.8378400000000006E-2</v>
      </c>
      <c r="L757" s="13">
        <v>0.2208801</v>
      </c>
      <c r="M757" s="13">
        <v>0.44106840000000003</v>
      </c>
    </row>
    <row r="758" spans="1:13" s="13" customFormat="1">
      <c r="A758" s="11">
        <v>41134</v>
      </c>
      <c r="B758" s="13">
        <v>16</v>
      </c>
      <c r="C758" s="13" t="s">
        <v>56</v>
      </c>
      <c r="D758" s="13" t="s">
        <v>55</v>
      </c>
      <c r="E758" s="13" t="str">
        <f t="shared" si="11"/>
        <v>4113416Aggregate30% Cycling</v>
      </c>
      <c r="F758" s="13">
        <v>14.14846</v>
      </c>
      <c r="G758" s="13">
        <v>14.927239999999999</v>
      </c>
      <c r="H758" s="13">
        <v>86.038399999999996</v>
      </c>
      <c r="I758" s="13">
        <v>0.29707339999999999</v>
      </c>
      <c r="J758" s="13">
        <v>0.58166839999999997</v>
      </c>
      <c r="K758" s="13">
        <v>0.77877799999999997</v>
      </c>
      <c r="L758" s="13">
        <v>0.97588759999999997</v>
      </c>
      <c r="M758" s="13">
        <v>1.260483</v>
      </c>
    </row>
    <row r="759" spans="1:13" s="13" customFormat="1">
      <c r="A759" s="11">
        <v>41134</v>
      </c>
      <c r="B759" s="13">
        <v>16</v>
      </c>
      <c r="C759" s="13" t="s">
        <v>56</v>
      </c>
      <c r="D759" s="13" t="s">
        <v>51</v>
      </c>
      <c r="E759" s="13" t="str">
        <f t="shared" si="11"/>
        <v>4113416Aggregate50% Cycling</v>
      </c>
      <c r="F759" s="13">
        <v>21.29551</v>
      </c>
      <c r="G759" s="13">
        <v>22.94144</v>
      </c>
      <c r="H759" s="13">
        <v>85.556700000000006</v>
      </c>
      <c r="I759" s="13">
        <v>0.33155099999999998</v>
      </c>
      <c r="J759" s="13">
        <v>1.108098</v>
      </c>
      <c r="K759" s="13">
        <v>1.645932</v>
      </c>
      <c r="L759" s="13">
        <v>2.1837659999999999</v>
      </c>
      <c r="M759" s="13">
        <v>2.9603130000000002</v>
      </c>
    </row>
    <row r="760" spans="1:13" s="13" customFormat="1">
      <c r="A760" s="11">
        <v>41134</v>
      </c>
      <c r="B760" s="13">
        <v>16</v>
      </c>
      <c r="C760" s="13" t="s">
        <v>56</v>
      </c>
      <c r="D760" s="13" t="s">
        <v>46</v>
      </c>
      <c r="E760" s="13" t="str">
        <f t="shared" si="11"/>
        <v>4113416AggregateAll</v>
      </c>
      <c r="F760" s="13">
        <v>35.446210000000001</v>
      </c>
      <c r="G760" s="13">
        <v>37.870869999999996</v>
      </c>
      <c r="H760" s="13">
        <v>85.720500000000001</v>
      </c>
      <c r="I760" s="13">
        <v>0.62871339999999998</v>
      </c>
      <c r="J760" s="13">
        <v>1.689775</v>
      </c>
      <c r="K760" s="13">
        <v>2.4246620000000001</v>
      </c>
      <c r="L760" s="13">
        <v>3.1595499999999999</v>
      </c>
      <c r="M760" s="13">
        <v>4.2206109999999999</v>
      </c>
    </row>
    <row r="761" spans="1:13" s="13" customFormat="1">
      <c r="A761" s="11">
        <v>41134</v>
      </c>
      <c r="B761" s="13">
        <v>16</v>
      </c>
      <c r="C761" s="13" t="s">
        <v>49</v>
      </c>
      <c r="D761" s="13" t="s">
        <v>55</v>
      </c>
      <c r="E761" s="13" t="str">
        <f t="shared" si="11"/>
        <v>4113416Average Per Device30% Cycling</v>
      </c>
      <c r="F761" s="13">
        <v>4.1857150000000001</v>
      </c>
      <c r="G761" s="13">
        <v>4.4161109999999999</v>
      </c>
      <c r="H761" s="13">
        <v>86.038399999999996</v>
      </c>
      <c r="I761" s="13">
        <v>-6.6769300000000004E-2</v>
      </c>
      <c r="J761" s="13">
        <v>0.1087983</v>
      </c>
      <c r="K761" s="13">
        <v>0.23039580000000001</v>
      </c>
      <c r="L761" s="13">
        <v>0.35199330000000001</v>
      </c>
      <c r="M761" s="13">
        <v>0.5275609</v>
      </c>
    </row>
    <row r="762" spans="1:13" s="13" customFormat="1">
      <c r="A762" s="11">
        <v>41134</v>
      </c>
      <c r="B762" s="13">
        <v>16</v>
      </c>
      <c r="C762" s="13" t="s">
        <v>49</v>
      </c>
      <c r="D762" s="13" t="s">
        <v>51</v>
      </c>
      <c r="E762" s="13" t="str">
        <f t="shared" si="11"/>
        <v>4113416Average Per Device50% Cycling</v>
      </c>
      <c r="F762" s="13">
        <v>3.3247490000000002</v>
      </c>
      <c r="G762" s="13">
        <v>3.5817190000000001</v>
      </c>
      <c r="H762" s="13">
        <v>85.556700000000006</v>
      </c>
      <c r="I762" s="13">
        <v>-0.16029370000000001</v>
      </c>
      <c r="J762" s="13">
        <v>8.6229200000000006E-2</v>
      </c>
      <c r="K762" s="13">
        <v>0.25697019999999998</v>
      </c>
      <c r="L762" s="13">
        <v>0.42771120000000001</v>
      </c>
      <c r="M762" s="13">
        <v>0.674234</v>
      </c>
    </row>
    <row r="763" spans="1:13" s="13" customFormat="1">
      <c r="A763" s="11">
        <v>41134</v>
      </c>
      <c r="B763" s="13">
        <v>16</v>
      </c>
      <c r="C763" s="13" t="s">
        <v>49</v>
      </c>
      <c r="D763" s="13" t="s">
        <v>46</v>
      </c>
      <c r="E763" s="13" t="str">
        <f t="shared" si="11"/>
        <v>4113416Average Per DeviceAll</v>
      </c>
      <c r="F763" s="13">
        <v>3.6174770000000001</v>
      </c>
      <c r="G763" s="13">
        <v>3.8654120000000001</v>
      </c>
      <c r="H763" s="13">
        <v>85.720500000000001</v>
      </c>
      <c r="I763" s="13">
        <v>-0.12849540000000001</v>
      </c>
      <c r="J763" s="13">
        <v>9.3902700000000006E-2</v>
      </c>
      <c r="K763" s="13">
        <v>0.24793490000000001</v>
      </c>
      <c r="L763" s="13">
        <v>0.40196710000000002</v>
      </c>
      <c r="M763" s="13">
        <v>0.62436519999999995</v>
      </c>
    </row>
    <row r="764" spans="1:13" s="13" customFormat="1">
      <c r="A764" s="11">
        <v>41134</v>
      </c>
      <c r="B764" s="13">
        <v>16</v>
      </c>
      <c r="C764" s="13" t="s">
        <v>48</v>
      </c>
      <c r="D764" s="13" t="s">
        <v>55</v>
      </c>
      <c r="E764" s="13" t="str">
        <f t="shared" si="11"/>
        <v>4113416Average Per Premise30% Cycling</v>
      </c>
      <c r="F764" s="13">
        <v>8.7282299999999999</v>
      </c>
      <c r="G764" s="13">
        <v>9.2086600000000001</v>
      </c>
      <c r="H764" s="13">
        <v>86.038399999999996</v>
      </c>
      <c r="I764" s="13">
        <v>0.1832655</v>
      </c>
      <c r="J764" s="13">
        <v>0.35883310000000002</v>
      </c>
      <c r="K764" s="13">
        <v>0.48043059999999999</v>
      </c>
      <c r="L764" s="13">
        <v>0.60202809999999995</v>
      </c>
      <c r="M764" s="13">
        <v>0.7775957</v>
      </c>
    </row>
    <row r="765" spans="1:13" s="13" customFormat="1">
      <c r="A765" s="11">
        <v>41134</v>
      </c>
      <c r="B765" s="13">
        <v>16</v>
      </c>
      <c r="C765" s="13" t="s">
        <v>48</v>
      </c>
      <c r="D765" s="13" t="s">
        <v>51</v>
      </c>
      <c r="E765" s="13" t="str">
        <f t="shared" si="11"/>
        <v>4113416Average Per Premise50% Cycling</v>
      </c>
      <c r="F765" s="13">
        <v>6.760478</v>
      </c>
      <c r="G765" s="13">
        <v>7.2829959999999998</v>
      </c>
      <c r="H765" s="13">
        <v>85.556700000000006</v>
      </c>
      <c r="I765" s="13">
        <v>0.1052543</v>
      </c>
      <c r="J765" s="13">
        <v>0.35177720000000001</v>
      </c>
      <c r="K765" s="13">
        <v>0.52251820000000004</v>
      </c>
      <c r="L765" s="13">
        <v>0.69325919999999996</v>
      </c>
      <c r="M765" s="13">
        <v>0.93978200000000001</v>
      </c>
    </row>
    <row r="766" spans="1:13" s="13" customFormat="1">
      <c r="A766" s="11">
        <v>41134</v>
      </c>
      <c r="B766" s="13">
        <v>16</v>
      </c>
      <c r="C766" s="13" t="s">
        <v>48</v>
      </c>
      <c r="D766" s="13" t="s">
        <v>46</v>
      </c>
      <c r="E766" s="13" t="str">
        <f t="shared" si="11"/>
        <v>4113416Average Per PremiseAll</v>
      </c>
      <c r="F766" s="13">
        <v>7.429513</v>
      </c>
      <c r="G766" s="13">
        <v>7.9377219999999999</v>
      </c>
      <c r="H766" s="13">
        <v>85.720500000000001</v>
      </c>
      <c r="I766" s="13">
        <v>0.13177810000000001</v>
      </c>
      <c r="J766" s="13">
        <v>0.3541762</v>
      </c>
      <c r="K766" s="13">
        <v>0.5082084</v>
      </c>
      <c r="L766" s="13">
        <v>0.66224059999999996</v>
      </c>
      <c r="M766" s="13">
        <v>0.8846387</v>
      </c>
    </row>
    <row r="767" spans="1:13" s="13" customFormat="1">
      <c r="A767" s="11">
        <v>41134</v>
      </c>
      <c r="B767" s="13">
        <v>16</v>
      </c>
      <c r="C767" s="13" t="s">
        <v>50</v>
      </c>
      <c r="D767" s="13" t="s">
        <v>55</v>
      </c>
      <c r="E767" s="13" t="str">
        <f t="shared" si="11"/>
        <v>4113416Average Per Ton30% Cycling</v>
      </c>
      <c r="F767" s="13">
        <v>1.141988</v>
      </c>
      <c r="G767" s="13">
        <v>1.2048460000000001</v>
      </c>
      <c r="H767" s="13">
        <v>86.038399999999996</v>
      </c>
      <c r="I767" s="13">
        <v>-0.2343064</v>
      </c>
      <c r="J767" s="13">
        <v>-5.8738800000000001E-2</v>
      </c>
      <c r="K767" s="13">
        <v>6.2858700000000003E-2</v>
      </c>
      <c r="L767" s="13">
        <v>0.18445619999999999</v>
      </c>
      <c r="M767" s="13">
        <v>0.3600238</v>
      </c>
    </row>
    <row r="768" spans="1:13" s="13" customFormat="1">
      <c r="A768" s="11">
        <v>41134</v>
      </c>
      <c r="B768" s="13">
        <v>16</v>
      </c>
      <c r="C768" s="13" t="s">
        <v>50</v>
      </c>
      <c r="D768" s="13" t="s">
        <v>51</v>
      </c>
      <c r="E768" s="13" t="str">
        <f t="shared" si="11"/>
        <v>4113416Average Per Ton50% Cycling</v>
      </c>
      <c r="F768" s="13">
        <v>0.80560449999999995</v>
      </c>
      <c r="G768" s="13">
        <v>0.86786980000000002</v>
      </c>
      <c r="H768" s="13">
        <v>85.556700000000006</v>
      </c>
      <c r="I768" s="13">
        <v>-0.3549986</v>
      </c>
      <c r="J768" s="13">
        <v>-0.10847569999999999</v>
      </c>
      <c r="K768" s="13">
        <v>6.2265300000000003E-2</v>
      </c>
      <c r="L768" s="13">
        <v>0.2330063</v>
      </c>
      <c r="M768" s="13">
        <v>0.47952909999999999</v>
      </c>
    </row>
    <row r="769" spans="1:13" s="13" customFormat="1">
      <c r="A769" s="11">
        <v>41134</v>
      </c>
      <c r="B769" s="13">
        <v>16</v>
      </c>
      <c r="C769" s="13" t="s">
        <v>50</v>
      </c>
      <c r="D769" s="13" t="s">
        <v>46</v>
      </c>
      <c r="E769" s="13" t="str">
        <f t="shared" si="11"/>
        <v>4113416Average Per TonAll</v>
      </c>
      <c r="F769" s="13">
        <v>0.91997479999999998</v>
      </c>
      <c r="G769" s="13">
        <v>0.98244180000000003</v>
      </c>
      <c r="H769" s="13">
        <v>85.720500000000001</v>
      </c>
      <c r="I769" s="13">
        <v>-0.3139632</v>
      </c>
      <c r="J769" s="13">
        <v>-9.1565199999999999E-2</v>
      </c>
      <c r="K769" s="13">
        <v>6.2467000000000002E-2</v>
      </c>
      <c r="L769" s="13">
        <v>0.21649930000000001</v>
      </c>
      <c r="M769" s="13">
        <v>0.43889729999999999</v>
      </c>
    </row>
    <row r="770" spans="1:13" s="13" customFormat="1">
      <c r="A770" s="11">
        <v>41134</v>
      </c>
      <c r="B770" s="13">
        <v>17</v>
      </c>
      <c r="C770" s="13" t="s">
        <v>56</v>
      </c>
      <c r="D770" s="13" t="s">
        <v>55</v>
      </c>
      <c r="E770" s="13" t="str">
        <f t="shared" si="11"/>
        <v>4113417Aggregate30% Cycling</v>
      </c>
      <c r="F770" s="13">
        <v>13.35219</v>
      </c>
      <c r="G770" s="13">
        <v>14.2219</v>
      </c>
      <c r="H770" s="13">
        <v>85.047799999999995</v>
      </c>
      <c r="I770" s="13">
        <v>0.3448888</v>
      </c>
      <c r="J770" s="13">
        <v>0.65495910000000002</v>
      </c>
      <c r="K770" s="13">
        <v>0.86971279999999995</v>
      </c>
      <c r="L770" s="13">
        <v>1.0844670000000001</v>
      </c>
      <c r="M770" s="13">
        <v>1.3945369999999999</v>
      </c>
    </row>
    <row r="771" spans="1:13" s="13" customFormat="1">
      <c r="A771" s="11">
        <v>41134</v>
      </c>
      <c r="B771" s="13">
        <v>17</v>
      </c>
      <c r="C771" s="13" t="s">
        <v>56</v>
      </c>
      <c r="D771" s="13" t="s">
        <v>51</v>
      </c>
      <c r="E771" s="13" t="str">
        <f t="shared" ref="E771:E834" si="12">CONCATENATE(A771,B771,C771,D771)</f>
        <v>4113417Aggregate50% Cycling</v>
      </c>
      <c r="F771" s="13">
        <v>20.181719999999999</v>
      </c>
      <c r="G771" s="13">
        <v>21.59965</v>
      </c>
      <c r="H771" s="13">
        <v>84.572100000000006</v>
      </c>
      <c r="I771" s="13">
        <v>0.13372780000000001</v>
      </c>
      <c r="J771" s="13">
        <v>0.89244780000000001</v>
      </c>
      <c r="K771" s="13">
        <v>1.4179349999999999</v>
      </c>
      <c r="L771" s="13">
        <v>1.943422</v>
      </c>
      <c r="M771" s="13">
        <v>2.7021419999999998</v>
      </c>
    </row>
    <row r="772" spans="1:13" s="13" customFormat="1">
      <c r="A772" s="11">
        <v>41134</v>
      </c>
      <c r="B772" s="13">
        <v>17</v>
      </c>
      <c r="C772" s="13" t="s">
        <v>56</v>
      </c>
      <c r="D772" s="13" t="s">
        <v>46</v>
      </c>
      <c r="E772" s="13" t="str">
        <f t="shared" si="12"/>
        <v>4113417AggregateAll</v>
      </c>
      <c r="F772" s="13">
        <v>33.535989999999998</v>
      </c>
      <c r="G772" s="13">
        <v>35.823740000000001</v>
      </c>
      <c r="H772" s="13">
        <v>84.733800000000002</v>
      </c>
      <c r="I772" s="13">
        <v>0.47881069999999998</v>
      </c>
      <c r="J772" s="13">
        <v>1.5475449999999999</v>
      </c>
      <c r="K772" s="13">
        <v>2.2877459999999998</v>
      </c>
      <c r="L772" s="13">
        <v>3.0279479999999999</v>
      </c>
      <c r="M772" s="13">
        <v>4.0966820000000004</v>
      </c>
    </row>
    <row r="773" spans="1:13" s="13" customFormat="1">
      <c r="A773" s="11">
        <v>41134</v>
      </c>
      <c r="B773" s="13">
        <v>17</v>
      </c>
      <c r="C773" s="13" t="s">
        <v>49</v>
      </c>
      <c r="D773" s="13" t="s">
        <v>55</v>
      </c>
      <c r="E773" s="13" t="str">
        <f t="shared" si="12"/>
        <v>4113417Average Per Device30% Cycling</v>
      </c>
      <c r="F773" s="13">
        <v>3.9501439999999999</v>
      </c>
      <c r="G773" s="13">
        <v>4.2074410000000002</v>
      </c>
      <c r="H773" s="13">
        <v>85.047799999999995</v>
      </c>
      <c r="I773" s="13">
        <v>-6.6467899999999996E-2</v>
      </c>
      <c r="J773" s="13">
        <v>0.1248155</v>
      </c>
      <c r="K773" s="13">
        <v>0.25729780000000002</v>
      </c>
      <c r="L773" s="13">
        <v>0.38978000000000002</v>
      </c>
      <c r="M773" s="13">
        <v>0.58106340000000001</v>
      </c>
    </row>
    <row r="774" spans="1:13" s="13" customFormat="1">
      <c r="A774" s="11">
        <v>41134</v>
      </c>
      <c r="B774" s="13">
        <v>17</v>
      </c>
      <c r="C774" s="13" t="s">
        <v>49</v>
      </c>
      <c r="D774" s="13" t="s">
        <v>51</v>
      </c>
      <c r="E774" s="13" t="str">
        <f t="shared" si="12"/>
        <v>4113417Average Per Device50% Cycling</v>
      </c>
      <c r="F774" s="13">
        <v>3.1508600000000002</v>
      </c>
      <c r="G774" s="13">
        <v>3.3722340000000002</v>
      </c>
      <c r="H774" s="13">
        <v>84.572100000000006</v>
      </c>
      <c r="I774" s="13">
        <v>-0.18631030000000001</v>
      </c>
      <c r="J774" s="13">
        <v>5.4553200000000003E-2</v>
      </c>
      <c r="K774" s="13">
        <v>0.2213745</v>
      </c>
      <c r="L774" s="13">
        <v>0.38819579999999998</v>
      </c>
      <c r="M774" s="13">
        <v>0.62905929999999999</v>
      </c>
    </row>
    <row r="775" spans="1:13" s="13" customFormat="1">
      <c r="A775" s="11">
        <v>41134</v>
      </c>
      <c r="B775" s="13">
        <v>17</v>
      </c>
      <c r="C775" s="13" t="s">
        <v>49</v>
      </c>
      <c r="D775" s="13" t="s">
        <v>46</v>
      </c>
      <c r="E775" s="13" t="str">
        <f t="shared" si="12"/>
        <v>4113417Average Per DeviceAll</v>
      </c>
      <c r="F775" s="13">
        <v>3.4226160000000001</v>
      </c>
      <c r="G775" s="13">
        <v>3.6562049999999999</v>
      </c>
      <c r="H775" s="13">
        <v>84.733800000000002</v>
      </c>
      <c r="I775" s="13">
        <v>-0.1455639</v>
      </c>
      <c r="J775" s="13">
        <v>7.8442399999999995E-2</v>
      </c>
      <c r="K775" s="13">
        <v>0.2335884</v>
      </c>
      <c r="L775" s="13">
        <v>0.38873449999999998</v>
      </c>
      <c r="M775" s="13">
        <v>0.61274070000000003</v>
      </c>
    </row>
    <row r="776" spans="1:13" s="13" customFormat="1">
      <c r="A776" s="11">
        <v>41134</v>
      </c>
      <c r="B776" s="13">
        <v>17</v>
      </c>
      <c r="C776" s="13" t="s">
        <v>48</v>
      </c>
      <c r="D776" s="13" t="s">
        <v>55</v>
      </c>
      <c r="E776" s="13" t="str">
        <f t="shared" si="12"/>
        <v>4113417Average Per Premise30% Cycling</v>
      </c>
      <c r="F776" s="13">
        <v>8.2370059999999992</v>
      </c>
      <c r="G776" s="13">
        <v>8.7735350000000007</v>
      </c>
      <c r="H776" s="13">
        <v>85.047799999999995</v>
      </c>
      <c r="I776" s="13">
        <v>0.21276300000000001</v>
      </c>
      <c r="J776" s="13">
        <v>0.40404630000000002</v>
      </c>
      <c r="K776" s="13">
        <v>0.53652860000000002</v>
      </c>
      <c r="L776" s="13">
        <v>0.66901089999999996</v>
      </c>
      <c r="M776" s="13">
        <v>0.86029420000000001</v>
      </c>
    </row>
    <row r="777" spans="1:13" s="13" customFormat="1">
      <c r="A777" s="11">
        <v>41134</v>
      </c>
      <c r="B777" s="13">
        <v>17</v>
      </c>
      <c r="C777" s="13" t="s">
        <v>48</v>
      </c>
      <c r="D777" s="13" t="s">
        <v>51</v>
      </c>
      <c r="E777" s="13" t="str">
        <f t="shared" si="12"/>
        <v>4113417Average Per Premise50% Cycling</v>
      </c>
      <c r="F777" s="13">
        <v>6.4068949999999996</v>
      </c>
      <c r="G777" s="13">
        <v>6.8570330000000004</v>
      </c>
      <c r="H777" s="13">
        <v>84.572100000000006</v>
      </c>
      <c r="I777" s="13">
        <v>4.2453299999999999E-2</v>
      </c>
      <c r="J777" s="13">
        <v>0.28331679999999998</v>
      </c>
      <c r="K777" s="13">
        <v>0.45013809999999999</v>
      </c>
      <c r="L777" s="13">
        <v>0.61695940000000005</v>
      </c>
      <c r="M777" s="13">
        <v>0.85782290000000005</v>
      </c>
    </row>
    <row r="778" spans="1:13" s="13" customFormat="1">
      <c r="A778" s="11">
        <v>41134</v>
      </c>
      <c r="B778" s="13">
        <v>17</v>
      </c>
      <c r="C778" s="13" t="s">
        <v>48</v>
      </c>
      <c r="D778" s="13" t="s">
        <v>46</v>
      </c>
      <c r="E778" s="13" t="str">
        <f t="shared" si="12"/>
        <v>4113417Average Per PremiseAll</v>
      </c>
      <c r="F778" s="13">
        <v>7.0291329999999999</v>
      </c>
      <c r="G778" s="13">
        <v>7.5086440000000003</v>
      </c>
      <c r="H778" s="13">
        <v>84.733800000000002</v>
      </c>
      <c r="I778" s="13">
        <v>0.10035860000000001</v>
      </c>
      <c r="J778" s="13">
        <v>0.32436480000000001</v>
      </c>
      <c r="K778" s="13">
        <v>0.47951080000000001</v>
      </c>
      <c r="L778" s="13">
        <v>0.63465689999999997</v>
      </c>
      <c r="M778" s="13">
        <v>0.85866319999999996</v>
      </c>
    </row>
    <row r="779" spans="1:13" s="13" customFormat="1">
      <c r="A779" s="11">
        <v>41134</v>
      </c>
      <c r="B779" s="13">
        <v>17</v>
      </c>
      <c r="C779" s="13" t="s">
        <v>50</v>
      </c>
      <c r="D779" s="13" t="s">
        <v>55</v>
      </c>
      <c r="E779" s="13" t="str">
        <f t="shared" si="12"/>
        <v>4113417Average Per Ton30% Cycling</v>
      </c>
      <c r="F779" s="13">
        <v>1.077717</v>
      </c>
      <c r="G779" s="13">
        <v>1.147915</v>
      </c>
      <c r="H779" s="13">
        <v>85.047799999999995</v>
      </c>
      <c r="I779" s="13">
        <v>-0.25356709999999999</v>
      </c>
      <c r="J779" s="13">
        <v>-6.2283699999999997E-2</v>
      </c>
      <c r="K779" s="13">
        <v>7.0198499999999997E-2</v>
      </c>
      <c r="L779" s="13">
        <v>0.20268079999999999</v>
      </c>
      <c r="M779" s="13">
        <v>0.39396419999999999</v>
      </c>
    </row>
    <row r="780" spans="1:13" s="13" customFormat="1">
      <c r="A780" s="11">
        <v>41134</v>
      </c>
      <c r="B780" s="13">
        <v>17</v>
      </c>
      <c r="C780" s="13" t="s">
        <v>50</v>
      </c>
      <c r="D780" s="13" t="s">
        <v>51</v>
      </c>
      <c r="E780" s="13" t="str">
        <f t="shared" si="12"/>
        <v>4113417Average Per Ton50% Cycling</v>
      </c>
      <c r="F780" s="13">
        <v>0.76347019999999999</v>
      </c>
      <c r="G780" s="13">
        <v>0.81711040000000001</v>
      </c>
      <c r="H780" s="13">
        <v>84.572100000000006</v>
      </c>
      <c r="I780" s="13">
        <v>-0.35404459999999999</v>
      </c>
      <c r="J780" s="13">
        <v>-0.11318110000000001</v>
      </c>
      <c r="K780" s="13">
        <v>5.3640199999999999E-2</v>
      </c>
      <c r="L780" s="13">
        <v>0.2204615</v>
      </c>
      <c r="M780" s="13">
        <v>0.46132499999999999</v>
      </c>
    </row>
    <row r="781" spans="1:13" s="13" customFormat="1">
      <c r="A781" s="11">
        <v>41134</v>
      </c>
      <c r="B781" s="13">
        <v>17</v>
      </c>
      <c r="C781" s="13" t="s">
        <v>50</v>
      </c>
      <c r="D781" s="13" t="s">
        <v>46</v>
      </c>
      <c r="E781" s="13" t="str">
        <f t="shared" si="12"/>
        <v>4113417Average Per TonAll</v>
      </c>
      <c r="F781" s="13">
        <v>0.87031400000000003</v>
      </c>
      <c r="G781" s="13">
        <v>0.92958399999999997</v>
      </c>
      <c r="H781" s="13">
        <v>84.733800000000002</v>
      </c>
      <c r="I781" s="13">
        <v>-0.31988230000000001</v>
      </c>
      <c r="J781" s="13">
        <v>-9.5876000000000003E-2</v>
      </c>
      <c r="K781" s="13">
        <v>5.9270000000000003E-2</v>
      </c>
      <c r="L781" s="13">
        <v>0.2144161</v>
      </c>
      <c r="M781" s="13">
        <v>0.43842229999999999</v>
      </c>
    </row>
    <row r="782" spans="1:13" s="13" customFormat="1">
      <c r="A782" s="11">
        <v>41134</v>
      </c>
      <c r="B782" s="13">
        <v>18</v>
      </c>
      <c r="C782" s="13" t="s">
        <v>56</v>
      </c>
      <c r="D782" s="13" t="s">
        <v>55</v>
      </c>
      <c r="E782" s="13" t="str">
        <f t="shared" si="12"/>
        <v>4113418Aggregate30% Cycling</v>
      </c>
      <c r="F782" s="13">
        <v>12.28073</v>
      </c>
      <c r="G782" s="13">
        <v>12.28073</v>
      </c>
      <c r="H782" s="13">
        <v>81.214200000000005</v>
      </c>
    </row>
    <row r="783" spans="1:13" s="13" customFormat="1">
      <c r="A783" s="11">
        <v>41134</v>
      </c>
      <c r="B783" s="13">
        <v>18</v>
      </c>
      <c r="C783" s="13" t="s">
        <v>56</v>
      </c>
      <c r="D783" s="13" t="s">
        <v>51</v>
      </c>
      <c r="E783" s="13" t="str">
        <f t="shared" si="12"/>
        <v>4113418Aggregate50% Cycling</v>
      </c>
      <c r="F783" s="13">
        <v>19.127880000000001</v>
      </c>
      <c r="G783" s="13">
        <v>19.127880000000001</v>
      </c>
      <c r="H783" s="13">
        <v>80.734200000000001</v>
      </c>
    </row>
    <row r="784" spans="1:13" s="13" customFormat="1">
      <c r="A784" s="11">
        <v>41134</v>
      </c>
      <c r="B784" s="13">
        <v>18</v>
      </c>
      <c r="C784" s="13" t="s">
        <v>56</v>
      </c>
      <c r="D784" s="13" t="s">
        <v>46</v>
      </c>
      <c r="E784" s="13" t="str">
        <f t="shared" si="12"/>
        <v>4113418AggregateAll</v>
      </c>
      <c r="F784" s="13">
        <v>31.410329999999998</v>
      </c>
      <c r="G784" s="13">
        <v>31.410329999999998</v>
      </c>
      <c r="H784" s="13">
        <v>80.897400000000005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</row>
    <row r="785" spans="1:13" s="13" customFormat="1">
      <c r="A785" s="11">
        <v>41134</v>
      </c>
      <c r="B785" s="13">
        <v>18</v>
      </c>
      <c r="C785" s="13" t="s">
        <v>49</v>
      </c>
      <c r="D785" s="13" t="s">
        <v>55</v>
      </c>
      <c r="E785" s="13" t="str">
        <f t="shared" si="12"/>
        <v>4113418Average Per Device30% Cycling</v>
      </c>
      <c r="F785" s="13">
        <v>3.6331609999999999</v>
      </c>
      <c r="G785" s="13">
        <v>3.6331609999999999</v>
      </c>
      <c r="H785" s="13">
        <v>81.214200000000005</v>
      </c>
    </row>
    <row r="786" spans="1:13" s="13" customFormat="1">
      <c r="A786" s="11">
        <v>41134</v>
      </c>
      <c r="B786" s="13">
        <v>18</v>
      </c>
      <c r="C786" s="13" t="s">
        <v>49</v>
      </c>
      <c r="D786" s="13" t="s">
        <v>51</v>
      </c>
      <c r="E786" s="13" t="str">
        <f t="shared" si="12"/>
        <v>4113418Average Per Device50% Cycling</v>
      </c>
      <c r="F786" s="13">
        <v>2.9863300000000002</v>
      </c>
      <c r="G786" s="13">
        <v>2.9863300000000002</v>
      </c>
      <c r="H786" s="13">
        <v>80.734200000000001</v>
      </c>
    </row>
    <row r="787" spans="1:13" s="13" customFormat="1">
      <c r="A787" s="11">
        <v>41134</v>
      </c>
      <c r="B787" s="13">
        <v>18</v>
      </c>
      <c r="C787" s="13" t="s">
        <v>49</v>
      </c>
      <c r="D787" s="13" t="s">
        <v>46</v>
      </c>
      <c r="E787" s="13" t="str">
        <f t="shared" si="12"/>
        <v>4113418Average Per DeviceAll</v>
      </c>
      <c r="F787" s="13">
        <v>3.2062520000000001</v>
      </c>
      <c r="G787" s="13">
        <v>3.2062520000000001</v>
      </c>
      <c r="H787" s="13">
        <v>80.897400000000005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</row>
    <row r="788" spans="1:13" s="13" customFormat="1">
      <c r="A788" s="11">
        <v>41134</v>
      </c>
      <c r="B788" s="13">
        <v>18</v>
      </c>
      <c r="C788" s="13" t="s">
        <v>48</v>
      </c>
      <c r="D788" s="13" t="s">
        <v>55</v>
      </c>
      <c r="E788" s="13" t="str">
        <f t="shared" si="12"/>
        <v>4113418Average Per Premise30% Cycling</v>
      </c>
      <c r="F788" s="13">
        <v>7.5760199999999998</v>
      </c>
      <c r="G788" s="13">
        <v>7.5760199999999998</v>
      </c>
      <c r="H788" s="13">
        <v>81.214200000000005</v>
      </c>
    </row>
    <row r="789" spans="1:13" s="13" customFormat="1">
      <c r="A789" s="11">
        <v>41134</v>
      </c>
      <c r="B789" s="13">
        <v>18</v>
      </c>
      <c r="C789" s="13" t="s">
        <v>48</v>
      </c>
      <c r="D789" s="13" t="s">
        <v>51</v>
      </c>
      <c r="E789" s="13" t="str">
        <f t="shared" si="12"/>
        <v>4113418Average Per Premise50% Cycling</v>
      </c>
      <c r="F789" s="13">
        <v>6.0723440000000002</v>
      </c>
      <c r="G789" s="13">
        <v>6.0723440000000002</v>
      </c>
      <c r="H789" s="13">
        <v>80.734200000000001</v>
      </c>
    </row>
    <row r="790" spans="1:13" s="13" customFormat="1">
      <c r="A790" s="11">
        <v>41134</v>
      </c>
      <c r="B790" s="13">
        <v>18</v>
      </c>
      <c r="C790" s="13" t="s">
        <v>48</v>
      </c>
      <c r="D790" s="13" t="s">
        <v>46</v>
      </c>
      <c r="E790" s="13" t="str">
        <f t="shared" si="12"/>
        <v>4113418Average Per PremiseAll</v>
      </c>
      <c r="F790" s="13">
        <v>6.5835939999999997</v>
      </c>
      <c r="G790" s="13">
        <v>6.5835939999999997</v>
      </c>
      <c r="H790" s="13">
        <v>80.897400000000005</v>
      </c>
      <c r="I790" s="13">
        <v>0</v>
      </c>
      <c r="J790" s="13">
        <v>0</v>
      </c>
      <c r="K790" s="13">
        <v>0</v>
      </c>
      <c r="L790" s="13">
        <v>0</v>
      </c>
      <c r="M790" s="13">
        <v>0</v>
      </c>
    </row>
    <row r="791" spans="1:13" s="13" customFormat="1">
      <c r="A791" s="11">
        <v>41134</v>
      </c>
      <c r="B791" s="13">
        <v>18</v>
      </c>
      <c r="C791" s="13" t="s">
        <v>50</v>
      </c>
      <c r="D791" s="13" t="s">
        <v>55</v>
      </c>
      <c r="E791" s="13" t="str">
        <f t="shared" si="12"/>
        <v>4113418Average Per Ton30% Cycling</v>
      </c>
      <c r="F791" s="13">
        <v>0.99123430000000001</v>
      </c>
      <c r="G791" s="13">
        <v>0.99123430000000001</v>
      </c>
      <c r="H791" s="13">
        <v>81.214200000000005</v>
      </c>
    </row>
    <row r="792" spans="1:13" s="13" customFormat="1">
      <c r="A792" s="11">
        <v>41134</v>
      </c>
      <c r="B792" s="13">
        <v>18</v>
      </c>
      <c r="C792" s="13" t="s">
        <v>50</v>
      </c>
      <c r="D792" s="13" t="s">
        <v>51</v>
      </c>
      <c r="E792" s="13" t="str">
        <f t="shared" si="12"/>
        <v>4113418Average Per Ton50% Cycling</v>
      </c>
      <c r="F792" s="13">
        <v>0.72360380000000002</v>
      </c>
      <c r="G792" s="13">
        <v>0.72360380000000002</v>
      </c>
      <c r="H792" s="13">
        <v>80.734200000000001</v>
      </c>
    </row>
    <row r="793" spans="1:13" s="13" customFormat="1">
      <c r="A793" s="11">
        <v>41134</v>
      </c>
      <c r="B793" s="13">
        <v>18</v>
      </c>
      <c r="C793" s="13" t="s">
        <v>50</v>
      </c>
      <c r="D793" s="13" t="s">
        <v>46</v>
      </c>
      <c r="E793" s="13" t="str">
        <f t="shared" si="12"/>
        <v>4113418Average Per TonAll</v>
      </c>
      <c r="F793" s="13">
        <v>0.81459820000000005</v>
      </c>
      <c r="G793" s="13">
        <v>0.81459820000000005</v>
      </c>
      <c r="H793" s="13">
        <v>80.897400000000005</v>
      </c>
      <c r="I793" s="13">
        <v>0</v>
      </c>
      <c r="J793" s="13">
        <v>0</v>
      </c>
      <c r="K793" s="13">
        <v>0</v>
      </c>
      <c r="L793" s="13">
        <v>0</v>
      </c>
      <c r="M793" s="13">
        <v>0</v>
      </c>
    </row>
    <row r="794" spans="1:13" s="13" customFormat="1">
      <c r="A794" s="11">
        <v>41134</v>
      </c>
      <c r="B794" s="13">
        <v>19</v>
      </c>
      <c r="C794" s="13" t="s">
        <v>56</v>
      </c>
      <c r="D794" s="13" t="s">
        <v>55</v>
      </c>
      <c r="E794" s="13" t="str">
        <f t="shared" si="12"/>
        <v>4113419Aggregate30% Cycling</v>
      </c>
      <c r="F794" s="13">
        <v>10.706099999999999</v>
      </c>
      <c r="G794" s="13">
        <v>10.706099999999999</v>
      </c>
      <c r="H794" s="13">
        <v>78.704300000000003</v>
      </c>
    </row>
    <row r="795" spans="1:13" s="13" customFormat="1">
      <c r="A795" s="11">
        <v>41134</v>
      </c>
      <c r="B795" s="13">
        <v>19</v>
      </c>
      <c r="C795" s="13" t="s">
        <v>56</v>
      </c>
      <c r="D795" s="13" t="s">
        <v>51</v>
      </c>
      <c r="E795" s="13" t="str">
        <f t="shared" si="12"/>
        <v>4113419Aggregate50% Cycling</v>
      </c>
      <c r="F795" s="13">
        <v>16.318390000000001</v>
      </c>
      <c r="G795" s="13">
        <v>16.318390000000001</v>
      </c>
      <c r="H795" s="13">
        <v>78.427700000000002</v>
      </c>
    </row>
    <row r="796" spans="1:13" s="13" customFormat="1">
      <c r="A796" s="11">
        <v>41134</v>
      </c>
      <c r="B796" s="13">
        <v>19</v>
      </c>
      <c r="C796" s="13" t="s">
        <v>56</v>
      </c>
      <c r="D796" s="13" t="s">
        <v>46</v>
      </c>
      <c r="E796" s="13" t="str">
        <f t="shared" si="12"/>
        <v>4113419AggregateAll</v>
      </c>
      <c r="F796" s="13">
        <v>27.026109999999999</v>
      </c>
      <c r="G796" s="13">
        <v>27.026109999999999</v>
      </c>
      <c r="H796" s="13">
        <v>78.521699999999996</v>
      </c>
      <c r="I796" s="13">
        <v>0</v>
      </c>
      <c r="J796" s="13">
        <v>0</v>
      </c>
      <c r="K796" s="13">
        <v>0</v>
      </c>
      <c r="L796" s="13">
        <v>0</v>
      </c>
      <c r="M796" s="13">
        <v>0</v>
      </c>
    </row>
    <row r="797" spans="1:13" s="13" customFormat="1">
      <c r="A797" s="11">
        <v>41134</v>
      </c>
      <c r="B797" s="13">
        <v>19</v>
      </c>
      <c r="C797" s="13" t="s">
        <v>49</v>
      </c>
      <c r="D797" s="13" t="s">
        <v>55</v>
      </c>
      <c r="E797" s="13" t="str">
        <f t="shared" si="12"/>
        <v>4113419Average Per Device30% Cycling</v>
      </c>
      <c r="F797" s="13">
        <v>3.167319</v>
      </c>
      <c r="G797" s="13">
        <v>3.167319</v>
      </c>
      <c r="H797" s="13">
        <v>78.704300000000003</v>
      </c>
    </row>
    <row r="798" spans="1:13" s="13" customFormat="1">
      <c r="A798" s="11">
        <v>41134</v>
      </c>
      <c r="B798" s="13">
        <v>19</v>
      </c>
      <c r="C798" s="13" t="s">
        <v>49</v>
      </c>
      <c r="D798" s="13" t="s">
        <v>51</v>
      </c>
      <c r="E798" s="13" t="str">
        <f t="shared" si="12"/>
        <v>4113419Average Per Device50% Cycling</v>
      </c>
      <c r="F798" s="13">
        <v>2.5476990000000002</v>
      </c>
      <c r="G798" s="13">
        <v>2.5476990000000002</v>
      </c>
      <c r="H798" s="13">
        <v>78.427700000000002</v>
      </c>
    </row>
    <row r="799" spans="1:13" s="13" customFormat="1">
      <c r="A799" s="11">
        <v>41134</v>
      </c>
      <c r="B799" s="13">
        <v>19</v>
      </c>
      <c r="C799" s="13" t="s">
        <v>49</v>
      </c>
      <c r="D799" s="13" t="s">
        <v>46</v>
      </c>
      <c r="E799" s="13" t="str">
        <f t="shared" si="12"/>
        <v>4113419Average Per DeviceAll</v>
      </c>
      <c r="F799" s="13">
        <v>2.7583700000000002</v>
      </c>
      <c r="G799" s="13">
        <v>2.7583700000000002</v>
      </c>
      <c r="H799" s="13">
        <v>78.521699999999996</v>
      </c>
      <c r="I799" s="13">
        <v>0</v>
      </c>
      <c r="J799" s="13">
        <v>0</v>
      </c>
      <c r="K799" s="13">
        <v>0</v>
      </c>
      <c r="L799" s="13">
        <v>0</v>
      </c>
      <c r="M799" s="13">
        <v>0</v>
      </c>
    </row>
    <row r="800" spans="1:13" s="13" customFormat="1">
      <c r="A800" s="11">
        <v>41134</v>
      </c>
      <c r="B800" s="13">
        <v>19</v>
      </c>
      <c r="C800" s="13" t="s">
        <v>48</v>
      </c>
      <c r="D800" s="13" t="s">
        <v>55</v>
      </c>
      <c r="E800" s="13" t="str">
        <f t="shared" si="12"/>
        <v>4113419Average Per Premise30% Cycling</v>
      </c>
      <c r="F800" s="13">
        <v>6.6046279999999999</v>
      </c>
      <c r="G800" s="13">
        <v>6.6046279999999999</v>
      </c>
      <c r="H800" s="13">
        <v>78.704300000000003</v>
      </c>
    </row>
    <row r="801" spans="1:13" s="13" customFormat="1">
      <c r="A801" s="11">
        <v>41134</v>
      </c>
      <c r="B801" s="13">
        <v>19</v>
      </c>
      <c r="C801" s="13" t="s">
        <v>48</v>
      </c>
      <c r="D801" s="13" t="s">
        <v>51</v>
      </c>
      <c r="E801" s="13" t="str">
        <f t="shared" si="12"/>
        <v>4113419Average Per Premise50% Cycling</v>
      </c>
      <c r="F801" s="13">
        <v>5.1804399999999999</v>
      </c>
      <c r="G801" s="13">
        <v>5.1804399999999999</v>
      </c>
      <c r="H801" s="13">
        <v>78.427700000000002</v>
      </c>
    </row>
    <row r="802" spans="1:13" s="13" customFormat="1">
      <c r="A802" s="11">
        <v>41134</v>
      </c>
      <c r="B802" s="13">
        <v>19</v>
      </c>
      <c r="C802" s="13" t="s">
        <v>48</v>
      </c>
      <c r="D802" s="13" t="s">
        <v>46</v>
      </c>
      <c r="E802" s="13" t="str">
        <f t="shared" si="12"/>
        <v>4113419Average Per PremiseAll</v>
      </c>
      <c r="F802" s="13">
        <v>5.6646640000000001</v>
      </c>
      <c r="G802" s="13">
        <v>5.6646640000000001</v>
      </c>
      <c r="H802" s="13">
        <v>78.521699999999996</v>
      </c>
      <c r="I802" s="13">
        <v>0</v>
      </c>
      <c r="J802" s="13">
        <v>0</v>
      </c>
      <c r="K802" s="13">
        <v>0</v>
      </c>
      <c r="L802" s="13">
        <v>0</v>
      </c>
      <c r="M802" s="13">
        <v>0</v>
      </c>
    </row>
    <row r="803" spans="1:13" s="13" customFormat="1">
      <c r="A803" s="11">
        <v>41134</v>
      </c>
      <c r="B803" s="13">
        <v>19</v>
      </c>
      <c r="C803" s="13" t="s">
        <v>50</v>
      </c>
      <c r="D803" s="13" t="s">
        <v>55</v>
      </c>
      <c r="E803" s="13" t="str">
        <f t="shared" si="12"/>
        <v>4113419Average Per Ton30% Cycling</v>
      </c>
      <c r="F803" s="13">
        <v>0.86413879999999998</v>
      </c>
      <c r="G803" s="13">
        <v>0.86413879999999998</v>
      </c>
      <c r="H803" s="13">
        <v>78.704300000000003</v>
      </c>
    </row>
    <row r="804" spans="1:13" s="13" customFormat="1">
      <c r="A804" s="11">
        <v>41134</v>
      </c>
      <c r="B804" s="13">
        <v>19</v>
      </c>
      <c r="C804" s="13" t="s">
        <v>50</v>
      </c>
      <c r="D804" s="13" t="s">
        <v>51</v>
      </c>
      <c r="E804" s="13" t="str">
        <f t="shared" si="12"/>
        <v>4113419Average Per Ton50% Cycling</v>
      </c>
      <c r="F804" s="13">
        <v>0.61732120000000001</v>
      </c>
      <c r="G804" s="13">
        <v>0.61732120000000001</v>
      </c>
      <c r="H804" s="13">
        <v>78.427700000000002</v>
      </c>
    </row>
    <row r="805" spans="1:13" s="13" customFormat="1">
      <c r="A805" s="11">
        <v>41134</v>
      </c>
      <c r="B805" s="13">
        <v>19</v>
      </c>
      <c r="C805" s="13" t="s">
        <v>50</v>
      </c>
      <c r="D805" s="13" t="s">
        <v>46</v>
      </c>
      <c r="E805" s="13" t="str">
        <f t="shared" si="12"/>
        <v>4113419Average Per TonAll</v>
      </c>
      <c r="F805" s="13">
        <v>0.70123919999999995</v>
      </c>
      <c r="G805" s="13">
        <v>0.70123919999999995</v>
      </c>
      <c r="H805" s="13">
        <v>78.521699999999996</v>
      </c>
      <c r="I805" s="13">
        <v>0</v>
      </c>
      <c r="J805" s="13">
        <v>0</v>
      </c>
      <c r="K805" s="13">
        <v>0</v>
      </c>
      <c r="L805" s="13">
        <v>0</v>
      </c>
      <c r="M805" s="13">
        <v>0</v>
      </c>
    </row>
    <row r="806" spans="1:13" s="13" customFormat="1">
      <c r="A806" s="11">
        <v>41134</v>
      </c>
      <c r="B806" s="13">
        <v>20</v>
      </c>
      <c r="C806" s="13" t="s">
        <v>56</v>
      </c>
      <c r="D806" s="13" t="s">
        <v>55</v>
      </c>
      <c r="E806" s="13" t="str">
        <f t="shared" si="12"/>
        <v>4113420Aggregate30% Cycling</v>
      </c>
      <c r="F806" s="13">
        <v>9.9411140000000007</v>
      </c>
      <c r="G806" s="13">
        <v>9.9411140000000007</v>
      </c>
      <c r="H806" s="13">
        <v>75.418000000000006</v>
      </c>
    </row>
    <row r="807" spans="1:13" s="13" customFormat="1">
      <c r="A807" s="11">
        <v>41134</v>
      </c>
      <c r="B807" s="13">
        <v>20</v>
      </c>
      <c r="C807" s="13" t="s">
        <v>56</v>
      </c>
      <c r="D807" s="13" t="s">
        <v>51</v>
      </c>
      <c r="E807" s="13" t="str">
        <f t="shared" si="12"/>
        <v>4113420Aggregate50% Cycling</v>
      </c>
      <c r="F807" s="13">
        <v>14.96771</v>
      </c>
      <c r="G807" s="13">
        <v>14.96771</v>
      </c>
      <c r="H807" s="13">
        <v>75.215199999999996</v>
      </c>
    </row>
    <row r="808" spans="1:13" s="13" customFormat="1">
      <c r="A808" s="11">
        <v>41134</v>
      </c>
      <c r="B808" s="13">
        <v>20</v>
      </c>
      <c r="C808" s="13" t="s">
        <v>56</v>
      </c>
      <c r="D808" s="13" t="s">
        <v>46</v>
      </c>
      <c r="E808" s="13" t="str">
        <f t="shared" si="12"/>
        <v>4113420AggregateAll</v>
      </c>
      <c r="F808" s="13">
        <v>24.910399999999999</v>
      </c>
      <c r="G808" s="13">
        <v>24.910399999999999</v>
      </c>
      <c r="H808" s="13">
        <v>75.284199999999998</v>
      </c>
      <c r="I808" s="13">
        <v>0</v>
      </c>
      <c r="J808" s="13">
        <v>0</v>
      </c>
      <c r="K808" s="13">
        <v>0</v>
      </c>
      <c r="L808" s="13">
        <v>0</v>
      </c>
      <c r="M808" s="13">
        <v>0</v>
      </c>
    </row>
    <row r="809" spans="1:13" s="13" customFormat="1">
      <c r="A809" s="11">
        <v>41134</v>
      </c>
      <c r="B809" s="13">
        <v>20</v>
      </c>
      <c r="C809" s="13" t="s">
        <v>49</v>
      </c>
      <c r="D809" s="13" t="s">
        <v>55</v>
      </c>
      <c r="E809" s="13" t="str">
        <f t="shared" si="12"/>
        <v>4113420Average Per Device30% Cycling</v>
      </c>
      <c r="F809" s="13">
        <v>2.9410029999999998</v>
      </c>
      <c r="G809" s="13">
        <v>2.9410029999999998</v>
      </c>
      <c r="H809" s="13">
        <v>75.418000000000006</v>
      </c>
    </row>
    <row r="810" spans="1:13" s="13" customFormat="1">
      <c r="A810" s="11">
        <v>41134</v>
      </c>
      <c r="B810" s="13">
        <v>20</v>
      </c>
      <c r="C810" s="13" t="s">
        <v>49</v>
      </c>
      <c r="D810" s="13" t="s">
        <v>51</v>
      </c>
      <c r="E810" s="13" t="str">
        <f t="shared" si="12"/>
        <v>4113420Average Per Device50% Cycling</v>
      </c>
      <c r="F810" s="13">
        <v>2.3368259999999998</v>
      </c>
      <c r="G810" s="13">
        <v>2.3368259999999998</v>
      </c>
      <c r="H810" s="13">
        <v>75.215199999999996</v>
      </c>
    </row>
    <row r="811" spans="1:13" s="13" customFormat="1">
      <c r="A811" s="11">
        <v>41134</v>
      </c>
      <c r="B811" s="13">
        <v>20</v>
      </c>
      <c r="C811" s="13" t="s">
        <v>49</v>
      </c>
      <c r="D811" s="13" t="s">
        <v>46</v>
      </c>
      <c r="E811" s="13" t="str">
        <f t="shared" si="12"/>
        <v>4113420Average Per DeviceAll</v>
      </c>
      <c r="F811" s="13">
        <v>2.542246</v>
      </c>
      <c r="G811" s="13">
        <v>2.542246</v>
      </c>
      <c r="H811" s="13">
        <v>75.284199999999998</v>
      </c>
      <c r="I811" s="13">
        <v>0</v>
      </c>
      <c r="J811" s="13">
        <v>0</v>
      </c>
      <c r="K811" s="13">
        <v>0</v>
      </c>
      <c r="L811" s="13">
        <v>0</v>
      </c>
      <c r="M811" s="13">
        <v>0</v>
      </c>
    </row>
    <row r="812" spans="1:13" s="13" customFormat="1">
      <c r="A812" s="11">
        <v>41134</v>
      </c>
      <c r="B812" s="13">
        <v>20</v>
      </c>
      <c r="C812" s="13" t="s">
        <v>48</v>
      </c>
      <c r="D812" s="13" t="s">
        <v>55</v>
      </c>
      <c r="E812" s="13" t="str">
        <f t="shared" si="12"/>
        <v>4113420Average Per Premise30% Cycling</v>
      </c>
      <c r="F812" s="13">
        <v>6.1327040000000004</v>
      </c>
      <c r="G812" s="13">
        <v>6.1327040000000004</v>
      </c>
      <c r="H812" s="13">
        <v>75.418000000000006</v>
      </c>
    </row>
    <row r="813" spans="1:13" s="13" customFormat="1">
      <c r="A813" s="11">
        <v>41134</v>
      </c>
      <c r="B813" s="13">
        <v>20</v>
      </c>
      <c r="C813" s="13" t="s">
        <v>48</v>
      </c>
      <c r="D813" s="13" t="s">
        <v>51</v>
      </c>
      <c r="E813" s="13" t="str">
        <f t="shared" si="12"/>
        <v>4113420Average Per Premise50% Cycling</v>
      </c>
      <c r="F813" s="13">
        <v>4.7516550000000004</v>
      </c>
      <c r="G813" s="13">
        <v>4.7516550000000004</v>
      </c>
      <c r="H813" s="13">
        <v>75.215199999999996</v>
      </c>
    </row>
    <row r="814" spans="1:13" s="13" customFormat="1">
      <c r="A814" s="11">
        <v>41134</v>
      </c>
      <c r="B814" s="13">
        <v>20</v>
      </c>
      <c r="C814" s="13" t="s">
        <v>48</v>
      </c>
      <c r="D814" s="13" t="s">
        <v>46</v>
      </c>
      <c r="E814" s="13" t="str">
        <f t="shared" si="12"/>
        <v>4113420Average Per PremiseAll</v>
      </c>
      <c r="F814" s="13">
        <v>5.2212120000000004</v>
      </c>
      <c r="G814" s="13">
        <v>5.2212120000000004</v>
      </c>
      <c r="H814" s="13">
        <v>75.284199999999998</v>
      </c>
      <c r="I814" s="13">
        <v>0</v>
      </c>
      <c r="J814" s="13">
        <v>0</v>
      </c>
      <c r="K814" s="13">
        <v>0</v>
      </c>
      <c r="L814" s="13">
        <v>0</v>
      </c>
      <c r="M814" s="13">
        <v>0</v>
      </c>
    </row>
    <row r="815" spans="1:13" s="13" customFormat="1">
      <c r="A815" s="11">
        <v>41134</v>
      </c>
      <c r="B815" s="13">
        <v>20</v>
      </c>
      <c r="C815" s="13" t="s">
        <v>50</v>
      </c>
      <c r="D815" s="13" t="s">
        <v>55</v>
      </c>
      <c r="E815" s="13" t="str">
        <f t="shared" si="12"/>
        <v>4113420Average Per Ton30% Cycling</v>
      </c>
      <c r="F815" s="13">
        <v>0.80239309999999997</v>
      </c>
      <c r="G815" s="13">
        <v>0.80239309999999997</v>
      </c>
      <c r="H815" s="13">
        <v>75.418000000000006</v>
      </c>
    </row>
    <row r="816" spans="1:13" s="13" customFormat="1">
      <c r="A816" s="11">
        <v>41134</v>
      </c>
      <c r="B816" s="13">
        <v>20</v>
      </c>
      <c r="C816" s="13" t="s">
        <v>50</v>
      </c>
      <c r="D816" s="13" t="s">
        <v>51</v>
      </c>
      <c r="E816" s="13" t="str">
        <f t="shared" si="12"/>
        <v>4113420Average Per Ton50% Cycling</v>
      </c>
      <c r="F816" s="13">
        <v>0.56622550000000005</v>
      </c>
      <c r="G816" s="13">
        <v>0.56622550000000005</v>
      </c>
      <c r="H816" s="13">
        <v>75.215199999999996</v>
      </c>
    </row>
    <row r="817" spans="1:13" s="13" customFormat="1">
      <c r="A817" s="11">
        <v>41134</v>
      </c>
      <c r="B817" s="13">
        <v>20</v>
      </c>
      <c r="C817" s="13" t="s">
        <v>50</v>
      </c>
      <c r="D817" s="13" t="s">
        <v>46</v>
      </c>
      <c r="E817" s="13" t="str">
        <f t="shared" si="12"/>
        <v>4113420Average Per TonAll</v>
      </c>
      <c r="F817" s="13">
        <v>0.6465225</v>
      </c>
      <c r="G817" s="13">
        <v>0.6465225</v>
      </c>
      <c r="H817" s="13">
        <v>75.284199999999998</v>
      </c>
      <c r="I817" s="13">
        <v>0</v>
      </c>
      <c r="J817" s="13">
        <v>0</v>
      </c>
      <c r="K817" s="13">
        <v>0</v>
      </c>
      <c r="L817" s="13">
        <v>0</v>
      </c>
      <c r="M817" s="13">
        <v>0</v>
      </c>
    </row>
    <row r="818" spans="1:13" s="13" customFormat="1">
      <c r="A818" s="11">
        <v>41134</v>
      </c>
      <c r="B818" s="13">
        <v>21</v>
      </c>
      <c r="C818" s="13" t="s">
        <v>56</v>
      </c>
      <c r="D818" s="13" t="s">
        <v>55</v>
      </c>
      <c r="E818" s="13" t="str">
        <f t="shared" si="12"/>
        <v>4113421Aggregate30% Cycling</v>
      </c>
      <c r="F818" s="13">
        <v>9.1236090000000001</v>
      </c>
      <c r="G818" s="13">
        <v>9.1236090000000001</v>
      </c>
      <c r="H818" s="13">
        <v>73.893199999999993</v>
      </c>
    </row>
    <row r="819" spans="1:13" s="13" customFormat="1">
      <c r="A819" s="11">
        <v>41134</v>
      </c>
      <c r="B819" s="13">
        <v>21</v>
      </c>
      <c r="C819" s="13" t="s">
        <v>56</v>
      </c>
      <c r="D819" s="13" t="s">
        <v>51</v>
      </c>
      <c r="E819" s="13" t="str">
        <f t="shared" si="12"/>
        <v>4113421Aggregate50% Cycling</v>
      </c>
      <c r="F819" s="13">
        <v>13.98554</v>
      </c>
      <c r="G819" s="13">
        <v>13.98554</v>
      </c>
      <c r="H819" s="13">
        <v>73.884699999999995</v>
      </c>
    </row>
    <row r="820" spans="1:13" s="13" customFormat="1">
      <c r="A820" s="11">
        <v>41134</v>
      </c>
      <c r="B820" s="13">
        <v>21</v>
      </c>
      <c r="C820" s="13" t="s">
        <v>56</v>
      </c>
      <c r="D820" s="13" t="s">
        <v>46</v>
      </c>
      <c r="E820" s="13" t="str">
        <f t="shared" si="12"/>
        <v>4113421AggregateAll</v>
      </c>
      <c r="F820" s="13">
        <v>23.110499999999998</v>
      </c>
      <c r="G820" s="13">
        <v>23.110499999999998</v>
      </c>
      <c r="H820" s="13">
        <v>73.887600000000006</v>
      </c>
      <c r="I820" s="13">
        <v>0</v>
      </c>
      <c r="J820" s="13">
        <v>0</v>
      </c>
      <c r="K820" s="13">
        <v>0</v>
      </c>
      <c r="L820" s="13">
        <v>0</v>
      </c>
      <c r="M820" s="13">
        <v>0</v>
      </c>
    </row>
    <row r="821" spans="1:13" s="13" customFormat="1">
      <c r="A821" s="11">
        <v>41134</v>
      </c>
      <c r="B821" s="13">
        <v>21</v>
      </c>
      <c r="C821" s="13" t="s">
        <v>49</v>
      </c>
      <c r="D821" s="13" t="s">
        <v>55</v>
      </c>
      <c r="E821" s="13" t="str">
        <f t="shared" si="12"/>
        <v>4113421Average Per Device30% Cycling</v>
      </c>
      <c r="F821" s="13">
        <v>2.6991510000000001</v>
      </c>
      <c r="G821" s="13">
        <v>2.6991510000000001</v>
      </c>
      <c r="H821" s="13">
        <v>73.893199999999993</v>
      </c>
    </row>
    <row r="822" spans="1:13" s="13" customFormat="1">
      <c r="A822" s="11">
        <v>41134</v>
      </c>
      <c r="B822" s="13">
        <v>21</v>
      </c>
      <c r="C822" s="13" t="s">
        <v>49</v>
      </c>
      <c r="D822" s="13" t="s">
        <v>51</v>
      </c>
      <c r="E822" s="13" t="str">
        <f t="shared" si="12"/>
        <v>4113421Average Per Device50% Cycling</v>
      </c>
      <c r="F822" s="13">
        <v>2.1834850000000001</v>
      </c>
      <c r="G822" s="13">
        <v>2.1834850000000001</v>
      </c>
      <c r="H822" s="13">
        <v>73.884699999999995</v>
      </c>
    </row>
    <row r="823" spans="1:13" s="13" customFormat="1">
      <c r="A823" s="11">
        <v>41134</v>
      </c>
      <c r="B823" s="13">
        <v>21</v>
      </c>
      <c r="C823" s="13" t="s">
        <v>49</v>
      </c>
      <c r="D823" s="13" t="s">
        <v>46</v>
      </c>
      <c r="E823" s="13" t="str">
        <f t="shared" si="12"/>
        <v>4113421Average Per DeviceAll</v>
      </c>
      <c r="F823" s="13">
        <v>2.3588110000000002</v>
      </c>
      <c r="G823" s="13">
        <v>2.3588110000000002</v>
      </c>
      <c r="H823" s="13">
        <v>73.887600000000006</v>
      </c>
      <c r="I823" s="13">
        <v>0</v>
      </c>
      <c r="J823" s="13">
        <v>0</v>
      </c>
      <c r="K823" s="13">
        <v>0</v>
      </c>
      <c r="L823" s="13">
        <v>0</v>
      </c>
      <c r="M823" s="13">
        <v>0</v>
      </c>
    </row>
    <row r="824" spans="1:13" s="13" customFormat="1">
      <c r="A824" s="11">
        <v>41134</v>
      </c>
      <c r="B824" s="13">
        <v>21</v>
      </c>
      <c r="C824" s="13" t="s">
        <v>48</v>
      </c>
      <c r="D824" s="13" t="s">
        <v>55</v>
      </c>
      <c r="E824" s="13" t="str">
        <f t="shared" si="12"/>
        <v>4113421Average Per Premise30% Cycling</v>
      </c>
      <c r="F824" s="13">
        <v>5.6283830000000004</v>
      </c>
      <c r="G824" s="13">
        <v>5.6283830000000004</v>
      </c>
      <c r="H824" s="13">
        <v>73.893199999999993</v>
      </c>
    </row>
    <row r="825" spans="1:13" s="13" customFormat="1">
      <c r="A825" s="11">
        <v>41134</v>
      </c>
      <c r="B825" s="13">
        <v>21</v>
      </c>
      <c r="C825" s="13" t="s">
        <v>48</v>
      </c>
      <c r="D825" s="13" t="s">
        <v>51</v>
      </c>
      <c r="E825" s="13" t="str">
        <f t="shared" si="12"/>
        <v>4113421Average Per Premise50% Cycling</v>
      </c>
      <c r="F825" s="13">
        <v>4.4398540000000004</v>
      </c>
      <c r="G825" s="13">
        <v>4.4398540000000004</v>
      </c>
      <c r="H825" s="13">
        <v>73.884699999999995</v>
      </c>
    </row>
    <row r="826" spans="1:13" s="13" customFormat="1">
      <c r="A826" s="11">
        <v>41134</v>
      </c>
      <c r="B826" s="13">
        <v>21</v>
      </c>
      <c r="C826" s="13" t="s">
        <v>48</v>
      </c>
      <c r="D826" s="13" t="s">
        <v>46</v>
      </c>
      <c r="E826" s="13" t="str">
        <f t="shared" si="12"/>
        <v>4113421Average Per PremiseAll</v>
      </c>
      <c r="F826" s="13">
        <v>4.8439540000000001</v>
      </c>
      <c r="G826" s="13">
        <v>4.8439540000000001</v>
      </c>
      <c r="H826" s="13">
        <v>73.887600000000006</v>
      </c>
      <c r="I826" s="13">
        <v>0</v>
      </c>
      <c r="J826" s="13">
        <v>0</v>
      </c>
      <c r="K826" s="13">
        <v>0</v>
      </c>
      <c r="L826" s="13">
        <v>0</v>
      </c>
      <c r="M826" s="13">
        <v>0</v>
      </c>
    </row>
    <row r="827" spans="1:13" s="13" customFormat="1">
      <c r="A827" s="11">
        <v>41134</v>
      </c>
      <c r="B827" s="13">
        <v>21</v>
      </c>
      <c r="C827" s="13" t="s">
        <v>50</v>
      </c>
      <c r="D827" s="13" t="s">
        <v>55</v>
      </c>
      <c r="E827" s="13" t="str">
        <f t="shared" si="12"/>
        <v>4113421Average Per Ton30% Cycling</v>
      </c>
      <c r="F827" s="13">
        <v>0.73640859999999997</v>
      </c>
      <c r="G827" s="13">
        <v>0.73640859999999997</v>
      </c>
      <c r="H827" s="13">
        <v>73.893199999999993</v>
      </c>
    </row>
    <row r="828" spans="1:13" s="13" customFormat="1">
      <c r="A828" s="11">
        <v>41134</v>
      </c>
      <c r="B828" s="13">
        <v>21</v>
      </c>
      <c r="C828" s="13" t="s">
        <v>50</v>
      </c>
      <c r="D828" s="13" t="s">
        <v>51</v>
      </c>
      <c r="E828" s="13" t="str">
        <f t="shared" si="12"/>
        <v>4113421Average Per Ton50% Cycling</v>
      </c>
      <c r="F828" s="13">
        <v>0.52907000000000004</v>
      </c>
      <c r="G828" s="13">
        <v>0.52907000000000004</v>
      </c>
      <c r="H828" s="13">
        <v>73.884699999999995</v>
      </c>
    </row>
    <row r="829" spans="1:13" s="13" customFormat="1">
      <c r="A829" s="11">
        <v>41134</v>
      </c>
      <c r="B829" s="13">
        <v>21</v>
      </c>
      <c r="C829" s="13" t="s">
        <v>50</v>
      </c>
      <c r="D829" s="13" t="s">
        <v>46</v>
      </c>
      <c r="E829" s="13" t="str">
        <f t="shared" si="12"/>
        <v>4113421Average Per TonAll</v>
      </c>
      <c r="F829" s="13">
        <v>0.59956509999999996</v>
      </c>
      <c r="G829" s="13">
        <v>0.59956509999999996</v>
      </c>
      <c r="H829" s="13">
        <v>73.887600000000006</v>
      </c>
      <c r="I829" s="13">
        <v>0</v>
      </c>
      <c r="J829" s="13">
        <v>0</v>
      </c>
      <c r="K829" s="13">
        <v>0</v>
      </c>
      <c r="L829" s="13">
        <v>0</v>
      </c>
      <c r="M829" s="13">
        <v>0</v>
      </c>
    </row>
    <row r="830" spans="1:13" s="13" customFormat="1">
      <c r="A830" s="11">
        <v>41134</v>
      </c>
      <c r="B830" s="13">
        <v>22</v>
      </c>
      <c r="C830" s="13" t="s">
        <v>56</v>
      </c>
      <c r="D830" s="13" t="s">
        <v>55</v>
      </c>
      <c r="E830" s="13" t="str">
        <f t="shared" si="12"/>
        <v>4113422Aggregate30% Cycling</v>
      </c>
      <c r="F830" s="13">
        <v>8.1342789999999994</v>
      </c>
      <c r="G830" s="13">
        <v>8.1342789999999994</v>
      </c>
      <c r="H830" s="13">
        <v>73.645499999999998</v>
      </c>
    </row>
    <row r="831" spans="1:13" s="13" customFormat="1">
      <c r="A831" s="11">
        <v>41134</v>
      </c>
      <c r="B831" s="13">
        <v>22</v>
      </c>
      <c r="C831" s="13" t="s">
        <v>56</v>
      </c>
      <c r="D831" s="13" t="s">
        <v>51</v>
      </c>
      <c r="E831" s="13" t="str">
        <f t="shared" si="12"/>
        <v>4113422Aggregate50% Cycling</v>
      </c>
      <c r="F831" s="13">
        <v>12.48861</v>
      </c>
      <c r="G831" s="13">
        <v>12.48861</v>
      </c>
      <c r="H831" s="13">
        <v>73.672799999999995</v>
      </c>
    </row>
    <row r="832" spans="1:13" s="13" customFormat="1">
      <c r="A832" s="11">
        <v>41134</v>
      </c>
      <c r="B832" s="13">
        <v>22</v>
      </c>
      <c r="C832" s="13" t="s">
        <v>56</v>
      </c>
      <c r="D832" s="13" t="s">
        <v>46</v>
      </c>
      <c r="E832" s="13" t="str">
        <f t="shared" si="12"/>
        <v>4113422AggregateAll</v>
      </c>
      <c r="F832" s="13">
        <v>20.624089999999999</v>
      </c>
      <c r="G832" s="13">
        <v>20.624089999999999</v>
      </c>
      <c r="H832" s="13">
        <v>73.663499999999999</v>
      </c>
      <c r="I832" s="13">
        <v>0</v>
      </c>
      <c r="J832" s="13">
        <v>0</v>
      </c>
      <c r="K832" s="13">
        <v>0</v>
      </c>
      <c r="L832" s="13">
        <v>0</v>
      </c>
      <c r="M832" s="13">
        <v>0</v>
      </c>
    </row>
    <row r="833" spans="1:13" s="13" customFormat="1">
      <c r="A833" s="11">
        <v>41134</v>
      </c>
      <c r="B833" s="13">
        <v>22</v>
      </c>
      <c r="C833" s="13" t="s">
        <v>49</v>
      </c>
      <c r="D833" s="13" t="s">
        <v>55</v>
      </c>
      <c r="E833" s="13" t="str">
        <f t="shared" si="12"/>
        <v>4113422Average Per Device30% Cycling</v>
      </c>
      <c r="F833" s="13">
        <v>2.4064649999999999</v>
      </c>
      <c r="G833" s="13">
        <v>2.4064649999999999</v>
      </c>
      <c r="H833" s="13">
        <v>73.645499999999998</v>
      </c>
    </row>
    <row r="834" spans="1:13" s="13" customFormat="1">
      <c r="A834" s="11">
        <v>41134</v>
      </c>
      <c r="B834" s="13">
        <v>22</v>
      </c>
      <c r="C834" s="13" t="s">
        <v>49</v>
      </c>
      <c r="D834" s="13" t="s">
        <v>51</v>
      </c>
      <c r="E834" s="13" t="str">
        <f t="shared" si="12"/>
        <v>4113422Average Per Device50% Cycling</v>
      </c>
      <c r="F834" s="13">
        <v>1.9497770000000001</v>
      </c>
      <c r="G834" s="13">
        <v>1.9497770000000001</v>
      </c>
      <c r="H834" s="13">
        <v>73.672799999999995</v>
      </c>
    </row>
    <row r="835" spans="1:13" s="13" customFormat="1">
      <c r="A835" s="11">
        <v>41134</v>
      </c>
      <c r="B835" s="13">
        <v>22</v>
      </c>
      <c r="C835" s="13" t="s">
        <v>49</v>
      </c>
      <c r="D835" s="13" t="s">
        <v>46</v>
      </c>
      <c r="E835" s="13" t="str">
        <f t="shared" ref="E835:E898" si="13">CONCATENATE(A835,B835,C835,D835)</f>
        <v>4113422Average Per DeviceAll</v>
      </c>
      <c r="F835" s="13">
        <v>2.105051</v>
      </c>
      <c r="G835" s="13">
        <v>2.105051</v>
      </c>
      <c r="H835" s="13">
        <v>73.663499999999999</v>
      </c>
      <c r="I835" s="13">
        <v>0</v>
      </c>
      <c r="J835" s="13">
        <v>0</v>
      </c>
      <c r="K835" s="13">
        <v>0</v>
      </c>
      <c r="L835" s="13">
        <v>0</v>
      </c>
      <c r="M835" s="13">
        <v>0</v>
      </c>
    </row>
    <row r="836" spans="1:13" s="13" customFormat="1">
      <c r="A836" s="11">
        <v>41134</v>
      </c>
      <c r="B836" s="13">
        <v>22</v>
      </c>
      <c r="C836" s="13" t="s">
        <v>48</v>
      </c>
      <c r="D836" s="13" t="s">
        <v>55</v>
      </c>
      <c r="E836" s="13" t="str">
        <f t="shared" si="13"/>
        <v>4113422Average Per Premise30% Cycling</v>
      </c>
      <c r="F836" s="13">
        <v>5.0180619999999996</v>
      </c>
      <c r="G836" s="13">
        <v>5.0180619999999996</v>
      </c>
      <c r="H836" s="13">
        <v>73.645499999999998</v>
      </c>
    </row>
    <row r="837" spans="1:13" s="13" customFormat="1">
      <c r="A837" s="11">
        <v>41134</v>
      </c>
      <c r="B837" s="13">
        <v>22</v>
      </c>
      <c r="C837" s="13" t="s">
        <v>48</v>
      </c>
      <c r="D837" s="13" t="s">
        <v>51</v>
      </c>
      <c r="E837" s="13" t="str">
        <f t="shared" si="13"/>
        <v>4113422Average Per Premise50% Cycling</v>
      </c>
      <c r="F837" s="13">
        <v>3.964639</v>
      </c>
      <c r="G837" s="13">
        <v>3.964639</v>
      </c>
      <c r="H837" s="13">
        <v>73.672799999999995</v>
      </c>
    </row>
    <row r="838" spans="1:13" s="13" customFormat="1">
      <c r="A838" s="11">
        <v>41134</v>
      </c>
      <c r="B838" s="13">
        <v>22</v>
      </c>
      <c r="C838" s="13" t="s">
        <v>48</v>
      </c>
      <c r="D838" s="13" t="s">
        <v>46</v>
      </c>
      <c r="E838" s="13" t="str">
        <f t="shared" si="13"/>
        <v>4113422Average Per PremiseAll</v>
      </c>
      <c r="F838" s="13">
        <v>4.3228030000000004</v>
      </c>
      <c r="G838" s="13">
        <v>4.3228030000000004</v>
      </c>
      <c r="H838" s="13">
        <v>73.663499999999999</v>
      </c>
      <c r="I838" s="13">
        <v>0</v>
      </c>
      <c r="J838" s="13">
        <v>0</v>
      </c>
      <c r="K838" s="13">
        <v>0</v>
      </c>
      <c r="L838" s="13">
        <v>0</v>
      </c>
      <c r="M838" s="13">
        <v>0</v>
      </c>
    </row>
    <row r="839" spans="1:13" s="13" customFormat="1">
      <c r="A839" s="11">
        <v>41134</v>
      </c>
      <c r="B839" s="13">
        <v>22</v>
      </c>
      <c r="C839" s="13" t="s">
        <v>50</v>
      </c>
      <c r="D839" s="13" t="s">
        <v>55</v>
      </c>
      <c r="E839" s="13" t="str">
        <f t="shared" si="13"/>
        <v>4113422Average Per Ton30% Cycling</v>
      </c>
      <c r="F839" s="13">
        <v>0.65655520000000001</v>
      </c>
      <c r="G839" s="13">
        <v>0.65655520000000001</v>
      </c>
      <c r="H839" s="13">
        <v>73.645499999999998</v>
      </c>
    </row>
    <row r="840" spans="1:13" s="13" customFormat="1">
      <c r="A840" s="11">
        <v>41134</v>
      </c>
      <c r="B840" s="13">
        <v>22</v>
      </c>
      <c r="C840" s="13" t="s">
        <v>50</v>
      </c>
      <c r="D840" s="13" t="s">
        <v>51</v>
      </c>
      <c r="E840" s="13" t="str">
        <f t="shared" si="13"/>
        <v>4113422Average Per Ton50% Cycling</v>
      </c>
      <c r="F840" s="13">
        <v>0.47244160000000002</v>
      </c>
      <c r="G840" s="13">
        <v>0.47244160000000002</v>
      </c>
      <c r="H840" s="13">
        <v>73.672799999999995</v>
      </c>
    </row>
    <row r="841" spans="1:13" s="13" customFormat="1">
      <c r="A841" s="11">
        <v>41134</v>
      </c>
      <c r="B841" s="13">
        <v>22</v>
      </c>
      <c r="C841" s="13" t="s">
        <v>50</v>
      </c>
      <c r="D841" s="13" t="s">
        <v>46</v>
      </c>
      <c r="E841" s="13" t="str">
        <f t="shared" si="13"/>
        <v>4113422Average Per TonAll</v>
      </c>
      <c r="F841" s="13">
        <v>0.53504019999999997</v>
      </c>
      <c r="G841" s="13">
        <v>0.53504019999999997</v>
      </c>
      <c r="H841" s="13">
        <v>73.663499999999999</v>
      </c>
      <c r="I841" s="13">
        <v>0</v>
      </c>
      <c r="J841" s="13">
        <v>0</v>
      </c>
      <c r="K841" s="13">
        <v>0</v>
      </c>
      <c r="L841" s="13">
        <v>0</v>
      </c>
      <c r="M841" s="13">
        <v>0</v>
      </c>
    </row>
    <row r="842" spans="1:13" s="13" customFormat="1">
      <c r="A842" s="11">
        <v>41134</v>
      </c>
      <c r="B842" s="13">
        <v>23</v>
      </c>
      <c r="C842" s="13" t="s">
        <v>56</v>
      </c>
      <c r="D842" s="13" t="s">
        <v>55</v>
      </c>
      <c r="E842" s="13" t="str">
        <f t="shared" si="13"/>
        <v>4113423Aggregate30% Cycling</v>
      </c>
      <c r="F842" s="13">
        <v>6.8036430000000001</v>
      </c>
      <c r="G842" s="13">
        <v>6.8036430000000001</v>
      </c>
      <c r="H842" s="13">
        <v>72.175799999999995</v>
      </c>
    </row>
    <row r="843" spans="1:13" s="13" customFormat="1">
      <c r="A843" s="11">
        <v>41134</v>
      </c>
      <c r="B843" s="13">
        <v>23</v>
      </c>
      <c r="C843" s="13" t="s">
        <v>56</v>
      </c>
      <c r="D843" s="13" t="s">
        <v>51</v>
      </c>
      <c r="E843" s="13" t="str">
        <f t="shared" si="13"/>
        <v>4113423Aggregate50% Cycling</v>
      </c>
      <c r="F843" s="13">
        <v>11.16939</v>
      </c>
      <c r="G843" s="13">
        <v>11.16939</v>
      </c>
      <c r="H843" s="13">
        <v>72.178399999999996</v>
      </c>
    </row>
    <row r="844" spans="1:13" s="13" customFormat="1">
      <c r="A844" s="11">
        <v>41134</v>
      </c>
      <c r="B844" s="13">
        <v>23</v>
      </c>
      <c r="C844" s="13" t="s">
        <v>56</v>
      </c>
      <c r="D844" s="13" t="s">
        <v>46</v>
      </c>
      <c r="E844" s="13" t="str">
        <f t="shared" si="13"/>
        <v>4113423AggregateAll</v>
      </c>
      <c r="F844" s="13">
        <v>17.973780000000001</v>
      </c>
      <c r="G844" s="13">
        <v>17.973780000000001</v>
      </c>
      <c r="H844" s="13">
        <v>72.177499999999995</v>
      </c>
      <c r="I844" s="13">
        <v>0</v>
      </c>
      <c r="J844" s="13">
        <v>0</v>
      </c>
      <c r="K844" s="13">
        <v>0</v>
      </c>
      <c r="L844" s="13">
        <v>0</v>
      </c>
      <c r="M844" s="13">
        <v>0</v>
      </c>
    </row>
    <row r="845" spans="1:13" s="13" customFormat="1">
      <c r="A845" s="11">
        <v>41134</v>
      </c>
      <c r="B845" s="13">
        <v>23</v>
      </c>
      <c r="C845" s="13" t="s">
        <v>49</v>
      </c>
      <c r="D845" s="13" t="s">
        <v>55</v>
      </c>
      <c r="E845" s="13" t="str">
        <f t="shared" si="13"/>
        <v>4113423Average Per Device30% Cycling</v>
      </c>
      <c r="F845" s="13">
        <v>2.0128059999999999</v>
      </c>
      <c r="G845" s="13">
        <v>2.0128059999999999</v>
      </c>
      <c r="H845" s="13">
        <v>72.175799999999995</v>
      </c>
    </row>
    <row r="846" spans="1:13" s="13" customFormat="1">
      <c r="A846" s="11">
        <v>41134</v>
      </c>
      <c r="B846" s="13">
        <v>23</v>
      </c>
      <c r="C846" s="13" t="s">
        <v>49</v>
      </c>
      <c r="D846" s="13" t="s">
        <v>51</v>
      </c>
      <c r="E846" s="13" t="str">
        <f t="shared" si="13"/>
        <v>4113423Average Per Device50% Cycling</v>
      </c>
      <c r="F846" s="13">
        <v>1.7438149999999999</v>
      </c>
      <c r="G846" s="13">
        <v>1.7438149999999999</v>
      </c>
      <c r="H846" s="13">
        <v>72.178399999999996</v>
      </c>
    </row>
    <row r="847" spans="1:13" s="13" customFormat="1">
      <c r="A847" s="11">
        <v>41134</v>
      </c>
      <c r="B847" s="13">
        <v>23</v>
      </c>
      <c r="C847" s="13" t="s">
        <v>49</v>
      </c>
      <c r="D847" s="13" t="s">
        <v>46</v>
      </c>
      <c r="E847" s="13" t="str">
        <f t="shared" si="13"/>
        <v>4113423Average Per DeviceAll</v>
      </c>
      <c r="F847" s="13">
        <v>1.835272</v>
      </c>
      <c r="G847" s="13">
        <v>1.835272</v>
      </c>
      <c r="H847" s="13">
        <v>72.177499999999995</v>
      </c>
      <c r="I847" s="13">
        <v>0</v>
      </c>
      <c r="J847" s="13">
        <v>0</v>
      </c>
      <c r="K847" s="13">
        <v>0</v>
      </c>
      <c r="L847" s="13">
        <v>0</v>
      </c>
      <c r="M847" s="13">
        <v>0</v>
      </c>
    </row>
    <row r="848" spans="1:13" s="13" customFormat="1">
      <c r="A848" s="11">
        <v>41134</v>
      </c>
      <c r="B848" s="13">
        <v>23</v>
      </c>
      <c r="C848" s="13" t="s">
        <v>48</v>
      </c>
      <c r="D848" s="13" t="s">
        <v>55</v>
      </c>
      <c r="E848" s="13" t="str">
        <f t="shared" si="13"/>
        <v>4113423Average Per Premise30% Cycling</v>
      </c>
      <c r="F848" s="13">
        <v>4.1971889999999998</v>
      </c>
      <c r="G848" s="13">
        <v>4.1971889999999998</v>
      </c>
      <c r="H848" s="13">
        <v>72.175799999999995</v>
      </c>
    </row>
    <row r="849" spans="1:13" s="13" customFormat="1">
      <c r="A849" s="11">
        <v>41134</v>
      </c>
      <c r="B849" s="13">
        <v>23</v>
      </c>
      <c r="C849" s="13" t="s">
        <v>48</v>
      </c>
      <c r="D849" s="13" t="s">
        <v>51</v>
      </c>
      <c r="E849" s="13" t="str">
        <f t="shared" si="13"/>
        <v>4113423Average Per Premise50% Cycling</v>
      </c>
      <c r="F849" s="13">
        <v>3.5458379999999998</v>
      </c>
      <c r="G849" s="13">
        <v>3.5458379999999998</v>
      </c>
      <c r="H849" s="13">
        <v>72.178399999999996</v>
      </c>
    </row>
    <row r="850" spans="1:13" s="13" customFormat="1">
      <c r="A850" s="11">
        <v>41134</v>
      </c>
      <c r="B850" s="13">
        <v>23</v>
      </c>
      <c r="C850" s="13" t="s">
        <v>48</v>
      </c>
      <c r="D850" s="13" t="s">
        <v>46</v>
      </c>
      <c r="E850" s="13" t="str">
        <f t="shared" si="13"/>
        <v>4113423Average Per PremiseAll</v>
      </c>
      <c r="F850" s="13">
        <v>3.7672970000000001</v>
      </c>
      <c r="G850" s="13">
        <v>3.7672970000000001</v>
      </c>
      <c r="H850" s="13">
        <v>72.177499999999995</v>
      </c>
      <c r="I850" s="13">
        <v>0</v>
      </c>
      <c r="J850" s="13">
        <v>0</v>
      </c>
      <c r="K850" s="13">
        <v>0</v>
      </c>
      <c r="L850" s="13">
        <v>0</v>
      </c>
      <c r="M850" s="13">
        <v>0</v>
      </c>
    </row>
    <row r="851" spans="1:13" s="13" customFormat="1">
      <c r="A851" s="11">
        <v>41134</v>
      </c>
      <c r="B851" s="13">
        <v>23</v>
      </c>
      <c r="C851" s="13" t="s">
        <v>50</v>
      </c>
      <c r="D851" s="13" t="s">
        <v>55</v>
      </c>
      <c r="E851" s="13" t="str">
        <f t="shared" si="13"/>
        <v>4113423Average Per Ton30% Cycling</v>
      </c>
      <c r="F851" s="13">
        <v>0.54915340000000001</v>
      </c>
      <c r="G851" s="13">
        <v>0.54915340000000001</v>
      </c>
      <c r="H851" s="13">
        <v>72.175799999999995</v>
      </c>
    </row>
    <row r="852" spans="1:13" s="13" customFormat="1">
      <c r="A852" s="11">
        <v>41134</v>
      </c>
      <c r="B852" s="13">
        <v>23</v>
      </c>
      <c r="C852" s="13" t="s">
        <v>50</v>
      </c>
      <c r="D852" s="13" t="s">
        <v>51</v>
      </c>
      <c r="E852" s="13" t="str">
        <f t="shared" si="13"/>
        <v>4113423Average Per Ton50% Cycling</v>
      </c>
      <c r="F852" s="13">
        <v>0.42253570000000001</v>
      </c>
      <c r="G852" s="13">
        <v>0.42253570000000001</v>
      </c>
      <c r="H852" s="13">
        <v>72.178399999999996</v>
      </c>
    </row>
    <row r="853" spans="1:13" s="13" customFormat="1">
      <c r="A853" s="11">
        <v>41134</v>
      </c>
      <c r="B853" s="13">
        <v>23</v>
      </c>
      <c r="C853" s="13" t="s">
        <v>50</v>
      </c>
      <c r="D853" s="13" t="s">
        <v>46</v>
      </c>
      <c r="E853" s="13" t="str">
        <f t="shared" si="13"/>
        <v>4113423Average Per TonAll</v>
      </c>
      <c r="F853" s="13">
        <v>0.46558569999999999</v>
      </c>
      <c r="G853" s="13">
        <v>0.46558569999999999</v>
      </c>
      <c r="H853" s="13">
        <v>72.177499999999995</v>
      </c>
      <c r="I853" s="13">
        <v>0</v>
      </c>
      <c r="J853" s="13">
        <v>0</v>
      </c>
      <c r="K853" s="13">
        <v>0</v>
      </c>
      <c r="L853" s="13">
        <v>0</v>
      </c>
      <c r="M853" s="13">
        <v>0</v>
      </c>
    </row>
    <row r="854" spans="1:13" s="13" customFormat="1">
      <c r="A854" s="11">
        <v>41134</v>
      </c>
      <c r="B854" s="13">
        <v>24</v>
      </c>
      <c r="C854" s="13" t="s">
        <v>56</v>
      </c>
      <c r="D854" s="13" t="s">
        <v>55</v>
      </c>
      <c r="E854" s="13" t="str">
        <f t="shared" si="13"/>
        <v>4113424Aggregate30% Cycling</v>
      </c>
      <c r="F854" s="13">
        <v>6.0163010000000003</v>
      </c>
      <c r="G854" s="13">
        <v>6.0163010000000003</v>
      </c>
      <c r="H854" s="13">
        <v>71.551900000000003</v>
      </c>
    </row>
    <row r="855" spans="1:13" s="13" customFormat="1">
      <c r="A855" s="11">
        <v>41134</v>
      </c>
      <c r="B855" s="13">
        <v>24</v>
      </c>
      <c r="C855" s="13" t="s">
        <v>56</v>
      </c>
      <c r="D855" s="13" t="s">
        <v>51</v>
      </c>
      <c r="E855" s="13" t="str">
        <f t="shared" si="13"/>
        <v>4113424Aggregate50% Cycling</v>
      </c>
      <c r="F855" s="13">
        <v>10.42187</v>
      </c>
      <c r="G855" s="13">
        <v>10.42187</v>
      </c>
      <c r="H855" s="13">
        <v>71.634200000000007</v>
      </c>
    </row>
    <row r="856" spans="1:13" s="13" customFormat="1">
      <c r="A856" s="11">
        <v>41134</v>
      </c>
      <c r="B856" s="13">
        <v>24</v>
      </c>
      <c r="C856" s="13" t="s">
        <v>56</v>
      </c>
      <c r="D856" s="13" t="s">
        <v>46</v>
      </c>
      <c r="E856" s="13" t="str">
        <f t="shared" si="13"/>
        <v>4113424AggregateAll</v>
      </c>
      <c r="F856" s="13">
        <v>16.43863</v>
      </c>
      <c r="G856" s="13">
        <v>16.43863</v>
      </c>
      <c r="H856" s="13">
        <v>71.606200000000001</v>
      </c>
      <c r="I856" s="13">
        <v>0</v>
      </c>
      <c r="J856" s="13">
        <v>0</v>
      </c>
      <c r="K856" s="13">
        <v>0</v>
      </c>
      <c r="L856" s="13">
        <v>0</v>
      </c>
      <c r="M856" s="13">
        <v>0</v>
      </c>
    </row>
    <row r="857" spans="1:13" s="13" customFormat="1">
      <c r="A857" s="11">
        <v>41134</v>
      </c>
      <c r="B857" s="13">
        <v>24</v>
      </c>
      <c r="C857" s="13" t="s">
        <v>49</v>
      </c>
      <c r="D857" s="13" t="s">
        <v>55</v>
      </c>
      <c r="E857" s="13" t="str">
        <f t="shared" si="13"/>
        <v>4113424Average Per Device30% Cycling</v>
      </c>
      <c r="F857" s="13">
        <v>1.7798769999999999</v>
      </c>
      <c r="G857" s="13">
        <v>1.7798769999999999</v>
      </c>
      <c r="H857" s="13">
        <v>71.551900000000003</v>
      </c>
    </row>
    <row r="858" spans="1:13" s="13" customFormat="1">
      <c r="A858" s="11">
        <v>41134</v>
      </c>
      <c r="B858" s="13">
        <v>24</v>
      </c>
      <c r="C858" s="13" t="s">
        <v>49</v>
      </c>
      <c r="D858" s="13" t="s">
        <v>51</v>
      </c>
      <c r="E858" s="13" t="str">
        <f t="shared" si="13"/>
        <v>4113424Average Per Device50% Cycling</v>
      </c>
      <c r="F858" s="13">
        <v>1.627108</v>
      </c>
      <c r="G858" s="13">
        <v>1.627108</v>
      </c>
      <c r="H858" s="13">
        <v>71.634200000000007</v>
      </c>
    </row>
    <row r="859" spans="1:13" s="13" customFormat="1">
      <c r="A859" s="11">
        <v>41134</v>
      </c>
      <c r="B859" s="13">
        <v>24</v>
      </c>
      <c r="C859" s="13" t="s">
        <v>49</v>
      </c>
      <c r="D859" s="13" t="s">
        <v>46</v>
      </c>
      <c r="E859" s="13" t="str">
        <f t="shared" si="13"/>
        <v>4113424Average Per DeviceAll</v>
      </c>
      <c r="F859" s="13">
        <v>1.679049</v>
      </c>
      <c r="G859" s="13">
        <v>1.679049</v>
      </c>
      <c r="H859" s="13">
        <v>71.606200000000001</v>
      </c>
      <c r="I859" s="13">
        <v>0</v>
      </c>
      <c r="J859" s="13">
        <v>0</v>
      </c>
      <c r="K859" s="13">
        <v>0</v>
      </c>
      <c r="L859" s="13">
        <v>0</v>
      </c>
      <c r="M859" s="13">
        <v>0</v>
      </c>
    </row>
    <row r="860" spans="1:13" s="13" customFormat="1">
      <c r="A860" s="11">
        <v>41134</v>
      </c>
      <c r="B860" s="13">
        <v>24</v>
      </c>
      <c r="C860" s="13" t="s">
        <v>48</v>
      </c>
      <c r="D860" s="13" t="s">
        <v>55</v>
      </c>
      <c r="E860" s="13" t="str">
        <f t="shared" si="13"/>
        <v>4113424Average Per Premise30% Cycling</v>
      </c>
      <c r="F860" s="13">
        <v>3.7114750000000001</v>
      </c>
      <c r="G860" s="13">
        <v>3.7114750000000001</v>
      </c>
      <c r="H860" s="13">
        <v>71.551900000000003</v>
      </c>
    </row>
    <row r="861" spans="1:13" s="13" customFormat="1">
      <c r="A861" s="11">
        <v>41134</v>
      </c>
      <c r="B861" s="13">
        <v>24</v>
      </c>
      <c r="C861" s="13" t="s">
        <v>48</v>
      </c>
      <c r="D861" s="13" t="s">
        <v>51</v>
      </c>
      <c r="E861" s="13" t="str">
        <f t="shared" si="13"/>
        <v>4113424Average Per Premise50% Cycling</v>
      </c>
      <c r="F861" s="13">
        <v>3.3085290000000001</v>
      </c>
      <c r="G861" s="13">
        <v>3.3085290000000001</v>
      </c>
      <c r="H861" s="13">
        <v>71.634200000000007</v>
      </c>
    </row>
    <row r="862" spans="1:13" s="13" customFormat="1">
      <c r="A862" s="11">
        <v>41134</v>
      </c>
      <c r="B862" s="13">
        <v>24</v>
      </c>
      <c r="C862" s="13" t="s">
        <v>48</v>
      </c>
      <c r="D862" s="13" t="s">
        <v>46</v>
      </c>
      <c r="E862" s="13" t="str">
        <f t="shared" si="13"/>
        <v>4113424Average Per PremiseAll</v>
      </c>
      <c r="F862" s="13">
        <v>3.4455309999999999</v>
      </c>
      <c r="G862" s="13">
        <v>3.4455309999999999</v>
      </c>
      <c r="H862" s="13">
        <v>71.606200000000001</v>
      </c>
      <c r="I862" s="13">
        <v>0</v>
      </c>
      <c r="J862" s="13">
        <v>0</v>
      </c>
      <c r="K862" s="13">
        <v>0</v>
      </c>
      <c r="L862" s="13">
        <v>0</v>
      </c>
      <c r="M862" s="13">
        <v>0</v>
      </c>
    </row>
    <row r="863" spans="1:13" s="13" customFormat="1">
      <c r="A863" s="11">
        <v>41134</v>
      </c>
      <c r="B863" s="13">
        <v>24</v>
      </c>
      <c r="C863" s="13" t="s">
        <v>50</v>
      </c>
      <c r="D863" s="13" t="s">
        <v>55</v>
      </c>
      <c r="E863" s="13" t="str">
        <f t="shared" si="13"/>
        <v>4113424Average Per Ton30% Cycling</v>
      </c>
      <c r="F863" s="13">
        <v>0.48560340000000002</v>
      </c>
      <c r="G863" s="13">
        <v>0.48560340000000002</v>
      </c>
      <c r="H863" s="13">
        <v>71.551900000000003</v>
      </c>
    </row>
    <row r="864" spans="1:13" s="13" customFormat="1">
      <c r="A864" s="11">
        <v>41134</v>
      </c>
      <c r="B864" s="13">
        <v>24</v>
      </c>
      <c r="C864" s="13" t="s">
        <v>50</v>
      </c>
      <c r="D864" s="13" t="s">
        <v>51</v>
      </c>
      <c r="E864" s="13" t="str">
        <f t="shared" si="13"/>
        <v>4113424Average Per Ton50% Cycling</v>
      </c>
      <c r="F864" s="13">
        <v>0.39425700000000002</v>
      </c>
      <c r="G864" s="13">
        <v>0.39425700000000002</v>
      </c>
      <c r="H864" s="13">
        <v>71.634200000000007</v>
      </c>
    </row>
    <row r="865" spans="1:13" s="13" customFormat="1">
      <c r="A865" s="11">
        <v>41134</v>
      </c>
      <c r="B865" s="13">
        <v>24</v>
      </c>
      <c r="C865" s="13" t="s">
        <v>50</v>
      </c>
      <c r="D865" s="13" t="s">
        <v>46</v>
      </c>
      <c r="E865" s="13" t="str">
        <f t="shared" si="13"/>
        <v>4113424Average Per TonAll</v>
      </c>
      <c r="F865" s="13">
        <v>0.42531479999999999</v>
      </c>
      <c r="G865" s="13">
        <v>0.42531479999999999</v>
      </c>
      <c r="H865" s="13">
        <v>71.606200000000001</v>
      </c>
      <c r="I865" s="13">
        <v>0</v>
      </c>
      <c r="J865" s="13">
        <v>0</v>
      </c>
      <c r="K865" s="13">
        <v>0</v>
      </c>
      <c r="L865" s="13">
        <v>0</v>
      </c>
      <c r="M865" s="13">
        <v>0</v>
      </c>
    </row>
    <row r="866" spans="1:13" s="13" customFormat="1">
      <c r="A866" s="11">
        <v>41138</v>
      </c>
      <c r="B866" s="13">
        <v>1</v>
      </c>
      <c r="C866" s="13" t="s">
        <v>56</v>
      </c>
      <c r="D866" s="13" t="s">
        <v>55</v>
      </c>
      <c r="E866" s="13" t="str">
        <f t="shared" si="13"/>
        <v>411381Aggregate30% Cycling</v>
      </c>
      <c r="F866" s="13">
        <v>5.5471279999999998</v>
      </c>
      <c r="G866" s="13">
        <v>5.5471279999999998</v>
      </c>
      <c r="H866" s="13">
        <v>73.554500000000004</v>
      </c>
    </row>
    <row r="867" spans="1:13" s="13" customFormat="1">
      <c r="A867" s="11">
        <v>41138</v>
      </c>
      <c r="B867" s="13">
        <v>1</v>
      </c>
      <c r="C867" s="13" t="s">
        <v>56</v>
      </c>
      <c r="D867" s="13" t="s">
        <v>51</v>
      </c>
      <c r="E867" s="13" t="str">
        <f t="shared" si="13"/>
        <v>411381Aggregate50% Cycling</v>
      </c>
      <c r="F867" s="13">
        <v>10.033239999999999</v>
      </c>
      <c r="G867" s="13">
        <v>10.033239999999999</v>
      </c>
      <c r="H867" s="13">
        <v>73.611800000000002</v>
      </c>
    </row>
    <row r="868" spans="1:13" s="13" customFormat="1">
      <c r="A868" s="11">
        <v>41138</v>
      </c>
      <c r="B868" s="13">
        <v>1</v>
      </c>
      <c r="C868" s="13" t="s">
        <v>56</v>
      </c>
      <c r="D868" s="13" t="s">
        <v>46</v>
      </c>
      <c r="E868" s="13" t="str">
        <f t="shared" si="13"/>
        <v>411381AggregateAll</v>
      </c>
      <c r="F868" s="13">
        <v>15.580640000000001</v>
      </c>
      <c r="G868" s="13">
        <v>15.580640000000001</v>
      </c>
      <c r="H868" s="13">
        <v>73.592299999999994</v>
      </c>
      <c r="I868" s="13">
        <v>0</v>
      </c>
      <c r="J868" s="13">
        <v>0</v>
      </c>
      <c r="K868" s="13">
        <v>0</v>
      </c>
      <c r="L868" s="13">
        <v>0</v>
      </c>
      <c r="M868" s="13">
        <v>0</v>
      </c>
    </row>
    <row r="869" spans="1:13" s="13" customFormat="1">
      <c r="A869" s="11">
        <v>41138</v>
      </c>
      <c r="B869" s="13">
        <v>1</v>
      </c>
      <c r="C869" s="13" t="s">
        <v>49</v>
      </c>
      <c r="D869" s="13" t="s">
        <v>55</v>
      </c>
      <c r="E869" s="13" t="str">
        <f t="shared" si="13"/>
        <v>411381Average Per Device30% Cycling</v>
      </c>
      <c r="F869" s="13">
        <v>1.64917</v>
      </c>
      <c r="G869" s="13">
        <v>1.64917</v>
      </c>
      <c r="H869" s="13">
        <v>73.554500000000004</v>
      </c>
    </row>
    <row r="870" spans="1:13" s="13" customFormat="1">
      <c r="A870" s="11">
        <v>41138</v>
      </c>
      <c r="B870" s="13">
        <v>1</v>
      </c>
      <c r="C870" s="13" t="s">
        <v>49</v>
      </c>
      <c r="D870" s="13" t="s">
        <v>51</v>
      </c>
      <c r="E870" s="13" t="str">
        <f t="shared" si="13"/>
        <v>411381Average Per Device50% Cycling</v>
      </c>
      <c r="F870" s="13">
        <v>1.5618320000000001</v>
      </c>
      <c r="G870" s="13">
        <v>1.5618320000000001</v>
      </c>
      <c r="H870" s="13">
        <v>73.611800000000002</v>
      </c>
    </row>
    <row r="871" spans="1:13" s="13" customFormat="1">
      <c r="A871" s="11">
        <v>41138</v>
      </c>
      <c r="B871" s="13">
        <v>1</v>
      </c>
      <c r="C871" s="13" t="s">
        <v>49</v>
      </c>
      <c r="D871" s="13" t="s">
        <v>46</v>
      </c>
      <c r="E871" s="13" t="str">
        <f t="shared" si="13"/>
        <v>411381Average Per DeviceAll</v>
      </c>
      <c r="F871" s="13">
        <v>1.5915269999999999</v>
      </c>
      <c r="G871" s="13">
        <v>1.5915269999999999</v>
      </c>
      <c r="H871" s="13">
        <v>73.592299999999994</v>
      </c>
      <c r="I871" s="13">
        <v>0</v>
      </c>
      <c r="J871" s="13">
        <v>0</v>
      </c>
      <c r="K871" s="13">
        <v>0</v>
      </c>
      <c r="L871" s="13">
        <v>0</v>
      </c>
      <c r="M871" s="13">
        <v>0</v>
      </c>
    </row>
    <row r="872" spans="1:13" s="13" customFormat="1">
      <c r="A872" s="11">
        <v>41138</v>
      </c>
      <c r="B872" s="13">
        <v>1</v>
      </c>
      <c r="C872" s="13" t="s">
        <v>48</v>
      </c>
      <c r="D872" s="13" t="s">
        <v>55</v>
      </c>
      <c r="E872" s="13" t="str">
        <f t="shared" si="13"/>
        <v>411381Average Per Premise30% Cycling</v>
      </c>
      <c r="F872" s="13">
        <v>3.4220410000000001</v>
      </c>
      <c r="G872" s="13">
        <v>3.4220410000000001</v>
      </c>
      <c r="H872" s="13">
        <v>73.554500000000004</v>
      </c>
    </row>
    <row r="873" spans="1:13" s="13" customFormat="1">
      <c r="A873" s="11">
        <v>41138</v>
      </c>
      <c r="B873" s="13">
        <v>1</v>
      </c>
      <c r="C873" s="13" t="s">
        <v>48</v>
      </c>
      <c r="D873" s="13" t="s">
        <v>51</v>
      </c>
      <c r="E873" s="13" t="str">
        <f t="shared" si="13"/>
        <v>411381Average Per Premise50% Cycling</v>
      </c>
      <c r="F873" s="13">
        <v>3.1851569999999998</v>
      </c>
      <c r="G873" s="13">
        <v>3.1851569999999998</v>
      </c>
      <c r="H873" s="13">
        <v>73.611800000000002</v>
      </c>
    </row>
    <row r="874" spans="1:13" s="13" customFormat="1">
      <c r="A874" s="11">
        <v>41138</v>
      </c>
      <c r="B874" s="13">
        <v>1</v>
      </c>
      <c r="C874" s="13" t="s">
        <v>48</v>
      </c>
      <c r="D874" s="13" t="s">
        <v>46</v>
      </c>
      <c r="E874" s="13" t="str">
        <f t="shared" si="13"/>
        <v>411381Average Per PremiseAll</v>
      </c>
      <c r="F874" s="13">
        <v>3.2656969999999998</v>
      </c>
      <c r="G874" s="13">
        <v>3.2656969999999998</v>
      </c>
      <c r="H874" s="13">
        <v>73.592299999999994</v>
      </c>
      <c r="I874" s="13">
        <v>0</v>
      </c>
      <c r="J874" s="13">
        <v>0</v>
      </c>
      <c r="K874" s="13">
        <v>0</v>
      </c>
      <c r="L874" s="13">
        <v>0</v>
      </c>
      <c r="M874" s="13">
        <v>0</v>
      </c>
    </row>
    <row r="875" spans="1:13" s="13" customFormat="1">
      <c r="A875" s="11">
        <v>41138</v>
      </c>
      <c r="B875" s="13">
        <v>1</v>
      </c>
      <c r="C875" s="13" t="s">
        <v>50</v>
      </c>
      <c r="D875" s="13" t="s">
        <v>55</v>
      </c>
      <c r="E875" s="13" t="str">
        <f t="shared" si="13"/>
        <v>411381Average Per Ton30% Cycling</v>
      </c>
      <c r="F875" s="13">
        <v>0.45257969999999997</v>
      </c>
      <c r="G875" s="13">
        <v>0.45257969999999997</v>
      </c>
      <c r="H875" s="13">
        <v>73.554500000000004</v>
      </c>
    </row>
    <row r="876" spans="1:13" s="13" customFormat="1">
      <c r="A876" s="11">
        <v>41138</v>
      </c>
      <c r="B876" s="13">
        <v>1</v>
      </c>
      <c r="C876" s="13" t="s">
        <v>50</v>
      </c>
      <c r="D876" s="13" t="s">
        <v>51</v>
      </c>
      <c r="E876" s="13" t="str">
        <f t="shared" si="13"/>
        <v>411381Average Per Ton50% Cycling</v>
      </c>
      <c r="F876" s="13">
        <v>0.37775609999999998</v>
      </c>
      <c r="G876" s="13">
        <v>0.37775609999999998</v>
      </c>
      <c r="H876" s="13">
        <v>73.611800000000002</v>
      </c>
    </row>
    <row r="877" spans="1:13" s="13" customFormat="1">
      <c r="A877" s="11">
        <v>41138</v>
      </c>
      <c r="B877" s="13">
        <v>1</v>
      </c>
      <c r="C877" s="13" t="s">
        <v>50</v>
      </c>
      <c r="D877" s="13" t="s">
        <v>46</v>
      </c>
      <c r="E877" s="13" t="str">
        <f t="shared" si="13"/>
        <v>411381Average Per TonAll</v>
      </c>
      <c r="F877" s="13">
        <v>0.4031961</v>
      </c>
      <c r="G877" s="13">
        <v>0.4031961</v>
      </c>
      <c r="H877" s="13">
        <v>73.592299999999994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</row>
    <row r="878" spans="1:13" s="13" customFormat="1">
      <c r="A878" s="11">
        <v>41138</v>
      </c>
      <c r="B878" s="13">
        <v>2</v>
      </c>
      <c r="C878" s="13" t="s">
        <v>56</v>
      </c>
      <c r="D878" s="13" t="s">
        <v>55</v>
      </c>
      <c r="E878" s="13" t="str">
        <f t="shared" si="13"/>
        <v>411382Aggregate30% Cycling</v>
      </c>
      <c r="F878" s="13">
        <v>5.3849340000000003</v>
      </c>
      <c r="G878" s="13">
        <v>5.3849340000000003</v>
      </c>
      <c r="H878" s="13">
        <v>73.1083</v>
      </c>
    </row>
    <row r="879" spans="1:13" s="13" customFormat="1">
      <c r="A879" s="11">
        <v>41138</v>
      </c>
      <c r="B879" s="13">
        <v>2</v>
      </c>
      <c r="C879" s="13" t="s">
        <v>56</v>
      </c>
      <c r="D879" s="13" t="s">
        <v>51</v>
      </c>
      <c r="E879" s="13" t="str">
        <f t="shared" si="13"/>
        <v>411382Aggregate50% Cycling</v>
      </c>
      <c r="F879" s="13">
        <v>9.8250259999999994</v>
      </c>
      <c r="G879" s="13">
        <v>9.8250259999999994</v>
      </c>
      <c r="H879" s="13">
        <v>73.112499999999997</v>
      </c>
    </row>
    <row r="880" spans="1:13" s="13" customFormat="1">
      <c r="A880" s="11">
        <v>41138</v>
      </c>
      <c r="B880" s="13">
        <v>2</v>
      </c>
      <c r="C880" s="13" t="s">
        <v>56</v>
      </c>
      <c r="D880" s="13" t="s">
        <v>46</v>
      </c>
      <c r="E880" s="13" t="str">
        <f t="shared" si="13"/>
        <v>411382AggregateAll</v>
      </c>
      <c r="F880" s="13">
        <v>15.210190000000001</v>
      </c>
      <c r="G880" s="13">
        <v>15.210190000000001</v>
      </c>
      <c r="H880" s="13">
        <v>73.111099999999993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</row>
    <row r="881" spans="1:13" s="13" customFormat="1">
      <c r="A881" s="11">
        <v>41138</v>
      </c>
      <c r="B881" s="13">
        <v>2</v>
      </c>
      <c r="C881" s="13" t="s">
        <v>49</v>
      </c>
      <c r="D881" s="13" t="s">
        <v>55</v>
      </c>
      <c r="E881" s="13" t="str">
        <f t="shared" si="13"/>
        <v>411382Average Per Device30% Cycling</v>
      </c>
      <c r="F881" s="13">
        <v>1.6009500000000001</v>
      </c>
      <c r="G881" s="13">
        <v>1.6009500000000001</v>
      </c>
      <c r="H881" s="13">
        <v>73.1083</v>
      </c>
    </row>
    <row r="882" spans="1:13" s="13" customFormat="1">
      <c r="A882" s="11">
        <v>41138</v>
      </c>
      <c r="B882" s="13">
        <v>2</v>
      </c>
      <c r="C882" s="13" t="s">
        <v>49</v>
      </c>
      <c r="D882" s="13" t="s">
        <v>51</v>
      </c>
      <c r="E882" s="13" t="str">
        <f t="shared" si="13"/>
        <v>411382Average Per Device50% Cycling</v>
      </c>
      <c r="F882" s="13">
        <v>1.52942</v>
      </c>
      <c r="G882" s="13">
        <v>1.52942</v>
      </c>
      <c r="H882" s="13">
        <v>73.112499999999997</v>
      </c>
    </row>
    <row r="883" spans="1:13" s="13" customFormat="1">
      <c r="A883" s="11">
        <v>41138</v>
      </c>
      <c r="B883" s="13">
        <v>2</v>
      </c>
      <c r="C883" s="13" t="s">
        <v>49</v>
      </c>
      <c r="D883" s="13" t="s">
        <v>46</v>
      </c>
      <c r="E883" s="13" t="str">
        <f t="shared" si="13"/>
        <v>411382Average Per DeviceAll</v>
      </c>
      <c r="F883" s="13">
        <v>1.5537399999999999</v>
      </c>
      <c r="G883" s="13">
        <v>1.5537399999999999</v>
      </c>
      <c r="H883" s="13">
        <v>73.111099999999993</v>
      </c>
      <c r="I883" s="13">
        <v>0</v>
      </c>
      <c r="J883" s="13">
        <v>0</v>
      </c>
      <c r="K883" s="13">
        <v>0</v>
      </c>
      <c r="L883" s="13">
        <v>0</v>
      </c>
      <c r="M883" s="13">
        <v>0</v>
      </c>
    </row>
    <row r="884" spans="1:13" s="13" customFormat="1">
      <c r="A884" s="11">
        <v>41138</v>
      </c>
      <c r="B884" s="13">
        <v>2</v>
      </c>
      <c r="C884" s="13" t="s">
        <v>48</v>
      </c>
      <c r="D884" s="13" t="s">
        <v>55</v>
      </c>
      <c r="E884" s="13" t="str">
        <f t="shared" si="13"/>
        <v>411382Average Per Premise30% Cycling</v>
      </c>
      <c r="F884" s="13">
        <v>3.3219829999999999</v>
      </c>
      <c r="G884" s="13">
        <v>3.3219829999999999</v>
      </c>
      <c r="H884" s="13">
        <v>73.1083</v>
      </c>
    </row>
    <row r="885" spans="1:13" s="13" customFormat="1">
      <c r="A885" s="11">
        <v>41138</v>
      </c>
      <c r="B885" s="13">
        <v>2</v>
      </c>
      <c r="C885" s="13" t="s">
        <v>48</v>
      </c>
      <c r="D885" s="13" t="s">
        <v>51</v>
      </c>
      <c r="E885" s="13" t="str">
        <f t="shared" si="13"/>
        <v>411382Average Per Premise50% Cycling</v>
      </c>
      <c r="F885" s="13">
        <v>3.1190560000000001</v>
      </c>
      <c r="G885" s="13">
        <v>3.1190560000000001</v>
      </c>
      <c r="H885" s="13">
        <v>73.112499999999997</v>
      </c>
    </row>
    <row r="886" spans="1:13" s="13" customFormat="1">
      <c r="A886" s="11">
        <v>41138</v>
      </c>
      <c r="B886" s="13">
        <v>2</v>
      </c>
      <c r="C886" s="13" t="s">
        <v>48</v>
      </c>
      <c r="D886" s="13" t="s">
        <v>46</v>
      </c>
      <c r="E886" s="13" t="str">
        <f t="shared" si="13"/>
        <v>411382Average Per PremiseAll</v>
      </c>
      <c r="F886" s="13">
        <v>3.1880510000000002</v>
      </c>
      <c r="G886" s="13">
        <v>3.1880510000000002</v>
      </c>
      <c r="H886" s="13">
        <v>73.111099999999993</v>
      </c>
      <c r="I886" s="13">
        <v>0</v>
      </c>
      <c r="J886" s="13">
        <v>0</v>
      </c>
      <c r="K886" s="13">
        <v>0</v>
      </c>
      <c r="L886" s="13">
        <v>0</v>
      </c>
      <c r="M886" s="13">
        <v>0</v>
      </c>
    </row>
    <row r="887" spans="1:13" s="13" customFormat="1">
      <c r="A887" s="11">
        <v>41138</v>
      </c>
      <c r="B887" s="13">
        <v>2</v>
      </c>
      <c r="C887" s="13" t="s">
        <v>50</v>
      </c>
      <c r="D887" s="13" t="s">
        <v>55</v>
      </c>
      <c r="E887" s="13" t="str">
        <f t="shared" si="13"/>
        <v>411382Average Per Ton30% Cycling</v>
      </c>
      <c r="F887" s="13">
        <v>0.43934659999999998</v>
      </c>
      <c r="G887" s="13">
        <v>0.43934659999999998</v>
      </c>
      <c r="H887" s="13">
        <v>73.1083</v>
      </c>
    </row>
    <row r="888" spans="1:13" s="13" customFormat="1">
      <c r="A888" s="11">
        <v>41138</v>
      </c>
      <c r="B888" s="13">
        <v>2</v>
      </c>
      <c r="C888" s="13" t="s">
        <v>50</v>
      </c>
      <c r="D888" s="13" t="s">
        <v>51</v>
      </c>
      <c r="E888" s="13" t="str">
        <f t="shared" si="13"/>
        <v>411382Average Per Ton50% Cycling</v>
      </c>
      <c r="F888" s="13">
        <v>0.36991659999999998</v>
      </c>
      <c r="G888" s="13">
        <v>0.36991659999999998</v>
      </c>
      <c r="H888" s="13">
        <v>73.112499999999997</v>
      </c>
    </row>
    <row r="889" spans="1:13" s="13" customFormat="1">
      <c r="A889" s="11">
        <v>41138</v>
      </c>
      <c r="B889" s="13">
        <v>2</v>
      </c>
      <c r="C889" s="13" t="s">
        <v>50</v>
      </c>
      <c r="D889" s="13" t="s">
        <v>46</v>
      </c>
      <c r="E889" s="13" t="str">
        <f t="shared" si="13"/>
        <v>411382Average Per TonAll</v>
      </c>
      <c r="F889" s="13">
        <v>0.39352280000000001</v>
      </c>
      <c r="G889" s="13">
        <v>0.39352280000000001</v>
      </c>
      <c r="H889" s="13">
        <v>73.111099999999993</v>
      </c>
      <c r="I889" s="13">
        <v>0</v>
      </c>
      <c r="J889" s="13">
        <v>0</v>
      </c>
      <c r="K889" s="13">
        <v>0</v>
      </c>
      <c r="L889" s="13">
        <v>0</v>
      </c>
      <c r="M889" s="13">
        <v>0</v>
      </c>
    </row>
    <row r="890" spans="1:13" s="13" customFormat="1">
      <c r="A890" s="11">
        <v>41138</v>
      </c>
      <c r="B890" s="13">
        <v>3</v>
      </c>
      <c r="C890" s="13" t="s">
        <v>56</v>
      </c>
      <c r="D890" s="13" t="s">
        <v>55</v>
      </c>
      <c r="E890" s="13" t="str">
        <f t="shared" si="13"/>
        <v>411383Aggregate30% Cycling</v>
      </c>
      <c r="F890" s="13">
        <v>5.2319360000000001</v>
      </c>
      <c r="G890" s="13">
        <v>5.2319360000000001</v>
      </c>
      <c r="H890" s="13">
        <v>72.248099999999994</v>
      </c>
    </row>
    <row r="891" spans="1:13" s="13" customFormat="1">
      <c r="A891" s="11">
        <v>41138</v>
      </c>
      <c r="B891" s="13">
        <v>3</v>
      </c>
      <c r="C891" s="13" t="s">
        <v>56</v>
      </c>
      <c r="D891" s="13" t="s">
        <v>51</v>
      </c>
      <c r="E891" s="13" t="str">
        <f t="shared" si="13"/>
        <v>411383Aggregate50% Cycling</v>
      </c>
      <c r="F891" s="13">
        <v>9.6621330000000007</v>
      </c>
      <c r="G891" s="13">
        <v>9.6621330000000007</v>
      </c>
      <c r="H891" s="13">
        <v>72.332300000000004</v>
      </c>
    </row>
    <row r="892" spans="1:13" s="13" customFormat="1">
      <c r="A892" s="11">
        <v>41138</v>
      </c>
      <c r="B892" s="13">
        <v>3</v>
      </c>
      <c r="C892" s="13" t="s">
        <v>56</v>
      </c>
      <c r="D892" s="13" t="s">
        <v>46</v>
      </c>
      <c r="E892" s="13" t="str">
        <f t="shared" si="13"/>
        <v>411383AggregateAll</v>
      </c>
      <c r="F892" s="13">
        <v>14.89425</v>
      </c>
      <c r="G892" s="13">
        <v>14.89425</v>
      </c>
      <c r="H892" s="13">
        <v>72.303700000000006</v>
      </c>
      <c r="I892" s="13">
        <v>0</v>
      </c>
      <c r="J892" s="13">
        <v>0</v>
      </c>
      <c r="K892" s="13">
        <v>0</v>
      </c>
      <c r="L892" s="13">
        <v>0</v>
      </c>
      <c r="M892" s="13">
        <v>0</v>
      </c>
    </row>
    <row r="893" spans="1:13" s="13" customFormat="1">
      <c r="A893" s="11">
        <v>41138</v>
      </c>
      <c r="B893" s="13">
        <v>3</v>
      </c>
      <c r="C893" s="13" t="s">
        <v>49</v>
      </c>
      <c r="D893" s="13" t="s">
        <v>55</v>
      </c>
      <c r="E893" s="13" t="str">
        <f t="shared" si="13"/>
        <v>411383Average Per Device30% Cycling</v>
      </c>
      <c r="F893" s="13">
        <v>1.555463</v>
      </c>
      <c r="G893" s="13">
        <v>1.555463</v>
      </c>
      <c r="H893" s="13">
        <v>72.248099999999994</v>
      </c>
    </row>
    <row r="894" spans="1:13" s="13" customFormat="1">
      <c r="A894" s="11">
        <v>41138</v>
      </c>
      <c r="B894" s="13">
        <v>3</v>
      </c>
      <c r="C894" s="13" t="s">
        <v>49</v>
      </c>
      <c r="D894" s="13" t="s">
        <v>51</v>
      </c>
      <c r="E894" s="13" t="str">
        <f t="shared" si="13"/>
        <v>411383Average Per Device50% Cycling</v>
      </c>
      <c r="F894" s="13">
        <v>1.5040629999999999</v>
      </c>
      <c r="G894" s="13">
        <v>1.5040629999999999</v>
      </c>
      <c r="H894" s="13">
        <v>72.332300000000004</v>
      </c>
    </row>
    <row r="895" spans="1:13" s="13" customFormat="1">
      <c r="A895" s="11">
        <v>41138</v>
      </c>
      <c r="B895" s="13">
        <v>3</v>
      </c>
      <c r="C895" s="13" t="s">
        <v>49</v>
      </c>
      <c r="D895" s="13" t="s">
        <v>46</v>
      </c>
      <c r="E895" s="13" t="str">
        <f t="shared" si="13"/>
        <v>411383Average Per DeviceAll</v>
      </c>
      <c r="F895" s="13">
        <v>1.521539</v>
      </c>
      <c r="G895" s="13">
        <v>1.521539</v>
      </c>
      <c r="H895" s="13">
        <v>72.303700000000006</v>
      </c>
      <c r="I895" s="13">
        <v>0</v>
      </c>
      <c r="J895" s="13">
        <v>0</v>
      </c>
      <c r="K895" s="13">
        <v>0</v>
      </c>
      <c r="L895" s="13">
        <v>0</v>
      </c>
      <c r="M895" s="13">
        <v>0</v>
      </c>
    </row>
    <row r="896" spans="1:13" s="13" customFormat="1">
      <c r="A896" s="11">
        <v>41138</v>
      </c>
      <c r="B896" s="13">
        <v>3</v>
      </c>
      <c r="C896" s="13" t="s">
        <v>48</v>
      </c>
      <c r="D896" s="13" t="s">
        <v>55</v>
      </c>
      <c r="E896" s="13" t="str">
        <f t="shared" si="13"/>
        <v>411383Average Per Premise30% Cycling</v>
      </c>
      <c r="F896" s="13">
        <v>3.227598</v>
      </c>
      <c r="G896" s="13">
        <v>3.227598</v>
      </c>
      <c r="H896" s="13">
        <v>72.248099999999994</v>
      </c>
    </row>
    <row r="897" spans="1:13" s="13" customFormat="1">
      <c r="A897" s="11">
        <v>41138</v>
      </c>
      <c r="B897" s="13">
        <v>3</v>
      </c>
      <c r="C897" s="13" t="s">
        <v>48</v>
      </c>
      <c r="D897" s="13" t="s">
        <v>51</v>
      </c>
      <c r="E897" s="13" t="str">
        <f t="shared" si="13"/>
        <v>411383Average Per Premise50% Cycling</v>
      </c>
      <c r="F897" s="13">
        <v>3.0673439999999998</v>
      </c>
      <c r="G897" s="13">
        <v>3.0673439999999998</v>
      </c>
      <c r="H897" s="13">
        <v>72.332300000000004</v>
      </c>
    </row>
    <row r="898" spans="1:13" s="13" customFormat="1">
      <c r="A898" s="11">
        <v>41138</v>
      </c>
      <c r="B898" s="13">
        <v>3</v>
      </c>
      <c r="C898" s="13" t="s">
        <v>48</v>
      </c>
      <c r="D898" s="13" t="s">
        <v>46</v>
      </c>
      <c r="E898" s="13" t="str">
        <f t="shared" si="13"/>
        <v>411383Average Per PremiseAll</v>
      </c>
      <c r="F898" s="13">
        <v>3.1218300000000001</v>
      </c>
      <c r="G898" s="13">
        <v>3.1218300000000001</v>
      </c>
      <c r="H898" s="13">
        <v>72.303700000000006</v>
      </c>
      <c r="I898" s="13">
        <v>0</v>
      </c>
      <c r="J898" s="13">
        <v>0</v>
      </c>
      <c r="K898" s="13">
        <v>0</v>
      </c>
      <c r="L898" s="13">
        <v>0</v>
      </c>
      <c r="M898" s="13">
        <v>0</v>
      </c>
    </row>
    <row r="899" spans="1:13" s="13" customFormat="1">
      <c r="A899" s="11">
        <v>41138</v>
      </c>
      <c r="B899" s="13">
        <v>3</v>
      </c>
      <c r="C899" s="13" t="s">
        <v>50</v>
      </c>
      <c r="D899" s="13" t="s">
        <v>55</v>
      </c>
      <c r="E899" s="13" t="str">
        <f t="shared" ref="E899:E962" si="14">CONCATENATE(A899,B899,C899,D899)</f>
        <v>411383Average Per Ton30% Cycling</v>
      </c>
      <c r="F899" s="13">
        <v>0.42686380000000002</v>
      </c>
      <c r="G899" s="13">
        <v>0.42686380000000002</v>
      </c>
      <c r="H899" s="13">
        <v>72.248099999999994</v>
      </c>
    </row>
    <row r="900" spans="1:13" s="13" customFormat="1">
      <c r="A900" s="11">
        <v>41138</v>
      </c>
      <c r="B900" s="13">
        <v>3</v>
      </c>
      <c r="C900" s="13" t="s">
        <v>50</v>
      </c>
      <c r="D900" s="13" t="s">
        <v>51</v>
      </c>
      <c r="E900" s="13" t="str">
        <f t="shared" si="14"/>
        <v>411383Average Per Ton50% Cycling</v>
      </c>
      <c r="F900" s="13">
        <v>0.36378359999999998</v>
      </c>
      <c r="G900" s="13">
        <v>0.36378359999999998</v>
      </c>
      <c r="H900" s="13">
        <v>72.332300000000004</v>
      </c>
    </row>
    <row r="901" spans="1:13" s="13" customFormat="1">
      <c r="A901" s="11">
        <v>41138</v>
      </c>
      <c r="B901" s="13">
        <v>3</v>
      </c>
      <c r="C901" s="13" t="s">
        <v>50</v>
      </c>
      <c r="D901" s="13" t="s">
        <v>46</v>
      </c>
      <c r="E901" s="13" t="str">
        <f t="shared" si="14"/>
        <v>411383Average Per TonAll</v>
      </c>
      <c r="F901" s="13">
        <v>0.38523079999999998</v>
      </c>
      <c r="G901" s="13">
        <v>0.38523079999999998</v>
      </c>
      <c r="H901" s="13">
        <v>72.303700000000006</v>
      </c>
      <c r="I901" s="13">
        <v>0</v>
      </c>
      <c r="J901" s="13">
        <v>0</v>
      </c>
      <c r="K901" s="13">
        <v>0</v>
      </c>
      <c r="L901" s="13">
        <v>0</v>
      </c>
      <c r="M901" s="13">
        <v>0</v>
      </c>
    </row>
    <row r="902" spans="1:13" s="13" customFormat="1">
      <c r="A902" s="11">
        <v>41138</v>
      </c>
      <c r="B902" s="13">
        <v>4</v>
      </c>
      <c r="C902" s="13" t="s">
        <v>56</v>
      </c>
      <c r="D902" s="13" t="s">
        <v>55</v>
      </c>
      <c r="E902" s="13" t="str">
        <f t="shared" si="14"/>
        <v>411384Aggregate30% Cycling</v>
      </c>
      <c r="F902" s="13">
        <v>5.172688</v>
      </c>
      <c r="G902" s="13">
        <v>5.172688</v>
      </c>
      <c r="H902" s="13">
        <v>71.818299999999994</v>
      </c>
    </row>
    <row r="903" spans="1:13" s="13" customFormat="1">
      <c r="A903" s="11">
        <v>41138</v>
      </c>
      <c r="B903" s="13">
        <v>4</v>
      </c>
      <c r="C903" s="13" t="s">
        <v>56</v>
      </c>
      <c r="D903" s="13" t="s">
        <v>51</v>
      </c>
      <c r="E903" s="13" t="str">
        <f t="shared" si="14"/>
        <v>411384Aggregate50% Cycling</v>
      </c>
      <c r="F903" s="13">
        <v>9.7317169999999997</v>
      </c>
      <c r="G903" s="13">
        <v>9.7317169999999997</v>
      </c>
      <c r="H903" s="13">
        <v>71.927300000000002</v>
      </c>
    </row>
    <row r="904" spans="1:13" s="13" customFormat="1">
      <c r="A904" s="11">
        <v>41138</v>
      </c>
      <c r="B904" s="13">
        <v>4</v>
      </c>
      <c r="C904" s="13" t="s">
        <v>56</v>
      </c>
      <c r="D904" s="13" t="s">
        <v>46</v>
      </c>
      <c r="E904" s="13" t="str">
        <f t="shared" si="14"/>
        <v>411384AggregateAll</v>
      </c>
      <c r="F904" s="13">
        <v>14.90452</v>
      </c>
      <c r="G904" s="13">
        <v>14.90452</v>
      </c>
      <c r="H904" s="13">
        <v>71.890299999999996</v>
      </c>
      <c r="I904" s="13">
        <v>0</v>
      </c>
      <c r="J904" s="13">
        <v>0</v>
      </c>
      <c r="K904" s="13">
        <v>0</v>
      </c>
      <c r="L904" s="13">
        <v>0</v>
      </c>
      <c r="M904" s="13">
        <v>0</v>
      </c>
    </row>
    <row r="905" spans="1:13" s="13" customFormat="1">
      <c r="A905" s="11">
        <v>41138</v>
      </c>
      <c r="B905" s="13">
        <v>4</v>
      </c>
      <c r="C905" s="13" t="s">
        <v>49</v>
      </c>
      <c r="D905" s="13" t="s">
        <v>55</v>
      </c>
      <c r="E905" s="13" t="str">
        <f t="shared" si="14"/>
        <v>411384Average Per Device30% Cycling</v>
      </c>
      <c r="F905" s="13">
        <v>1.5378480000000001</v>
      </c>
      <c r="G905" s="13">
        <v>1.5378480000000001</v>
      </c>
      <c r="H905" s="13">
        <v>71.818299999999994</v>
      </c>
    </row>
    <row r="906" spans="1:13" s="13" customFormat="1">
      <c r="A906" s="11">
        <v>41138</v>
      </c>
      <c r="B906" s="13">
        <v>4</v>
      </c>
      <c r="C906" s="13" t="s">
        <v>49</v>
      </c>
      <c r="D906" s="13" t="s">
        <v>51</v>
      </c>
      <c r="E906" s="13" t="str">
        <f t="shared" si="14"/>
        <v>411384Average Per Device50% Cycling</v>
      </c>
      <c r="F906" s="13">
        <v>1.5148950000000001</v>
      </c>
      <c r="G906" s="13">
        <v>1.5148950000000001</v>
      </c>
      <c r="H906" s="13">
        <v>71.927300000000002</v>
      </c>
    </row>
    <row r="907" spans="1:13" s="13" customFormat="1">
      <c r="A907" s="11">
        <v>41138</v>
      </c>
      <c r="B907" s="13">
        <v>4</v>
      </c>
      <c r="C907" s="13" t="s">
        <v>49</v>
      </c>
      <c r="D907" s="13" t="s">
        <v>46</v>
      </c>
      <c r="E907" s="13" t="str">
        <f t="shared" si="14"/>
        <v>411384Average Per DeviceAll</v>
      </c>
      <c r="F907" s="13">
        <v>1.522699</v>
      </c>
      <c r="G907" s="13">
        <v>1.522699</v>
      </c>
      <c r="H907" s="13">
        <v>71.890299999999996</v>
      </c>
      <c r="I907" s="13">
        <v>0</v>
      </c>
      <c r="J907" s="13">
        <v>0</v>
      </c>
      <c r="K907" s="13">
        <v>0</v>
      </c>
      <c r="L907" s="13">
        <v>0</v>
      </c>
      <c r="M907" s="13">
        <v>0</v>
      </c>
    </row>
    <row r="908" spans="1:13" s="13" customFormat="1">
      <c r="A908" s="11">
        <v>41138</v>
      </c>
      <c r="B908" s="13">
        <v>4</v>
      </c>
      <c r="C908" s="13" t="s">
        <v>48</v>
      </c>
      <c r="D908" s="13" t="s">
        <v>55</v>
      </c>
      <c r="E908" s="13" t="str">
        <f t="shared" si="14"/>
        <v>411384Average Per Premise30% Cycling</v>
      </c>
      <c r="F908" s="13">
        <v>3.1910479999999999</v>
      </c>
      <c r="G908" s="13">
        <v>3.1910479999999999</v>
      </c>
      <c r="H908" s="13">
        <v>71.818299999999994</v>
      </c>
    </row>
    <row r="909" spans="1:13" s="13" customFormat="1">
      <c r="A909" s="11">
        <v>41138</v>
      </c>
      <c r="B909" s="13">
        <v>4</v>
      </c>
      <c r="C909" s="13" t="s">
        <v>48</v>
      </c>
      <c r="D909" s="13" t="s">
        <v>51</v>
      </c>
      <c r="E909" s="13" t="str">
        <f t="shared" si="14"/>
        <v>411384Average Per Premise50% Cycling</v>
      </c>
      <c r="F909" s="13">
        <v>3.0894339999999998</v>
      </c>
      <c r="G909" s="13">
        <v>3.0894339999999998</v>
      </c>
      <c r="H909" s="13">
        <v>71.927300000000002</v>
      </c>
    </row>
    <row r="910" spans="1:13" s="13" customFormat="1">
      <c r="A910" s="11">
        <v>41138</v>
      </c>
      <c r="B910" s="13">
        <v>4</v>
      </c>
      <c r="C910" s="13" t="s">
        <v>48</v>
      </c>
      <c r="D910" s="13" t="s">
        <v>46</v>
      </c>
      <c r="E910" s="13" t="str">
        <f t="shared" si="14"/>
        <v>411384Average Per PremiseAll</v>
      </c>
      <c r="F910" s="13">
        <v>3.1239819999999998</v>
      </c>
      <c r="G910" s="13">
        <v>3.1239819999999998</v>
      </c>
      <c r="H910" s="13">
        <v>71.890299999999996</v>
      </c>
      <c r="I910" s="13">
        <v>0</v>
      </c>
      <c r="J910" s="13">
        <v>0</v>
      </c>
      <c r="K910" s="13">
        <v>0</v>
      </c>
      <c r="L910" s="13">
        <v>0</v>
      </c>
      <c r="M910" s="13">
        <v>0</v>
      </c>
    </row>
    <row r="911" spans="1:13" s="13" customFormat="1">
      <c r="A911" s="11">
        <v>41138</v>
      </c>
      <c r="B911" s="13">
        <v>4</v>
      </c>
      <c r="C911" s="13" t="s">
        <v>50</v>
      </c>
      <c r="D911" s="13" t="s">
        <v>55</v>
      </c>
      <c r="E911" s="13" t="str">
        <f t="shared" si="14"/>
        <v>411384Average Per Ton30% Cycling</v>
      </c>
      <c r="F911" s="13">
        <v>0.42202990000000001</v>
      </c>
      <c r="G911" s="13">
        <v>0.42202990000000001</v>
      </c>
      <c r="H911" s="13">
        <v>71.818299999999994</v>
      </c>
    </row>
    <row r="912" spans="1:13" s="13" customFormat="1">
      <c r="A912" s="11">
        <v>41138</v>
      </c>
      <c r="B912" s="13">
        <v>4</v>
      </c>
      <c r="C912" s="13" t="s">
        <v>50</v>
      </c>
      <c r="D912" s="13" t="s">
        <v>51</v>
      </c>
      <c r="E912" s="13" t="str">
        <f t="shared" si="14"/>
        <v>411384Average Per Ton50% Cycling</v>
      </c>
      <c r="F912" s="13">
        <v>0.36640339999999999</v>
      </c>
      <c r="G912" s="13">
        <v>0.36640339999999999</v>
      </c>
      <c r="H912" s="13">
        <v>71.927300000000002</v>
      </c>
    </row>
    <row r="913" spans="1:13" s="13" customFormat="1">
      <c r="A913" s="11">
        <v>41138</v>
      </c>
      <c r="B913" s="13">
        <v>4</v>
      </c>
      <c r="C913" s="13" t="s">
        <v>50</v>
      </c>
      <c r="D913" s="13" t="s">
        <v>46</v>
      </c>
      <c r="E913" s="13" t="str">
        <f t="shared" si="14"/>
        <v>411384Average Per TonAll</v>
      </c>
      <c r="F913" s="13">
        <v>0.3853164</v>
      </c>
      <c r="G913" s="13">
        <v>0.3853164</v>
      </c>
      <c r="H913" s="13">
        <v>71.890299999999996</v>
      </c>
      <c r="I913" s="13">
        <v>0</v>
      </c>
      <c r="J913" s="13">
        <v>0</v>
      </c>
      <c r="K913" s="13">
        <v>0</v>
      </c>
      <c r="L913" s="13">
        <v>0</v>
      </c>
      <c r="M913" s="13">
        <v>0</v>
      </c>
    </row>
    <row r="914" spans="1:13" s="13" customFormat="1">
      <c r="A914" s="11">
        <v>41138</v>
      </c>
      <c r="B914" s="13">
        <v>5</v>
      </c>
      <c r="C914" s="13" t="s">
        <v>56</v>
      </c>
      <c r="D914" s="13" t="s">
        <v>55</v>
      </c>
      <c r="E914" s="13" t="str">
        <f t="shared" si="14"/>
        <v>411385Aggregate30% Cycling</v>
      </c>
      <c r="F914" s="13">
        <v>5.3394459999999997</v>
      </c>
      <c r="G914" s="13">
        <v>5.3394459999999997</v>
      </c>
      <c r="H914" s="13">
        <v>71.669300000000007</v>
      </c>
    </row>
    <row r="915" spans="1:13" s="13" customFormat="1">
      <c r="A915" s="11">
        <v>41138</v>
      </c>
      <c r="B915" s="13">
        <v>5</v>
      </c>
      <c r="C915" s="13" t="s">
        <v>56</v>
      </c>
      <c r="D915" s="13" t="s">
        <v>51</v>
      </c>
      <c r="E915" s="13" t="str">
        <f t="shared" si="14"/>
        <v>411385Aggregate50% Cycling</v>
      </c>
      <c r="F915" s="13">
        <v>9.6345690000000008</v>
      </c>
      <c r="G915" s="13">
        <v>9.6345690000000008</v>
      </c>
      <c r="H915" s="13">
        <v>71.811199999999999</v>
      </c>
    </row>
    <row r="916" spans="1:13" s="13" customFormat="1">
      <c r="A916" s="11">
        <v>41138</v>
      </c>
      <c r="B916" s="13">
        <v>5</v>
      </c>
      <c r="C916" s="13" t="s">
        <v>56</v>
      </c>
      <c r="D916" s="13" t="s">
        <v>46</v>
      </c>
      <c r="E916" s="13" t="str">
        <f t="shared" si="14"/>
        <v>411385AggregateAll</v>
      </c>
      <c r="F916" s="13">
        <v>14.97428</v>
      </c>
      <c r="G916" s="13">
        <v>14.97428</v>
      </c>
      <c r="H916" s="13">
        <v>71.762900000000002</v>
      </c>
      <c r="I916" s="13">
        <v>0</v>
      </c>
      <c r="J916" s="13">
        <v>0</v>
      </c>
      <c r="K916" s="13">
        <v>0</v>
      </c>
      <c r="L916" s="13">
        <v>0</v>
      </c>
      <c r="M916" s="13">
        <v>0</v>
      </c>
    </row>
    <row r="917" spans="1:13" s="13" customFormat="1">
      <c r="A917" s="11">
        <v>41138</v>
      </c>
      <c r="B917" s="13">
        <v>5</v>
      </c>
      <c r="C917" s="13" t="s">
        <v>49</v>
      </c>
      <c r="D917" s="13" t="s">
        <v>55</v>
      </c>
      <c r="E917" s="13" t="str">
        <f t="shared" si="14"/>
        <v>411385Average Per Device30% Cycling</v>
      </c>
      <c r="F917" s="13">
        <v>1.587426</v>
      </c>
      <c r="G917" s="13">
        <v>1.587426</v>
      </c>
      <c r="H917" s="13">
        <v>71.669300000000007</v>
      </c>
    </row>
    <row r="918" spans="1:13" s="13" customFormat="1">
      <c r="A918" s="11">
        <v>41138</v>
      </c>
      <c r="B918" s="13">
        <v>5</v>
      </c>
      <c r="C918" s="13" t="s">
        <v>49</v>
      </c>
      <c r="D918" s="13" t="s">
        <v>51</v>
      </c>
      <c r="E918" s="13" t="str">
        <f t="shared" si="14"/>
        <v>411385Average Per Device50% Cycling</v>
      </c>
      <c r="F918" s="13">
        <v>1.4997720000000001</v>
      </c>
      <c r="G918" s="13">
        <v>1.4997720000000001</v>
      </c>
      <c r="H918" s="13">
        <v>71.811199999999999</v>
      </c>
    </row>
    <row r="919" spans="1:13" s="13" customFormat="1">
      <c r="A919" s="11">
        <v>41138</v>
      </c>
      <c r="B919" s="13">
        <v>5</v>
      </c>
      <c r="C919" s="13" t="s">
        <v>49</v>
      </c>
      <c r="D919" s="13" t="s">
        <v>46</v>
      </c>
      <c r="E919" s="13" t="str">
        <f t="shared" si="14"/>
        <v>411385Average Per DeviceAll</v>
      </c>
      <c r="F919" s="13">
        <v>1.529574</v>
      </c>
      <c r="G919" s="13">
        <v>1.529574</v>
      </c>
      <c r="H919" s="13">
        <v>71.762900000000002</v>
      </c>
      <c r="I919" s="13">
        <v>0</v>
      </c>
      <c r="J919" s="13">
        <v>0</v>
      </c>
      <c r="K919" s="13">
        <v>0</v>
      </c>
      <c r="L919" s="13">
        <v>0</v>
      </c>
      <c r="M919" s="13">
        <v>0</v>
      </c>
    </row>
    <row r="920" spans="1:13" s="13" customFormat="1">
      <c r="A920" s="11">
        <v>41138</v>
      </c>
      <c r="B920" s="13">
        <v>5</v>
      </c>
      <c r="C920" s="13" t="s">
        <v>48</v>
      </c>
      <c r="D920" s="13" t="s">
        <v>55</v>
      </c>
      <c r="E920" s="13" t="str">
        <f t="shared" si="14"/>
        <v>411385Average Per Premise30% Cycling</v>
      </c>
      <c r="F920" s="13">
        <v>3.2939210000000001</v>
      </c>
      <c r="G920" s="13">
        <v>3.2939210000000001</v>
      </c>
      <c r="H920" s="13">
        <v>71.669300000000007</v>
      </c>
    </row>
    <row r="921" spans="1:13" s="13" customFormat="1">
      <c r="A921" s="11">
        <v>41138</v>
      </c>
      <c r="B921" s="13">
        <v>5</v>
      </c>
      <c r="C921" s="13" t="s">
        <v>48</v>
      </c>
      <c r="D921" s="13" t="s">
        <v>51</v>
      </c>
      <c r="E921" s="13" t="str">
        <f t="shared" si="14"/>
        <v>411385Average Per Premise50% Cycling</v>
      </c>
      <c r="F921" s="13">
        <v>3.0585930000000001</v>
      </c>
      <c r="G921" s="13">
        <v>3.0585930000000001</v>
      </c>
      <c r="H921" s="13">
        <v>71.811199999999999</v>
      </c>
    </row>
    <row r="922" spans="1:13" s="13" customFormat="1">
      <c r="A922" s="11">
        <v>41138</v>
      </c>
      <c r="B922" s="13">
        <v>5</v>
      </c>
      <c r="C922" s="13" t="s">
        <v>48</v>
      </c>
      <c r="D922" s="13" t="s">
        <v>46</v>
      </c>
      <c r="E922" s="13" t="str">
        <f t="shared" si="14"/>
        <v>411385Average Per PremiseAll</v>
      </c>
      <c r="F922" s="13">
        <v>3.1386050000000001</v>
      </c>
      <c r="G922" s="13">
        <v>3.1386050000000001</v>
      </c>
      <c r="H922" s="13">
        <v>71.762900000000002</v>
      </c>
      <c r="I922" s="13">
        <v>0</v>
      </c>
      <c r="J922" s="13">
        <v>0</v>
      </c>
      <c r="K922" s="13">
        <v>0</v>
      </c>
      <c r="L922" s="13">
        <v>0</v>
      </c>
      <c r="M922" s="13">
        <v>0</v>
      </c>
    </row>
    <row r="923" spans="1:13" s="13" customFormat="1">
      <c r="A923" s="11">
        <v>41138</v>
      </c>
      <c r="B923" s="13">
        <v>5</v>
      </c>
      <c r="C923" s="13" t="s">
        <v>50</v>
      </c>
      <c r="D923" s="13" t="s">
        <v>55</v>
      </c>
      <c r="E923" s="13" t="str">
        <f t="shared" si="14"/>
        <v>411385Average Per Ton30% Cycling</v>
      </c>
      <c r="F923" s="13">
        <v>0.4356352</v>
      </c>
      <c r="G923" s="13">
        <v>0.4356352</v>
      </c>
      <c r="H923" s="13">
        <v>71.669300000000007</v>
      </c>
    </row>
    <row r="924" spans="1:13" s="13" customFormat="1">
      <c r="A924" s="11">
        <v>41138</v>
      </c>
      <c r="B924" s="13">
        <v>5</v>
      </c>
      <c r="C924" s="13" t="s">
        <v>50</v>
      </c>
      <c r="D924" s="13" t="s">
        <v>51</v>
      </c>
      <c r="E924" s="13" t="str">
        <f t="shared" si="14"/>
        <v>411385Average Per Ton50% Cycling</v>
      </c>
      <c r="F924" s="13">
        <v>0.3627457</v>
      </c>
      <c r="G924" s="13">
        <v>0.3627457</v>
      </c>
      <c r="H924" s="13">
        <v>71.811199999999999</v>
      </c>
    </row>
    <row r="925" spans="1:13" s="13" customFormat="1">
      <c r="A925" s="11">
        <v>41138</v>
      </c>
      <c r="B925" s="13">
        <v>5</v>
      </c>
      <c r="C925" s="13" t="s">
        <v>50</v>
      </c>
      <c r="D925" s="13" t="s">
        <v>46</v>
      </c>
      <c r="E925" s="13" t="str">
        <f t="shared" si="14"/>
        <v>411385Average Per TonAll</v>
      </c>
      <c r="F925" s="13">
        <v>0.38752819999999999</v>
      </c>
      <c r="G925" s="13">
        <v>0.38752819999999999</v>
      </c>
      <c r="H925" s="13">
        <v>71.762900000000002</v>
      </c>
      <c r="I925" s="13">
        <v>0</v>
      </c>
      <c r="J925" s="13">
        <v>0</v>
      </c>
      <c r="K925" s="13">
        <v>0</v>
      </c>
      <c r="L925" s="13">
        <v>0</v>
      </c>
      <c r="M925" s="13">
        <v>0</v>
      </c>
    </row>
    <row r="926" spans="1:13" s="13" customFormat="1">
      <c r="A926" s="11">
        <v>41138</v>
      </c>
      <c r="B926" s="13">
        <v>6</v>
      </c>
      <c r="C926" s="13" t="s">
        <v>56</v>
      </c>
      <c r="D926" s="13" t="s">
        <v>55</v>
      </c>
      <c r="E926" s="13" t="str">
        <f t="shared" si="14"/>
        <v>411386Aggregate30% Cycling</v>
      </c>
      <c r="F926" s="13">
        <v>6.0901249999999996</v>
      </c>
      <c r="G926" s="13">
        <v>6.0901249999999996</v>
      </c>
      <c r="H926" s="13">
        <v>71.571799999999996</v>
      </c>
    </row>
    <row r="927" spans="1:13" s="13" customFormat="1">
      <c r="A927" s="11">
        <v>41138</v>
      </c>
      <c r="B927" s="13">
        <v>6</v>
      </c>
      <c r="C927" s="13" t="s">
        <v>56</v>
      </c>
      <c r="D927" s="13" t="s">
        <v>51</v>
      </c>
      <c r="E927" s="13" t="str">
        <f t="shared" si="14"/>
        <v>411386Aggregate50% Cycling</v>
      </c>
      <c r="F927" s="13">
        <v>9.9706320000000002</v>
      </c>
      <c r="G927" s="13">
        <v>9.9706320000000002</v>
      </c>
      <c r="H927" s="13">
        <v>71.801599999999993</v>
      </c>
    </row>
    <row r="928" spans="1:13" s="13" customFormat="1">
      <c r="A928" s="11">
        <v>41138</v>
      </c>
      <c r="B928" s="13">
        <v>6</v>
      </c>
      <c r="C928" s="13" t="s">
        <v>56</v>
      </c>
      <c r="D928" s="13" t="s">
        <v>46</v>
      </c>
      <c r="E928" s="13" t="str">
        <f t="shared" si="14"/>
        <v>411386AggregateAll</v>
      </c>
      <c r="F928" s="13">
        <v>16.061430000000001</v>
      </c>
      <c r="G928" s="13">
        <v>16.061430000000001</v>
      </c>
      <c r="H928" s="13">
        <v>71.723500000000001</v>
      </c>
      <c r="I928" s="13">
        <v>0</v>
      </c>
      <c r="J928" s="13">
        <v>0</v>
      </c>
      <c r="K928" s="13">
        <v>0</v>
      </c>
      <c r="L928" s="13">
        <v>0</v>
      </c>
      <c r="M928" s="13">
        <v>0</v>
      </c>
    </row>
    <row r="929" spans="1:13" s="13" customFormat="1">
      <c r="A929" s="11">
        <v>41138</v>
      </c>
      <c r="B929" s="13">
        <v>6</v>
      </c>
      <c r="C929" s="13" t="s">
        <v>49</v>
      </c>
      <c r="D929" s="13" t="s">
        <v>55</v>
      </c>
      <c r="E929" s="13" t="str">
        <f t="shared" si="14"/>
        <v>411386Average Per Device30% Cycling</v>
      </c>
      <c r="F929" s="13">
        <v>1.8106040000000001</v>
      </c>
      <c r="G929" s="13">
        <v>1.8106040000000001</v>
      </c>
      <c r="H929" s="13">
        <v>71.571799999999996</v>
      </c>
    </row>
    <row r="930" spans="1:13" s="13" customFormat="1">
      <c r="A930" s="11">
        <v>41138</v>
      </c>
      <c r="B930" s="13">
        <v>6</v>
      </c>
      <c r="C930" s="13" t="s">
        <v>49</v>
      </c>
      <c r="D930" s="13" t="s">
        <v>51</v>
      </c>
      <c r="E930" s="13" t="str">
        <f t="shared" si="14"/>
        <v>411386Average Per Device50% Cycling</v>
      </c>
      <c r="F930" s="13">
        <v>1.5520860000000001</v>
      </c>
      <c r="G930" s="13">
        <v>1.5520860000000001</v>
      </c>
      <c r="H930" s="13">
        <v>71.801599999999993</v>
      </c>
    </row>
    <row r="931" spans="1:13" s="13" customFormat="1">
      <c r="A931" s="11">
        <v>41138</v>
      </c>
      <c r="B931" s="13">
        <v>6</v>
      </c>
      <c r="C931" s="13" t="s">
        <v>49</v>
      </c>
      <c r="D931" s="13" t="s">
        <v>46</v>
      </c>
      <c r="E931" s="13" t="str">
        <f t="shared" si="14"/>
        <v>411386Average Per DeviceAll</v>
      </c>
      <c r="F931" s="13">
        <v>1.6399820000000001</v>
      </c>
      <c r="G931" s="13">
        <v>1.6399820000000001</v>
      </c>
      <c r="H931" s="13">
        <v>71.723500000000001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</row>
    <row r="932" spans="1:13" s="13" customFormat="1">
      <c r="A932" s="11">
        <v>41138</v>
      </c>
      <c r="B932" s="13">
        <v>6</v>
      </c>
      <c r="C932" s="13" t="s">
        <v>48</v>
      </c>
      <c r="D932" s="13" t="s">
        <v>55</v>
      </c>
      <c r="E932" s="13" t="str">
        <f t="shared" si="14"/>
        <v>411386Average Per Premise30% Cycling</v>
      </c>
      <c r="F932" s="13">
        <v>3.7570169999999998</v>
      </c>
      <c r="G932" s="13">
        <v>3.7570169999999998</v>
      </c>
      <c r="H932" s="13">
        <v>71.571799999999996</v>
      </c>
    </row>
    <row r="933" spans="1:13" s="13" customFormat="1">
      <c r="A933" s="11">
        <v>41138</v>
      </c>
      <c r="B933" s="13">
        <v>6</v>
      </c>
      <c r="C933" s="13" t="s">
        <v>48</v>
      </c>
      <c r="D933" s="13" t="s">
        <v>51</v>
      </c>
      <c r="E933" s="13" t="str">
        <f t="shared" si="14"/>
        <v>411386Average Per Premise50% Cycling</v>
      </c>
      <c r="F933" s="13">
        <v>3.1652800000000001</v>
      </c>
      <c r="G933" s="13">
        <v>3.1652800000000001</v>
      </c>
      <c r="H933" s="13">
        <v>71.801599999999993</v>
      </c>
    </row>
    <row r="934" spans="1:13" s="13" customFormat="1">
      <c r="A934" s="11">
        <v>41138</v>
      </c>
      <c r="B934" s="13">
        <v>6</v>
      </c>
      <c r="C934" s="13" t="s">
        <v>48</v>
      </c>
      <c r="D934" s="13" t="s">
        <v>46</v>
      </c>
      <c r="E934" s="13" t="str">
        <f t="shared" si="14"/>
        <v>411386Average Per PremiseAll</v>
      </c>
      <c r="F934" s="13">
        <v>3.3664710000000002</v>
      </c>
      <c r="G934" s="13">
        <v>3.3664710000000002</v>
      </c>
      <c r="H934" s="13">
        <v>71.723500000000001</v>
      </c>
      <c r="I934" s="13">
        <v>0</v>
      </c>
      <c r="J934" s="13">
        <v>0</v>
      </c>
      <c r="K934" s="13">
        <v>0</v>
      </c>
      <c r="L934" s="13">
        <v>0</v>
      </c>
      <c r="M934" s="13">
        <v>0</v>
      </c>
    </row>
    <row r="935" spans="1:13" s="13" customFormat="1">
      <c r="A935" s="11">
        <v>41138</v>
      </c>
      <c r="B935" s="13">
        <v>6</v>
      </c>
      <c r="C935" s="13" t="s">
        <v>50</v>
      </c>
      <c r="D935" s="13" t="s">
        <v>55</v>
      </c>
      <c r="E935" s="13" t="str">
        <f t="shared" si="14"/>
        <v>411386Average Per Ton30% Cycling</v>
      </c>
      <c r="F935" s="13">
        <v>0.49688179999999998</v>
      </c>
      <c r="G935" s="13">
        <v>0.49688179999999998</v>
      </c>
      <c r="H935" s="13">
        <v>71.571799999999996</v>
      </c>
    </row>
    <row r="936" spans="1:13" s="13" customFormat="1">
      <c r="A936" s="11">
        <v>41138</v>
      </c>
      <c r="B936" s="13">
        <v>6</v>
      </c>
      <c r="C936" s="13" t="s">
        <v>50</v>
      </c>
      <c r="D936" s="13" t="s">
        <v>51</v>
      </c>
      <c r="E936" s="13" t="str">
        <f t="shared" si="14"/>
        <v>411386Average Per Ton50% Cycling</v>
      </c>
      <c r="F936" s="13">
        <v>0.37539869999999997</v>
      </c>
      <c r="G936" s="13">
        <v>0.37539869999999997</v>
      </c>
      <c r="H936" s="13">
        <v>71.801599999999993</v>
      </c>
    </row>
    <row r="937" spans="1:13" s="13" customFormat="1">
      <c r="A937" s="11">
        <v>41138</v>
      </c>
      <c r="B937" s="13">
        <v>6</v>
      </c>
      <c r="C937" s="13" t="s">
        <v>50</v>
      </c>
      <c r="D937" s="13" t="s">
        <v>46</v>
      </c>
      <c r="E937" s="13" t="str">
        <f t="shared" si="14"/>
        <v>411386Average Per TonAll</v>
      </c>
      <c r="F937" s="13">
        <v>0.41670289999999999</v>
      </c>
      <c r="G937" s="13">
        <v>0.41670289999999999</v>
      </c>
      <c r="H937" s="13">
        <v>71.723500000000001</v>
      </c>
      <c r="I937" s="13">
        <v>0</v>
      </c>
      <c r="J937" s="13">
        <v>0</v>
      </c>
      <c r="K937" s="13">
        <v>0</v>
      </c>
      <c r="L937" s="13">
        <v>0</v>
      </c>
      <c r="M937" s="13">
        <v>0</v>
      </c>
    </row>
    <row r="938" spans="1:13" s="13" customFormat="1">
      <c r="A938" s="11">
        <v>41138</v>
      </c>
      <c r="B938" s="13">
        <v>7</v>
      </c>
      <c r="C938" s="13" t="s">
        <v>56</v>
      </c>
      <c r="D938" s="13" t="s">
        <v>55</v>
      </c>
      <c r="E938" s="13" t="str">
        <f t="shared" si="14"/>
        <v>411387Aggregate30% Cycling</v>
      </c>
      <c r="F938" s="13">
        <v>6.8317480000000002</v>
      </c>
      <c r="G938" s="13">
        <v>6.8317480000000002</v>
      </c>
      <c r="H938" s="13">
        <v>72.630600000000001</v>
      </c>
    </row>
    <row r="939" spans="1:13" s="13" customFormat="1">
      <c r="A939" s="11">
        <v>41138</v>
      </c>
      <c r="B939" s="13">
        <v>7</v>
      </c>
      <c r="C939" s="13" t="s">
        <v>56</v>
      </c>
      <c r="D939" s="13" t="s">
        <v>51</v>
      </c>
      <c r="E939" s="13" t="str">
        <f t="shared" si="14"/>
        <v>411387Aggregate50% Cycling</v>
      </c>
      <c r="F939" s="13">
        <v>10.61462</v>
      </c>
      <c r="G939" s="13">
        <v>10.61462</v>
      </c>
      <c r="H939" s="13">
        <v>72.772000000000006</v>
      </c>
    </row>
    <row r="940" spans="1:13" s="13" customFormat="1">
      <c r="A940" s="11">
        <v>41138</v>
      </c>
      <c r="B940" s="13">
        <v>7</v>
      </c>
      <c r="C940" s="13" t="s">
        <v>56</v>
      </c>
      <c r="D940" s="13" t="s">
        <v>46</v>
      </c>
      <c r="E940" s="13" t="str">
        <f t="shared" si="14"/>
        <v>411387AggregateAll</v>
      </c>
      <c r="F940" s="13">
        <v>17.447330000000001</v>
      </c>
      <c r="G940" s="13">
        <v>17.447330000000001</v>
      </c>
      <c r="H940" s="13">
        <v>72.7239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</row>
    <row r="941" spans="1:13" s="13" customFormat="1">
      <c r="A941" s="11">
        <v>41138</v>
      </c>
      <c r="B941" s="13">
        <v>7</v>
      </c>
      <c r="C941" s="13" t="s">
        <v>49</v>
      </c>
      <c r="D941" s="13" t="s">
        <v>55</v>
      </c>
      <c r="E941" s="13" t="str">
        <f t="shared" si="14"/>
        <v>411387Average Per Device30% Cycling</v>
      </c>
      <c r="F941" s="13">
        <v>2.0310899999999998</v>
      </c>
      <c r="G941" s="13">
        <v>2.0310899999999998</v>
      </c>
      <c r="H941" s="13">
        <v>72.630600000000001</v>
      </c>
    </row>
    <row r="942" spans="1:13" s="13" customFormat="1">
      <c r="A942" s="11">
        <v>41138</v>
      </c>
      <c r="B942" s="13">
        <v>7</v>
      </c>
      <c r="C942" s="13" t="s">
        <v>49</v>
      </c>
      <c r="D942" s="13" t="s">
        <v>51</v>
      </c>
      <c r="E942" s="13" t="str">
        <f t="shared" si="14"/>
        <v>411387Average Per Device50% Cycling</v>
      </c>
      <c r="F942" s="13">
        <v>1.6523319999999999</v>
      </c>
      <c r="G942" s="13">
        <v>1.6523319999999999</v>
      </c>
      <c r="H942" s="13">
        <v>72.772000000000006</v>
      </c>
    </row>
    <row r="943" spans="1:13" s="13" customFormat="1">
      <c r="A943" s="11">
        <v>41138</v>
      </c>
      <c r="B943" s="13">
        <v>7</v>
      </c>
      <c r="C943" s="13" t="s">
        <v>49</v>
      </c>
      <c r="D943" s="13" t="s">
        <v>46</v>
      </c>
      <c r="E943" s="13" t="str">
        <f t="shared" si="14"/>
        <v>411387Average Per DeviceAll</v>
      </c>
      <c r="F943" s="13">
        <v>1.7811090000000001</v>
      </c>
      <c r="G943" s="13">
        <v>1.7811090000000001</v>
      </c>
      <c r="H943" s="13">
        <v>72.7239</v>
      </c>
      <c r="I943" s="13">
        <v>0</v>
      </c>
      <c r="J943" s="13">
        <v>0</v>
      </c>
      <c r="K943" s="13">
        <v>0</v>
      </c>
      <c r="L943" s="13">
        <v>0</v>
      </c>
      <c r="M943" s="13">
        <v>0</v>
      </c>
    </row>
    <row r="944" spans="1:13" s="13" customFormat="1">
      <c r="A944" s="11">
        <v>41138</v>
      </c>
      <c r="B944" s="13">
        <v>7</v>
      </c>
      <c r="C944" s="13" t="s">
        <v>48</v>
      </c>
      <c r="D944" s="13" t="s">
        <v>55</v>
      </c>
      <c r="E944" s="13" t="str">
        <f t="shared" si="14"/>
        <v>411387Average Per Premise30% Cycling</v>
      </c>
      <c r="F944" s="13">
        <v>4.2145270000000004</v>
      </c>
      <c r="G944" s="13">
        <v>4.2145270000000004</v>
      </c>
      <c r="H944" s="13">
        <v>72.630600000000001</v>
      </c>
    </row>
    <row r="945" spans="1:13" s="13" customFormat="1">
      <c r="A945" s="11">
        <v>41138</v>
      </c>
      <c r="B945" s="13">
        <v>7</v>
      </c>
      <c r="C945" s="13" t="s">
        <v>48</v>
      </c>
      <c r="D945" s="13" t="s">
        <v>51</v>
      </c>
      <c r="E945" s="13" t="str">
        <f t="shared" si="14"/>
        <v>411387Average Per Premise50% Cycling</v>
      </c>
      <c r="F945" s="13">
        <v>3.36972</v>
      </c>
      <c r="G945" s="13">
        <v>3.36972</v>
      </c>
      <c r="H945" s="13">
        <v>72.772000000000006</v>
      </c>
    </row>
    <row r="946" spans="1:13" s="13" customFormat="1">
      <c r="A946" s="11">
        <v>41138</v>
      </c>
      <c r="B946" s="13">
        <v>7</v>
      </c>
      <c r="C946" s="13" t="s">
        <v>48</v>
      </c>
      <c r="D946" s="13" t="s">
        <v>46</v>
      </c>
      <c r="E946" s="13" t="str">
        <f t="shared" si="14"/>
        <v>411387Average Per PremiseAll</v>
      </c>
      <c r="F946" s="13">
        <v>3.6569539999999998</v>
      </c>
      <c r="G946" s="13">
        <v>3.6569539999999998</v>
      </c>
      <c r="H946" s="13">
        <v>72.7239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</row>
    <row r="947" spans="1:13" s="13" customFormat="1">
      <c r="A947" s="11">
        <v>41138</v>
      </c>
      <c r="B947" s="13">
        <v>7</v>
      </c>
      <c r="C947" s="13" t="s">
        <v>50</v>
      </c>
      <c r="D947" s="13" t="s">
        <v>55</v>
      </c>
      <c r="E947" s="13" t="str">
        <f t="shared" si="14"/>
        <v>411387Average Per Ton30% Cycling</v>
      </c>
      <c r="F947" s="13">
        <v>0.55738940000000003</v>
      </c>
      <c r="G947" s="13">
        <v>0.55738940000000003</v>
      </c>
      <c r="H947" s="13">
        <v>72.630600000000001</v>
      </c>
    </row>
    <row r="948" spans="1:13" s="13" customFormat="1">
      <c r="A948" s="11">
        <v>41138</v>
      </c>
      <c r="B948" s="13">
        <v>7</v>
      </c>
      <c r="C948" s="13" t="s">
        <v>50</v>
      </c>
      <c r="D948" s="13" t="s">
        <v>51</v>
      </c>
      <c r="E948" s="13" t="str">
        <f t="shared" si="14"/>
        <v>411387Average Per Ton50% Cycling</v>
      </c>
      <c r="F948" s="13">
        <v>0.39964499999999997</v>
      </c>
      <c r="G948" s="13">
        <v>0.39964499999999997</v>
      </c>
      <c r="H948" s="13">
        <v>72.772000000000006</v>
      </c>
    </row>
    <row r="949" spans="1:13" s="13" customFormat="1">
      <c r="A949" s="11">
        <v>41138</v>
      </c>
      <c r="B949" s="13">
        <v>7</v>
      </c>
      <c r="C949" s="13" t="s">
        <v>50</v>
      </c>
      <c r="D949" s="13" t="s">
        <v>46</v>
      </c>
      <c r="E949" s="13" t="str">
        <f t="shared" si="14"/>
        <v>411387Average Per TonAll</v>
      </c>
      <c r="F949" s="13">
        <v>0.45327810000000002</v>
      </c>
      <c r="G949" s="13">
        <v>0.45327810000000002</v>
      </c>
      <c r="H949" s="13">
        <v>72.7239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</row>
    <row r="950" spans="1:13" s="13" customFormat="1">
      <c r="A950" s="11">
        <v>41138</v>
      </c>
      <c r="B950" s="13">
        <v>8</v>
      </c>
      <c r="C950" s="13" t="s">
        <v>56</v>
      </c>
      <c r="D950" s="13" t="s">
        <v>55</v>
      </c>
      <c r="E950" s="13" t="str">
        <f t="shared" si="14"/>
        <v>411388Aggregate30% Cycling</v>
      </c>
      <c r="F950" s="13">
        <v>7.8385740000000004</v>
      </c>
      <c r="G950" s="13">
        <v>7.8385740000000004</v>
      </c>
      <c r="H950" s="13">
        <v>76.597099999999998</v>
      </c>
    </row>
    <row r="951" spans="1:13" s="13" customFormat="1">
      <c r="A951" s="11">
        <v>41138</v>
      </c>
      <c r="B951" s="13">
        <v>8</v>
      </c>
      <c r="C951" s="13" t="s">
        <v>56</v>
      </c>
      <c r="D951" s="13" t="s">
        <v>51</v>
      </c>
      <c r="E951" s="13" t="str">
        <f t="shared" si="14"/>
        <v>411388Aggregate50% Cycling</v>
      </c>
      <c r="F951" s="13">
        <v>12.691560000000001</v>
      </c>
      <c r="G951" s="13">
        <v>12.691560000000001</v>
      </c>
      <c r="H951" s="13">
        <v>76.700999999999993</v>
      </c>
    </row>
    <row r="952" spans="1:13" s="13" customFormat="1">
      <c r="A952" s="11">
        <v>41138</v>
      </c>
      <c r="B952" s="13">
        <v>8</v>
      </c>
      <c r="C952" s="13" t="s">
        <v>56</v>
      </c>
      <c r="D952" s="13" t="s">
        <v>46</v>
      </c>
      <c r="E952" s="13" t="str">
        <f t="shared" si="14"/>
        <v>411388AggregateAll</v>
      </c>
      <c r="F952" s="13">
        <v>20.53105</v>
      </c>
      <c r="G952" s="13">
        <v>20.53105</v>
      </c>
      <c r="H952" s="13">
        <v>76.665599999999998</v>
      </c>
      <c r="I952" s="13">
        <v>0</v>
      </c>
      <c r="J952" s="13">
        <v>0</v>
      </c>
      <c r="K952" s="13">
        <v>0</v>
      </c>
      <c r="L952" s="13">
        <v>0</v>
      </c>
      <c r="M952" s="13">
        <v>0</v>
      </c>
    </row>
    <row r="953" spans="1:13" s="13" customFormat="1">
      <c r="A953" s="11">
        <v>41138</v>
      </c>
      <c r="B953" s="13">
        <v>8</v>
      </c>
      <c r="C953" s="13" t="s">
        <v>49</v>
      </c>
      <c r="D953" s="13" t="s">
        <v>55</v>
      </c>
      <c r="E953" s="13" t="str">
        <f t="shared" si="14"/>
        <v>411388Average Per Device30% Cycling</v>
      </c>
      <c r="F953" s="13">
        <v>2.3304200000000002</v>
      </c>
      <c r="G953" s="13">
        <v>2.3304200000000002</v>
      </c>
      <c r="H953" s="13">
        <v>76.597099999999998</v>
      </c>
    </row>
    <row r="954" spans="1:13" s="13" customFormat="1">
      <c r="A954" s="11">
        <v>41138</v>
      </c>
      <c r="B954" s="13">
        <v>8</v>
      </c>
      <c r="C954" s="13" t="s">
        <v>49</v>
      </c>
      <c r="D954" s="13" t="s">
        <v>51</v>
      </c>
      <c r="E954" s="13" t="str">
        <f t="shared" si="14"/>
        <v>411388Average Per Device50% Cycling</v>
      </c>
      <c r="F954" s="13">
        <v>1.975641</v>
      </c>
      <c r="G954" s="13">
        <v>1.975641</v>
      </c>
      <c r="H954" s="13">
        <v>76.700999999999993</v>
      </c>
    </row>
    <row r="955" spans="1:13" s="13" customFormat="1">
      <c r="A955" s="11">
        <v>41138</v>
      </c>
      <c r="B955" s="13">
        <v>8</v>
      </c>
      <c r="C955" s="13" t="s">
        <v>49</v>
      </c>
      <c r="D955" s="13" t="s">
        <v>46</v>
      </c>
      <c r="E955" s="13" t="str">
        <f t="shared" si="14"/>
        <v>411388Average Per DeviceAll</v>
      </c>
      <c r="F955" s="13">
        <v>2.096266</v>
      </c>
      <c r="G955" s="13">
        <v>2.096266</v>
      </c>
      <c r="H955" s="13">
        <v>76.665599999999998</v>
      </c>
      <c r="I955" s="13">
        <v>0</v>
      </c>
      <c r="J955" s="13">
        <v>0</v>
      </c>
      <c r="K955" s="13">
        <v>0</v>
      </c>
      <c r="L955" s="13">
        <v>0</v>
      </c>
      <c r="M955" s="13">
        <v>0</v>
      </c>
    </row>
    <row r="956" spans="1:13" s="13" customFormat="1">
      <c r="A956" s="11">
        <v>41138</v>
      </c>
      <c r="B956" s="13">
        <v>8</v>
      </c>
      <c r="C956" s="13" t="s">
        <v>48</v>
      </c>
      <c r="D956" s="13" t="s">
        <v>55</v>
      </c>
      <c r="E956" s="13" t="str">
        <f t="shared" si="14"/>
        <v>411388Average Per Premise30% Cycling</v>
      </c>
      <c r="F956" s="13">
        <v>4.8356409999999999</v>
      </c>
      <c r="G956" s="13">
        <v>4.8356409999999999</v>
      </c>
      <c r="H956" s="13">
        <v>76.597099999999998</v>
      </c>
    </row>
    <row r="957" spans="1:13" s="13" customFormat="1">
      <c r="A957" s="11">
        <v>41138</v>
      </c>
      <c r="B957" s="13">
        <v>8</v>
      </c>
      <c r="C957" s="13" t="s">
        <v>48</v>
      </c>
      <c r="D957" s="13" t="s">
        <v>51</v>
      </c>
      <c r="E957" s="13" t="str">
        <f t="shared" si="14"/>
        <v>411388Average Per Premise50% Cycling</v>
      </c>
      <c r="F957" s="13">
        <v>4.0290670000000004</v>
      </c>
      <c r="G957" s="13">
        <v>4.0290670000000004</v>
      </c>
      <c r="H957" s="13">
        <v>76.700999999999993</v>
      </c>
    </row>
    <row r="958" spans="1:13" s="13" customFormat="1">
      <c r="A958" s="11">
        <v>41138</v>
      </c>
      <c r="B958" s="13">
        <v>8</v>
      </c>
      <c r="C958" s="13" t="s">
        <v>48</v>
      </c>
      <c r="D958" s="13" t="s">
        <v>46</v>
      </c>
      <c r="E958" s="13" t="str">
        <f t="shared" si="14"/>
        <v>411388Average Per PremiseAll</v>
      </c>
      <c r="F958" s="13">
        <v>4.3033020000000004</v>
      </c>
      <c r="G958" s="13">
        <v>4.3033020000000004</v>
      </c>
      <c r="H958" s="13">
        <v>76.665599999999998</v>
      </c>
      <c r="I958" s="13">
        <v>0</v>
      </c>
      <c r="J958" s="13">
        <v>0</v>
      </c>
      <c r="K958" s="13">
        <v>0</v>
      </c>
      <c r="L958" s="13">
        <v>0</v>
      </c>
      <c r="M958" s="13">
        <v>0</v>
      </c>
    </row>
    <row r="959" spans="1:13" s="13" customFormat="1">
      <c r="A959" s="11">
        <v>41138</v>
      </c>
      <c r="B959" s="13">
        <v>8</v>
      </c>
      <c r="C959" s="13" t="s">
        <v>50</v>
      </c>
      <c r="D959" s="13" t="s">
        <v>55</v>
      </c>
      <c r="E959" s="13" t="str">
        <f t="shared" si="14"/>
        <v>411388Average Per Ton30% Cycling</v>
      </c>
      <c r="F959" s="13">
        <v>0.63953439999999995</v>
      </c>
      <c r="G959" s="13">
        <v>0.63953439999999995</v>
      </c>
      <c r="H959" s="13">
        <v>76.597099999999998</v>
      </c>
    </row>
    <row r="960" spans="1:13" s="13" customFormat="1">
      <c r="A960" s="11">
        <v>41138</v>
      </c>
      <c r="B960" s="13">
        <v>8</v>
      </c>
      <c r="C960" s="13" t="s">
        <v>50</v>
      </c>
      <c r="D960" s="13" t="s">
        <v>51</v>
      </c>
      <c r="E960" s="13" t="str">
        <f t="shared" si="14"/>
        <v>411388Average Per Ton50% Cycling</v>
      </c>
      <c r="F960" s="13">
        <v>0.47784280000000001</v>
      </c>
      <c r="G960" s="13">
        <v>0.47784280000000001</v>
      </c>
      <c r="H960" s="13">
        <v>76.700999999999993</v>
      </c>
    </row>
    <row r="961" spans="1:13" s="13" customFormat="1">
      <c r="A961" s="11">
        <v>41138</v>
      </c>
      <c r="B961" s="13">
        <v>8</v>
      </c>
      <c r="C961" s="13" t="s">
        <v>50</v>
      </c>
      <c r="D961" s="13" t="s">
        <v>46</v>
      </c>
      <c r="E961" s="13" t="str">
        <f t="shared" si="14"/>
        <v>411388Average Per TonAll</v>
      </c>
      <c r="F961" s="13">
        <v>0.53281789999999996</v>
      </c>
      <c r="G961" s="13">
        <v>0.53281789999999996</v>
      </c>
      <c r="H961" s="13">
        <v>76.665599999999998</v>
      </c>
      <c r="I961" s="13">
        <v>0</v>
      </c>
      <c r="J961" s="13">
        <v>0</v>
      </c>
      <c r="K961" s="13">
        <v>0</v>
      </c>
      <c r="L961" s="13">
        <v>0</v>
      </c>
      <c r="M961" s="13">
        <v>0</v>
      </c>
    </row>
    <row r="962" spans="1:13" s="13" customFormat="1">
      <c r="A962" s="11">
        <v>41138</v>
      </c>
      <c r="B962" s="13">
        <v>9</v>
      </c>
      <c r="C962" s="13" t="s">
        <v>56</v>
      </c>
      <c r="D962" s="13" t="s">
        <v>55</v>
      </c>
      <c r="E962" s="13" t="str">
        <f t="shared" si="14"/>
        <v>411389Aggregate30% Cycling</v>
      </c>
      <c r="F962" s="13">
        <v>9.7232059999999993</v>
      </c>
      <c r="G962" s="13">
        <v>9.7232059999999993</v>
      </c>
      <c r="H962" s="13">
        <v>80.964799999999997</v>
      </c>
    </row>
    <row r="963" spans="1:13" s="13" customFormat="1">
      <c r="A963" s="11">
        <v>41138</v>
      </c>
      <c r="B963" s="13">
        <v>9</v>
      </c>
      <c r="C963" s="13" t="s">
        <v>56</v>
      </c>
      <c r="D963" s="13" t="s">
        <v>51</v>
      </c>
      <c r="E963" s="13" t="str">
        <f t="shared" ref="E963:E1026" si="15">CONCATENATE(A963,B963,C963,D963)</f>
        <v>411389Aggregate50% Cycling</v>
      </c>
      <c r="F963" s="13">
        <v>15.514939999999999</v>
      </c>
      <c r="G963" s="13">
        <v>15.514939999999999</v>
      </c>
      <c r="H963" s="13">
        <v>80.938500000000005</v>
      </c>
    </row>
    <row r="964" spans="1:13" s="13" customFormat="1">
      <c r="A964" s="11">
        <v>41138</v>
      </c>
      <c r="B964" s="13">
        <v>9</v>
      </c>
      <c r="C964" s="13" t="s">
        <v>56</v>
      </c>
      <c r="D964" s="13" t="s">
        <v>46</v>
      </c>
      <c r="E964" s="13" t="str">
        <f t="shared" si="15"/>
        <v>411389AggregateAll</v>
      </c>
      <c r="F964" s="13">
        <v>25.239360000000001</v>
      </c>
      <c r="G964" s="13">
        <v>25.239360000000001</v>
      </c>
      <c r="H964" s="13">
        <v>80.947500000000005</v>
      </c>
      <c r="I964" s="13">
        <v>0</v>
      </c>
      <c r="J964" s="13">
        <v>0</v>
      </c>
      <c r="K964" s="13">
        <v>0</v>
      </c>
      <c r="L964" s="13">
        <v>0</v>
      </c>
      <c r="M964" s="13">
        <v>0</v>
      </c>
    </row>
    <row r="965" spans="1:13" s="13" customFormat="1">
      <c r="A965" s="11">
        <v>41138</v>
      </c>
      <c r="B965" s="13">
        <v>9</v>
      </c>
      <c r="C965" s="13" t="s">
        <v>49</v>
      </c>
      <c r="D965" s="13" t="s">
        <v>55</v>
      </c>
      <c r="E965" s="13" t="str">
        <f t="shared" si="15"/>
        <v>411389Average Per Device30% Cycling</v>
      </c>
      <c r="F965" s="13">
        <v>2.8907240000000001</v>
      </c>
      <c r="G965" s="13">
        <v>2.8907240000000001</v>
      </c>
      <c r="H965" s="13">
        <v>80.964799999999997</v>
      </c>
    </row>
    <row r="966" spans="1:13" s="13" customFormat="1">
      <c r="A966" s="11">
        <v>41138</v>
      </c>
      <c r="B966" s="13">
        <v>9</v>
      </c>
      <c r="C966" s="13" t="s">
        <v>49</v>
      </c>
      <c r="D966" s="13" t="s">
        <v>51</v>
      </c>
      <c r="E966" s="13" t="str">
        <f t="shared" si="15"/>
        <v>411389Average Per Device50% Cycling</v>
      </c>
      <c r="F966" s="13">
        <v>2.415143</v>
      </c>
      <c r="G966" s="13">
        <v>2.415143</v>
      </c>
      <c r="H966" s="13">
        <v>80.938500000000005</v>
      </c>
    </row>
    <row r="967" spans="1:13" s="13" customFormat="1">
      <c r="A967" s="11">
        <v>41138</v>
      </c>
      <c r="B967" s="13">
        <v>9</v>
      </c>
      <c r="C967" s="13" t="s">
        <v>49</v>
      </c>
      <c r="D967" s="13" t="s">
        <v>46</v>
      </c>
      <c r="E967" s="13" t="str">
        <f t="shared" si="15"/>
        <v>411389Average Per DeviceAll</v>
      </c>
      <c r="F967" s="13">
        <v>2.5768409999999999</v>
      </c>
      <c r="G967" s="13">
        <v>2.5768409999999999</v>
      </c>
      <c r="H967" s="13">
        <v>80.947500000000005</v>
      </c>
      <c r="I967" s="13">
        <v>0</v>
      </c>
      <c r="J967" s="13">
        <v>0</v>
      </c>
      <c r="K967" s="13">
        <v>0</v>
      </c>
      <c r="L967" s="13">
        <v>0</v>
      </c>
      <c r="M967" s="13">
        <v>0</v>
      </c>
    </row>
    <row r="968" spans="1:13" s="13" customFormat="1">
      <c r="A968" s="11">
        <v>41138</v>
      </c>
      <c r="B968" s="13">
        <v>9</v>
      </c>
      <c r="C968" s="13" t="s">
        <v>48</v>
      </c>
      <c r="D968" s="13" t="s">
        <v>55</v>
      </c>
      <c r="E968" s="13" t="str">
        <f t="shared" si="15"/>
        <v>411389Average Per Premise30% Cycling</v>
      </c>
      <c r="F968" s="13">
        <v>5.9982759999999997</v>
      </c>
      <c r="G968" s="13">
        <v>5.9982759999999997</v>
      </c>
      <c r="H968" s="13">
        <v>80.964799999999997</v>
      </c>
    </row>
    <row r="969" spans="1:13" s="13" customFormat="1">
      <c r="A969" s="11">
        <v>41138</v>
      </c>
      <c r="B969" s="13">
        <v>9</v>
      </c>
      <c r="C969" s="13" t="s">
        <v>48</v>
      </c>
      <c r="D969" s="13" t="s">
        <v>51</v>
      </c>
      <c r="E969" s="13" t="str">
        <f t="shared" si="15"/>
        <v>411389Average Per Premise50% Cycling</v>
      </c>
      <c r="F969" s="13">
        <v>4.925376</v>
      </c>
      <c r="G969" s="13">
        <v>4.925376</v>
      </c>
      <c r="H969" s="13">
        <v>80.938500000000005</v>
      </c>
    </row>
    <row r="970" spans="1:13" s="13" customFormat="1">
      <c r="A970" s="11">
        <v>41138</v>
      </c>
      <c r="B970" s="13">
        <v>9</v>
      </c>
      <c r="C970" s="13" t="s">
        <v>48</v>
      </c>
      <c r="D970" s="13" t="s">
        <v>46</v>
      </c>
      <c r="E970" s="13" t="str">
        <f t="shared" si="15"/>
        <v>411389Average Per PremiseAll</v>
      </c>
      <c r="F970" s="13">
        <v>5.2901619999999996</v>
      </c>
      <c r="G970" s="13">
        <v>5.2901619999999996</v>
      </c>
      <c r="H970" s="13">
        <v>80.947500000000005</v>
      </c>
      <c r="I970" s="13">
        <v>0</v>
      </c>
      <c r="J970" s="13">
        <v>0</v>
      </c>
      <c r="K970" s="13">
        <v>0</v>
      </c>
      <c r="L970" s="13">
        <v>0</v>
      </c>
      <c r="M970" s="13">
        <v>0</v>
      </c>
    </row>
    <row r="971" spans="1:13" s="13" customFormat="1">
      <c r="A971" s="11">
        <v>41138</v>
      </c>
      <c r="B971" s="13">
        <v>9</v>
      </c>
      <c r="C971" s="13" t="s">
        <v>50</v>
      </c>
      <c r="D971" s="13" t="s">
        <v>55</v>
      </c>
      <c r="E971" s="13" t="str">
        <f t="shared" si="15"/>
        <v>411389Average Per Ton30% Cycling</v>
      </c>
      <c r="F971" s="13">
        <v>0.7932979</v>
      </c>
      <c r="G971" s="13">
        <v>0.7932979</v>
      </c>
      <c r="H971" s="13">
        <v>80.964799999999997</v>
      </c>
    </row>
    <row r="972" spans="1:13" s="13" customFormat="1">
      <c r="A972" s="11">
        <v>41138</v>
      </c>
      <c r="B972" s="13">
        <v>9</v>
      </c>
      <c r="C972" s="13" t="s">
        <v>50</v>
      </c>
      <c r="D972" s="13" t="s">
        <v>51</v>
      </c>
      <c r="E972" s="13" t="str">
        <f t="shared" si="15"/>
        <v>411389Average Per Ton50% Cycling</v>
      </c>
      <c r="F972" s="13">
        <v>0.58414410000000005</v>
      </c>
      <c r="G972" s="13">
        <v>0.58414410000000005</v>
      </c>
      <c r="H972" s="13">
        <v>80.938500000000005</v>
      </c>
    </row>
    <row r="973" spans="1:13" s="13" customFormat="1">
      <c r="A973" s="11">
        <v>41138</v>
      </c>
      <c r="B973" s="13">
        <v>9</v>
      </c>
      <c r="C973" s="13" t="s">
        <v>50</v>
      </c>
      <c r="D973" s="13" t="s">
        <v>46</v>
      </c>
      <c r="E973" s="13" t="str">
        <f t="shared" si="15"/>
        <v>411389Average Per TonAll</v>
      </c>
      <c r="F973" s="13">
        <v>0.65525639999999996</v>
      </c>
      <c r="G973" s="13">
        <v>0.65525639999999996</v>
      </c>
      <c r="H973" s="13">
        <v>80.947500000000005</v>
      </c>
      <c r="I973" s="13">
        <v>0</v>
      </c>
      <c r="J973" s="13">
        <v>0</v>
      </c>
      <c r="K973" s="13">
        <v>0</v>
      </c>
      <c r="L973" s="13">
        <v>0</v>
      </c>
      <c r="M973" s="13">
        <v>0</v>
      </c>
    </row>
    <row r="974" spans="1:13" s="13" customFormat="1">
      <c r="A974" s="11">
        <v>41138</v>
      </c>
      <c r="B974" s="13">
        <v>10</v>
      </c>
      <c r="C974" s="13" t="s">
        <v>56</v>
      </c>
      <c r="D974" s="13" t="s">
        <v>55</v>
      </c>
      <c r="E974" s="13" t="str">
        <f t="shared" si="15"/>
        <v>4113810Aggregate30% Cycling</v>
      </c>
      <c r="F974" s="13">
        <v>11.893649999999999</v>
      </c>
      <c r="G974" s="13">
        <v>11.893649999999999</v>
      </c>
      <c r="H974" s="13">
        <v>85.710899999999995</v>
      </c>
    </row>
    <row r="975" spans="1:13" s="13" customFormat="1">
      <c r="A975" s="11">
        <v>41138</v>
      </c>
      <c r="B975" s="13">
        <v>10</v>
      </c>
      <c r="C975" s="13" t="s">
        <v>56</v>
      </c>
      <c r="D975" s="13" t="s">
        <v>51</v>
      </c>
      <c r="E975" s="13" t="str">
        <f t="shared" si="15"/>
        <v>4113810Aggregate50% Cycling</v>
      </c>
      <c r="F975" s="13">
        <v>18.62725</v>
      </c>
      <c r="G975" s="13">
        <v>18.62725</v>
      </c>
      <c r="H975" s="13">
        <v>85.325800000000001</v>
      </c>
    </row>
    <row r="976" spans="1:13" s="13" customFormat="1">
      <c r="A976" s="11">
        <v>41138</v>
      </c>
      <c r="B976" s="13">
        <v>10</v>
      </c>
      <c r="C976" s="13" t="s">
        <v>56</v>
      </c>
      <c r="D976" s="13" t="s">
        <v>46</v>
      </c>
      <c r="E976" s="13" t="str">
        <f t="shared" si="15"/>
        <v>4113810AggregateAll</v>
      </c>
      <c r="F976" s="13">
        <v>30.52253</v>
      </c>
      <c r="G976" s="13">
        <v>30.52253</v>
      </c>
      <c r="H976" s="13">
        <v>85.456699999999998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</row>
    <row r="977" spans="1:13" s="13" customFormat="1">
      <c r="A977" s="11">
        <v>41138</v>
      </c>
      <c r="B977" s="13">
        <v>10</v>
      </c>
      <c r="C977" s="13" t="s">
        <v>49</v>
      </c>
      <c r="D977" s="13" t="s">
        <v>55</v>
      </c>
      <c r="E977" s="13" t="str">
        <f t="shared" si="15"/>
        <v>4113810Average Per Device30% Cycling</v>
      </c>
      <c r="F977" s="13">
        <v>3.5360010000000002</v>
      </c>
      <c r="G977" s="13">
        <v>3.5360010000000002</v>
      </c>
      <c r="H977" s="13">
        <v>85.710899999999995</v>
      </c>
    </row>
    <row r="978" spans="1:13" s="13" customFormat="1">
      <c r="A978" s="11">
        <v>41138</v>
      </c>
      <c r="B978" s="13">
        <v>10</v>
      </c>
      <c r="C978" s="13" t="s">
        <v>49</v>
      </c>
      <c r="D978" s="13" t="s">
        <v>51</v>
      </c>
      <c r="E978" s="13" t="str">
        <f t="shared" si="15"/>
        <v>4113810Average Per Device50% Cycling</v>
      </c>
      <c r="F978" s="13">
        <v>2.8996240000000002</v>
      </c>
      <c r="G978" s="13">
        <v>2.8996240000000002</v>
      </c>
      <c r="H978" s="13">
        <v>85.325800000000001</v>
      </c>
    </row>
    <row r="979" spans="1:13" s="13" customFormat="1">
      <c r="A979" s="11">
        <v>41138</v>
      </c>
      <c r="B979" s="13">
        <v>10</v>
      </c>
      <c r="C979" s="13" t="s">
        <v>49</v>
      </c>
      <c r="D979" s="13" t="s">
        <v>46</v>
      </c>
      <c r="E979" s="13" t="str">
        <f t="shared" si="15"/>
        <v>4113810Average Per DeviceAll</v>
      </c>
      <c r="F979" s="13">
        <v>3.1159919999999999</v>
      </c>
      <c r="G979" s="13">
        <v>3.1159919999999999</v>
      </c>
      <c r="H979" s="13">
        <v>85.456699999999998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</row>
    <row r="980" spans="1:13" s="13" customFormat="1">
      <c r="A980" s="11">
        <v>41138</v>
      </c>
      <c r="B980" s="13">
        <v>10</v>
      </c>
      <c r="C980" s="13" t="s">
        <v>48</v>
      </c>
      <c r="D980" s="13" t="s">
        <v>55</v>
      </c>
      <c r="E980" s="13" t="str">
        <f t="shared" si="15"/>
        <v>4113810Average Per Premise30% Cycling</v>
      </c>
      <c r="F980" s="13">
        <v>7.3372310000000001</v>
      </c>
      <c r="G980" s="13">
        <v>7.3372310000000001</v>
      </c>
      <c r="H980" s="13">
        <v>85.710899999999995</v>
      </c>
    </row>
    <row r="981" spans="1:13" s="13" customFormat="1">
      <c r="A981" s="11">
        <v>41138</v>
      </c>
      <c r="B981" s="13">
        <v>10</v>
      </c>
      <c r="C981" s="13" t="s">
        <v>48</v>
      </c>
      <c r="D981" s="13" t="s">
        <v>51</v>
      </c>
      <c r="E981" s="13" t="str">
        <f t="shared" si="15"/>
        <v>4113810Average Per Premise50% Cycling</v>
      </c>
      <c r="F981" s="13">
        <v>5.9134130000000003</v>
      </c>
      <c r="G981" s="13">
        <v>5.9134130000000003</v>
      </c>
      <c r="H981" s="13">
        <v>85.325800000000001</v>
      </c>
    </row>
    <row r="982" spans="1:13" s="13" customFormat="1">
      <c r="A982" s="11">
        <v>41138</v>
      </c>
      <c r="B982" s="13">
        <v>10</v>
      </c>
      <c r="C982" s="13" t="s">
        <v>48</v>
      </c>
      <c r="D982" s="13" t="s">
        <v>46</v>
      </c>
      <c r="E982" s="13" t="str">
        <f t="shared" si="15"/>
        <v>4113810Average Per PremiseAll</v>
      </c>
      <c r="F982" s="13">
        <v>6.3975109999999997</v>
      </c>
      <c r="G982" s="13">
        <v>6.3975109999999997</v>
      </c>
      <c r="H982" s="13">
        <v>85.456699999999998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</row>
    <row r="983" spans="1:13" s="13" customFormat="1">
      <c r="A983" s="11">
        <v>41138</v>
      </c>
      <c r="B983" s="13">
        <v>10</v>
      </c>
      <c r="C983" s="13" t="s">
        <v>50</v>
      </c>
      <c r="D983" s="13" t="s">
        <v>55</v>
      </c>
      <c r="E983" s="13" t="str">
        <f t="shared" si="15"/>
        <v>4113810Average Per Ton30% Cycling</v>
      </c>
      <c r="F983" s="13">
        <v>0.97038040000000003</v>
      </c>
      <c r="G983" s="13">
        <v>0.97038040000000003</v>
      </c>
      <c r="H983" s="13">
        <v>85.710899999999995</v>
      </c>
    </row>
    <row r="984" spans="1:13" s="13" customFormat="1">
      <c r="A984" s="11">
        <v>41138</v>
      </c>
      <c r="B984" s="13">
        <v>10</v>
      </c>
      <c r="C984" s="13" t="s">
        <v>50</v>
      </c>
      <c r="D984" s="13" t="s">
        <v>51</v>
      </c>
      <c r="E984" s="13" t="str">
        <f t="shared" si="15"/>
        <v>4113810Average Per Ton50% Cycling</v>
      </c>
      <c r="F984" s="13">
        <v>0.70132419999999995</v>
      </c>
      <c r="G984" s="13">
        <v>0.70132419999999995</v>
      </c>
      <c r="H984" s="13">
        <v>85.325800000000001</v>
      </c>
    </row>
    <row r="985" spans="1:13" s="13" customFormat="1">
      <c r="A985" s="11">
        <v>41138</v>
      </c>
      <c r="B985" s="13">
        <v>10</v>
      </c>
      <c r="C985" s="13" t="s">
        <v>50</v>
      </c>
      <c r="D985" s="13" t="s">
        <v>46</v>
      </c>
      <c r="E985" s="13" t="str">
        <f t="shared" si="15"/>
        <v>4113810Average Per TonAll</v>
      </c>
      <c r="F985" s="13">
        <v>0.79280329999999999</v>
      </c>
      <c r="G985" s="13">
        <v>0.79280329999999999</v>
      </c>
      <c r="H985" s="13">
        <v>85.456699999999998</v>
      </c>
      <c r="I985" s="13">
        <v>0</v>
      </c>
      <c r="J985" s="13">
        <v>0</v>
      </c>
      <c r="K985" s="13">
        <v>0</v>
      </c>
      <c r="L985" s="13">
        <v>0</v>
      </c>
      <c r="M985" s="13">
        <v>0</v>
      </c>
    </row>
    <row r="986" spans="1:13" s="13" customFormat="1">
      <c r="A986" s="11">
        <v>41138</v>
      </c>
      <c r="B986" s="13">
        <v>11</v>
      </c>
      <c r="C986" s="13" t="s">
        <v>56</v>
      </c>
      <c r="D986" s="13" t="s">
        <v>55</v>
      </c>
      <c r="E986" s="13" t="str">
        <f t="shared" si="15"/>
        <v>4113811Aggregate30% Cycling</v>
      </c>
      <c r="F986" s="13">
        <v>13.49281</v>
      </c>
      <c r="G986" s="13">
        <v>13.49281</v>
      </c>
      <c r="H986" s="13">
        <v>86.799899999999994</v>
      </c>
    </row>
    <row r="987" spans="1:13" s="13" customFormat="1">
      <c r="A987" s="11">
        <v>41138</v>
      </c>
      <c r="B987" s="13">
        <v>11</v>
      </c>
      <c r="C987" s="13" t="s">
        <v>56</v>
      </c>
      <c r="D987" s="13" t="s">
        <v>51</v>
      </c>
      <c r="E987" s="13" t="str">
        <f t="shared" si="15"/>
        <v>4113811Aggregate50% Cycling</v>
      </c>
      <c r="F987" s="13">
        <v>21.874690000000001</v>
      </c>
      <c r="G987" s="13">
        <v>21.874690000000001</v>
      </c>
      <c r="H987" s="13">
        <v>86.36</v>
      </c>
    </row>
    <row r="988" spans="1:13" s="13" customFormat="1">
      <c r="A988" s="11">
        <v>41138</v>
      </c>
      <c r="B988" s="13">
        <v>11</v>
      </c>
      <c r="C988" s="13" t="s">
        <v>56</v>
      </c>
      <c r="D988" s="13" t="s">
        <v>46</v>
      </c>
      <c r="E988" s="13" t="str">
        <f t="shared" si="15"/>
        <v>4113811AggregateAll</v>
      </c>
      <c r="F988" s="13">
        <v>35.369079999999997</v>
      </c>
      <c r="G988" s="13">
        <v>35.369079999999997</v>
      </c>
      <c r="H988" s="13">
        <v>86.509600000000006</v>
      </c>
      <c r="I988" s="13">
        <v>0</v>
      </c>
      <c r="J988" s="13">
        <v>0</v>
      </c>
      <c r="K988" s="13">
        <v>0</v>
      </c>
      <c r="L988" s="13">
        <v>0</v>
      </c>
      <c r="M988" s="13">
        <v>0</v>
      </c>
    </row>
    <row r="989" spans="1:13" s="13" customFormat="1">
      <c r="A989" s="11">
        <v>41138</v>
      </c>
      <c r="B989" s="13">
        <v>11</v>
      </c>
      <c r="C989" s="13" t="s">
        <v>49</v>
      </c>
      <c r="D989" s="13" t="s">
        <v>55</v>
      </c>
      <c r="E989" s="13" t="str">
        <f t="shared" si="15"/>
        <v>4113811Average Per Device30% Cycling</v>
      </c>
      <c r="F989" s="13">
        <v>4.0114349999999996</v>
      </c>
      <c r="G989" s="13">
        <v>4.0114349999999996</v>
      </c>
      <c r="H989" s="13">
        <v>86.799899999999994</v>
      </c>
    </row>
    <row r="990" spans="1:13" s="13" customFormat="1">
      <c r="A990" s="11">
        <v>41138</v>
      </c>
      <c r="B990" s="13">
        <v>11</v>
      </c>
      <c r="C990" s="13" t="s">
        <v>49</v>
      </c>
      <c r="D990" s="13" t="s">
        <v>51</v>
      </c>
      <c r="E990" s="13" t="str">
        <f t="shared" si="15"/>
        <v>4113811Average Per Device50% Cycling</v>
      </c>
      <c r="F990" s="13">
        <v>3.4051390000000001</v>
      </c>
      <c r="G990" s="13">
        <v>3.4051390000000001</v>
      </c>
      <c r="H990" s="13">
        <v>86.36</v>
      </c>
    </row>
    <row r="991" spans="1:13" s="13" customFormat="1">
      <c r="A991" s="11">
        <v>41138</v>
      </c>
      <c r="B991" s="13">
        <v>11</v>
      </c>
      <c r="C991" s="13" t="s">
        <v>49</v>
      </c>
      <c r="D991" s="13" t="s">
        <v>46</v>
      </c>
      <c r="E991" s="13" t="str">
        <f t="shared" si="15"/>
        <v>4113811Average Per DeviceAll</v>
      </c>
      <c r="F991" s="13">
        <v>3.6112799999999998</v>
      </c>
      <c r="G991" s="13">
        <v>3.6112799999999998</v>
      </c>
      <c r="H991" s="13">
        <v>86.509600000000006</v>
      </c>
      <c r="I991" s="13">
        <v>0</v>
      </c>
      <c r="J991" s="13">
        <v>0</v>
      </c>
      <c r="K991" s="13">
        <v>0</v>
      </c>
      <c r="L991" s="13">
        <v>0</v>
      </c>
      <c r="M991" s="13">
        <v>0</v>
      </c>
    </row>
    <row r="992" spans="1:13" s="13" customFormat="1">
      <c r="A992" s="11">
        <v>41138</v>
      </c>
      <c r="B992" s="13">
        <v>11</v>
      </c>
      <c r="C992" s="13" t="s">
        <v>48</v>
      </c>
      <c r="D992" s="13" t="s">
        <v>55</v>
      </c>
      <c r="E992" s="13" t="str">
        <f t="shared" si="15"/>
        <v>4113811Average Per Premise30% Cycling</v>
      </c>
      <c r="F992" s="13">
        <v>8.3237590000000008</v>
      </c>
      <c r="G992" s="13">
        <v>8.3237590000000008</v>
      </c>
      <c r="H992" s="13">
        <v>86.799899999999994</v>
      </c>
    </row>
    <row r="993" spans="1:13" s="13" customFormat="1">
      <c r="A993" s="11">
        <v>41138</v>
      </c>
      <c r="B993" s="13">
        <v>11</v>
      </c>
      <c r="C993" s="13" t="s">
        <v>48</v>
      </c>
      <c r="D993" s="13" t="s">
        <v>51</v>
      </c>
      <c r="E993" s="13" t="str">
        <f t="shared" si="15"/>
        <v>4113811Average Per Premise50% Cycling</v>
      </c>
      <c r="F993" s="13">
        <v>6.9443469999999996</v>
      </c>
      <c r="G993" s="13">
        <v>6.9443469999999996</v>
      </c>
      <c r="H993" s="13">
        <v>86.36</v>
      </c>
    </row>
    <row r="994" spans="1:13" s="13" customFormat="1">
      <c r="A994" s="11">
        <v>41138</v>
      </c>
      <c r="B994" s="13">
        <v>11</v>
      </c>
      <c r="C994" s="13" t="s">
        <v>48</v>
      </c>
      <c r="D994" s="13" t="s">
        <v>46</v>
      </c>
      <c r="E994" s="13" t="str">
        <f t="shared" si="15"/>
        <v>4113811Average Per PremiseAll</v>
      </c>
      <c r="F994" s="13">
        <v>7.4133469999999999</v>
      </c>
      <c r="G994" s="13">
        <v>7.4133469999999999</v>
      </c>
      <c r="H994" s="13">
        <v>86.509600000000006</v>
      </c>
      <c r="I994" s="13">
        <v>0</v>
      </c>
      <c r="J994" s="13">
        <v>0</v>
      </c>
      <c r="K994" s="13">
        <v>0</v>
      </c>
      <c r="L994" s="13">
        <v>0</v>
      </c>
      <c r="M994" s="13">
        <v>0</v>
      </c>
    </row>
    <row r="995" spans="1:13" s="13" customFormat="1">
      <c r="A995" s="11">
        <v>41138</v>
      </c>
      <c r="B995" s="13">
        <v>11</v>
      </c>
      <c r="C995" s="13" t="s">
        <v>50</v>
      </c>
      <c r="D995" s="13" t="s">
        <v>55</v>
      </c>
      <c r="E995" s="13" t="str">
        <f t="shared" si="15"/>
        <v>4113811Average Per Ton30% Cycling</v>
      </c>
      <c r="F995" s="13">
        <v>1.1008530000000001</v>
      </c>
      <c r="G995" s="13">
        <v>1.1008530000000001</v>
      </c>
      <c r="H995" s="13">
        <v>86.799899999999994</v>
      </c>
    </row>
    <row r="996" spans="1:13" s="13" customFormat="1">
      <c r="A996" s="11">
        <v>41138</v>
      </c>
      <c r="B996" s="13">
        <v>11</v>
      </c>
      <c r="C996" s="13" t="s">
        <v>50</v>
      </c>
      <c r="D996" s="13" t="s">
        <v>51</v>
      </c>
      <c r="E996" s="13" t="str">
        <f t="shared" si="15"/>
        <v>4113811Average Per Ton50% Cycling</v>
      </c>
      <c r="F996" s="13">
        <v>0.82359179999999999</v>
      </c>
      <c r="G996" s="13">
        <v>0.82359179999999999</v>
      </c>
      <c r="H996" s="13">
        <v>86.36</v>
      </c>
    </row>
    <row r="997" spans="1:13" s="13" customFormat="1">
      <c r="A997" s="11">
        <v>41138</v>
      </c>
      <c r="B997" s="13">
        <v>11</v>
      </c>
      <c r="C997" s="13" t="s">
        <v>50</v>
      </c>
      <c r="D997" s="13" t="s">
        <v>46</v>
      </c>
      <c r="E997" s="13" t="str">
        <f t="shared" si="15"/>
        <v>4113811Average Per TonAll</v>
      </c>
      <c r="F997" s="13">
        <v>0.91786060000000003</v>
      </c>
      <c r="G997" s="13">
        <v>0.91786060000000003</v>
      </c>
      <c r="H997" s="13">
        <v>86.509600000000006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</row>
    <row r="998" spans="1:13" s="13" customFormat="1">
      <c r="A998" s="11">
        <v>41138</v>
      </c>
      <c r="B998" s="13">
        <v>12</v>
      </c>
      <c r="C998" s="13" t="s">
        <v>56</v>
      </c>
      <c r="D998" s="13" t="s">
        <v>55</v>
      </c>
      <c r="E998" s="13" t="str">
        <f t="shared" si="15"/>
        <v>4113812Aggregate30% Cycling</v>
      </c>
      <c r="F998" s="13">
        <v>14.512090000000001</v>
      </c>
      <c r="G998" s="13">
        <v>14.512090000000001</v>
      </c>
      <c r="H998" s="13">
        <v>87.902799999999999</v>
      </c>
    </row>
    <row r="999" spans="1:13" s="13" customFormat="1">
      <c r="A999" s="11">
        <v>41138</v>
      </c>
      <c r="B999" s="13">
        <v>12</v>
      </c>
      <c r="C999" s="13" t="s">
        <v>56</v>
      </c>
      <c r="D999" s="13" t="s">
        <v>51</v>
      </c>
      <c r="E999" s="13" t="str">
        <f t="shared" si="15"/>
        <v>4113812Aggregate50% Cycling</v>
      </c>
      <c r="F999" s="13">
        <v>23.35</v>
      </c>
      <c r="G999" s="13">
        <v>23.35</v>
      </c>
      <c r="H999" s="13">
        <v>87.626199999999997</v>
      </c>
    </row>
    <row r="1000" spans="1:13" s="13" customFormat="1">
      <c r="A1000" s="11">
        <v>41138</v>
      </c>
      <c r="B1000" s="13">
        <v>12</v>
      </c>
      <c r="C1000" s="13" t="s">
        <v>56</v>
      </c>
      <c r="D1000" s="13" t="s">
        <v>46</v>
      </c>
      <c r="E1000" s="13" t="str">
        <f t="shared" si="15"/>
        <v>4113812AggregateAll</v>
      </c>
      <c r="F1000" s="13">
        <v>37.863849999999999</v>
      </c>
      <c r="G1000" s="13">
        <v>37.863849999999999</v>
      </c>
      <c r="H1000" s="13">
        <v>87.720200000000006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</row>
    <row r="1001" spans="1:13" s="13" customFormat="1">
      <c r="A1001" s="11">
        <v>41138</v>
      </c>
      <c r="B1001" s="13">
        <v>12</v>
      </c>
      <c r="C1001" s="13" t="s">
        <v>49</v>
      </c>
      <c r="D1001" s="13" t="s">
        <v>55</v>
      </c>
      <c r="E1001" s="13" t="str">
        <f t="shared" si="15"/>
        <v>4113812Average Per Device30% Cycling</v>
      </c>
      <c r="F1001" s="13">
        <v>4.3144669999999996</v>
      </c>
      <c r="G1001" s="13">
        <v>4.3144669999999996</v>
      </c>
      <c r="H1001" s="13">
        <v>87.902799999999999</v>
      </c>
    </row>
    <row r="1002" spans="1:13" s="13" customFormat="1">
      <c r="A1002" s="11">
        <v>41138</v>
      </c>
      <c r="B1002" s="13">
        <v>12</v>
      </c>
      <c r="C1002" s="13" t="s">
        <v>49</v>
      </c>
      <c r="D1002" s="13" t="s">
        <v>51</v>
      </c>
      <c r="E1002" s="13" t="str">
        <f t="shared" si="15"/>
        <v>4113812Average Per Device50% Cycling</v>
      </c>
      <c r="F1002" s="13">
        <v>3.634795</v>
      </c>
      <c r="G1002" s="13">
        <v>3.634795</v>
      </c>
      <c r="H1002" s="13">
        <v>87.626199999999997</v>
      </c>
    </row>
    <row r="1003" spans="1:13" s="13" customFormat="1">
      <c r="A1003" s="11">
        <v>41138</v>
      </c>
      <c r="B1003" s="13">
        <v>12</v>
      </c>
      <c r="C1003" s="13" t="s">
        <v>49</v>
      </c>
      <c r="D1003" s="13" t="s">
        <v>46</v>
      </c>
      <c r="E1003" s="13" t="str">
        <f t="shared" si="15"/>
        <v>4113812Average Per DeviceAll</v>
      </c>
      <c r="F1003" s="13">
        <v>3.8658830000000002</v>
      </c>
      <c r="G1003" s="13">
        <v>3.8658830000000002</v>
      </c>
      <c r="H1003" s="13">
        <v>87.720200000000006</v>
      </c>
      <c r="I1003" s="13">
        <v>0</v>
      </c>
      <c r="J1003" s="13">
        <v>0</v>
      </c>
      <c r="K1003" s="13">
        <v>0</v>
      </c>
      <c r="L1003" s="13">
        <v>0</v>
      </c>
      <c r="M1003" s="13">
        <v>0</v>
      </c>
    </row>
    <row r="1004" spans="1:13" s="13" customFormat="1">
      <c r="A1004" s="11">
        <v>41138</v>
      </c>
      <c r="B1004" s="13">
        <v>12</v>
      </c>
      <c r="C1004" s="13" t="s">
        <v>48</v>
      </c>
      <c r="D1004" s="13" t="s">
        <v>55</v>
      </c>
      <c r="E1004" s="13" t="str">
        <f t="shared" si="15"/>
        <v>4113812Average Per Premise30% Cycling</v>
      </c>
      <c r="F1004" s="13">
        <v>8.9525539999999992</v>
      </c>
      <c r="G1004" s="13">
        <v>8.9525539999999992</v>
      </c>
      <c r="H1004" s="13">
        <v>87.902799999999999</v>
      </c>
    </row>
    <row r="1005" spans="1:13" s="13" customFormat="1">
      <c r="A1005" s="11">
        <v>41138</v>
      </c>
      <c r="B1005" s="13">
        <v>12</v>
      </c>
      <c r="C1005" s="13" t="s">
        <v>48</v>
      </c>
      <c r="D1005" s="13" t="s">
        <v>51</v>
      </c>
      <c r="E1005" s="13" t="str">
        <f t="shared" si="15"/>
        <v>4113812Average Per Premise50% Cycling</v>
      </c>
      <c r="F1005" s="13">
        <v>7.4126989999999999</v>
      </c>
      <c r="G1005" s="13">
        <v>7.4126989999999999</v>
      </c>
      <c r="H1005" s="13">
        <v>87.626199999999997</v>
      </c>
    </row>
    <row r="1006" spans="1:13" s="13" customFormat="1">
      <c r="A1006" s="11">
        <v>41138</v>
      </c>
      <c r="B1006" s="13">
        <v>12</v>
      </c>
      <c r="C1006" s="13" t="s">
        <v>48</v>
      </c>
      <c r="D1006" s="13" t="s">
        <v>46</v>
      </c>
      <c r="E1006" s="13" t="str">
        <f t="shared" si="15"/>
        <v>4113812Average Per PremiseAll</v>
      </c>
      <c r="F1006" s="13">
        <v>7.9362500000000002</v>
      </c>
      <c r="G1006" s="13">
        <v>7.9362500000000002</v>
      </c>
      <c r="H1006" s="13">
        <v>87.720200000000006</v>
      </c>
      <c r="I1006" s="13">
        <v>0</v>
      </c>
      <c r="J1006" s="13">
        <v>0</v>
      </c>
      <c r="K1006" s="13">
        <v>0</v>
      </c>
      <c r="L1006" s="13">
        <v>0</v>
      </c>
      <c r="M1006" s="13">
        <v>0</v>
      </c>
    </row>
    <row r="1007" spans="1:13" s="13" customFormat="1">
      <c r="A1007" s="11">
        <v>41138</v>
      </c>
      <c r="B1007" s="13">
        <v>12</v>
      </c>
      <c r="C1007" s="13" t="s">
        <v>50</v>
      </c>
      <c r="D1007" s="13" t="s">
        <v>55</v>
      </c>
      <c r="E1007" s="13" t="str">
        <f t="shared" si="15"/>
        <v>4113812Average Per Ton30% Cycling</v>
      </c>
      <c r="F1007" s="13">
        <v>1.1840139999999999</v>
      </c>
      <c r="G1007" s="13">
        <v>1.1840139999999999</v>
      </c>
      <c r="H1007" s="13">
        <v>87.902799999999999</v>
      </c>
    </row>
    <row r="1008" spans="1:13" s="13" customFormat="1">
      <c r="A1008" s="11">
        <v>41138</v>
      </c>
      <c r="B1008" s="13">
        <v>12</v>
      </c>
      <c r="C1008" s="13" t="s">
        <v>50</v>
      </c>
      <c r="D1008" s="13" t="s">
        <v>51</v>
      </c>
      <c r="E1008" s="13" t="str">
        <f t="shared" si="15"/>
        <v>4113812Average Per Ton50% Cycling</v>
      </c>
      <c r="F1008" s="13">
        <v>0.87913779999999997</v>
      </c>
      <c r="G1008" s="13">
        <v>0.87913779999999997</v>
      </c>
      <c r="H1008" s="13">
        <v>87.626199999999997</v>
      </c>
    </row>
    <row r="1009" spans="1:13" s="13" customFormat="1">
      <c r="A1009" s="11">
        <v>41138</v>
      </c>
      <c r="B1009" s="13">
        <v>12</v>
      </c>
      <c r="C1009" s="13" t="s">
        <v>50</v>
      </c>
      <c r="D1009" s="13" t="s">
        <v>46</v>
      </c>
      <c r="E1009" s="13" t="str">
        <f t="shared" si="15"/>
        <v>4113812Average Per TonAll</v>
      </c>
      <c r="F1009" s="13">
        <v>0.98279570000000005</v>
      </c>
      <c r="G1009" s="13">
        <v>0.98279570000000005</v>
      </c>
      <c r="H1009" s="13">
        <v>87.720200000000006</v>
      </c>
      <c r="I1009" s="13">
        <v>0</v>
      </c>
      <c r="J1009" s="13">
        <v>0</v>
      </c>
      <c r="K1009" s="13">
        <v>0</v>
      </c>
      <c r="L1009" s="13">
        <v>0</v>
      </c>
      <c r="M1009" s="13">
        <v>0</v>
      </c>
    </row>
    <row r="1010" spans="1:13" s="13" customFormat="1">
      <c r="A1010" s="11">
        <v>41138</v>
      </c>
      <c r="B1010" s="13">
        <v>13</v>
      </c>
      <c r="C1010" s="13" t="s">
        <v>56</v>
      </c>
      <c r="D1010" s="13" t="s">
        <v>55</v>
      </c>
      <c r="E1010" s="13" t="str">
        <f t="shared" si="15"/>
        <v>4113813Aggregate30% Cycling</v>
      </c>
      <c r="F1010" s="13">
        <v>15.116759999999999</v>
      </c>
      <c r="G1010" s="13">
        <v>15.116759999999999</v>
      </c>
      <c r="H1010" s="13">
        <v>86.945800000000006</v>
      </c>
    </row>
    <row r="1011" spans="1:13" s="13" customFormat="1">
      <c r="A1011" s="11">
        <v>41138</v>
      </c>
      <c r="B1011" s="13">
        <v>13</v>
      </c>
      <c r="C1011" s="13" t="s">
        <v>56</v>
      </c>
      <c r="D1011" s="13" t="s">
        <v>51</v>
      </c>
      <c r="E1011" s="13" t="str">
        <f t="shared" si="15"/>
        <v>4113813Aggregate50% Cycling</v>
      </c>
      <c r="F1011" s="13">
        <v>23.94286</v>
      </c>
      <c r="G1011" s="13">
        <v>23.94286</v>
      </c>
      <c r="H1011" s="13">
        <v>86.738500000000002</v>
      </c>
    </row>
    <row r="1012" spans="1:13" s="13" customFormat="1">
      <c r="A1012" s="11">
        <v>41138</v>
      </c>
      <c r="B1012" s="13">
        <v>13</v>
      </c>
      <c r="C1012" s="13" t="s">
        <v>56</v>
      </c>
      <c r="D1012" s="13" t="s">
        <v>46</v>
      </c>
      <c r="E1012" s="13" t="str">
        <f t="shared" si="15"/>
        <v>4113813AggregateAll</v>
      </c>
      <c r="F1012" s="13">
        <v>39.061579999999999</v>
      </c>
      <c r="G1012" s="13">
        <v>39.061579999999999</v>
      </c>
      <c r="H1012" s="13">
        <v>86.808999999999997</v>
      </c>
      <c r="I1012" s="13">
        <v>0</v>
      </c>
      <c r="J1012" s="13">
        <v>0</v>
      </c>
      <c r="K1012" s="13">
        <v>0</v>
      </c>
      <c r="L1012" s="13">
        <v>0</v>
      </c>
      <c r="M1012" s="13">
        <v>0</v>
      </c>
    </row>
    <row r="1013" spans="1:13" s="13" customFormat="1">
      <c r="A1013" s="11">
        <v>41138</v>
      </c>
      <c r="B1013" s="13">
        <v>13</v>
      </c>
      <c r="C1013" s="13" t="s">
        <v>49</v>
      </c>
      <c r="D1013" s="13" t="s">
        <v>55</v>
      </c>
      <c r="E1013" s="13" t="str">
        <f t="shared" si="15"/>
        <v>4113813Average Per Device30% Cycling</v>
      </c>
      <c r="F1013" s="13">
        <v>4.494237</v>
      </c>
      <c r="G1013" s="13">
        <v>4.494237</v>
      </c>
      <c r="H1013" s="13">
        <v>86.945800000000006</v>
      </c>
    </row>
    <row r="1014" spans="1:13" s="13" customFormat="1">
      <c r="A1014" s="11">
        <v>41138</v>
      </c>
      <c r="B1014" s="13">
        <v>13</v>
      </c>
      <c r="C1014" s="13" t="s">
        <v>49</v>
      </c>
      <c r="D1014" s="13" t="s">
        <v>51</v>
      </c>
      <c r="E1014" s="13" t="str">
        <f t="shared" si="15"/>
        <v>4113813Average Per Device50% Cycling</v>
      </c>
      <c r="F1014" s="13">
        <v>3.7270819999999998</v>
      </c>
      <c r="G1014" s="13">
        <v>3.7270819999999998</v>
      </c>
      <c r="H1014" s="13">
        <v>86.738500000000002</v>
      </c>
    </row>
    <row r="1015" spans="1:13" s="13" customFormat="1">
      <c r="A1015" s="11">
        <v>41138</v>
      </c>
      <c r="B1015" s="13">
        <v>13</v>
      </c>
      <c r="C1015" s="13" t="s">
        <v>49</v>
      </c>
      <c r="D1015" s="13" t="s">
        <v>46</v>
      </c>
      <c r="E1015" s="13" t="str">
        <f t="shared" si="15"/>
        <v>4113813Average Per DeviceAll</v>
      </c>
      <c r="F1015" s="13">
        <v>3.9879150000000001</v>
      </c>
      <c r="G1015" s="13">
        <v>3.9879150000000001</v>
      </c>
      <c r="H1015" s="13">
        <v>86.808999999999997</v>
      </c>
      <c r="I1015" s="13">
        <v>0</v>
      </c>
      <c r="J1015" s="13">
        <v>0</v>
      </c>
      <c r="K1015" s="13">
        <v>0</v>
      </c>
      <c r="L1015" s="13">
        <v>0</v>
      </c>
      <c r="M1015" s="13">
        <v>0</v>
      </c>
    </row>
    <row r="1016" spans="1:13" s="13" customFormat="1">
      <c r="A1016" s="11">
        <v>41138</v>
      </c>
      <c r="B1016" s="13">
        <v>13</v>
      </c>
      <c r="C1016" s="13" t="s">
        <v>48</v>
      </c>
      <c r="D1016" s="13" t="s">
        <v>55</v>
      </c>
      <c r="E1016" s="13" t="str">
        <f t="shared" si="15"/>
        <v>4113813Average Per Premise30% Cycling</v>
      </c>
      <c r="F1016" s="13">
        <v>9.3255780000000001</v>
      </c>
      <c r="G1016" s="13">
        <v>9.3255780000000001</v>
      </c>
      <c r="H1016" s="13">
        <v>86.945800000000006</v>
      </c>
    </row>
    <row r="1017" spans="1:13" s="13" customFormat="1">
      <c r="A1017" s="11">
        <v>41138</v>
      </c>
      <c r="B1017" s="13">
        <v>13</v>
      </c>
      <c r="C1017" s="13" t="s">
        <v>48</v>
      </c>
      <c r="D1017" s="13" t="s">
        <v>51</v>
      </c>
      <c r="E1017" s="13" t="str">
        <f t="shared" si="15"/>
        <v>4113813Average Per Premise50% Cycling</v>
      </c>
      <c r="F1017" s="13">
        <v>7.6009060000000002</v>
      </c>
      <c r="G1017" s="13">
        <v>7.6009060000000002</v>
      </c>
      <c r="H1017" s="13">
        <v>86.738500000000002</v>
      </c>
    </row>
    <row r="1018" spans="1:13" s="13" customFormat="1">
      <c r="A1018" s="11">
        <v>41138</v>
      </c>
      <c r="B1018" s="13">
        <v>13</v>
      </c>
      <c r="C1018" s="13" t="s">
        <v>48</v>
      </c>
      <c r="D1018" s="13" t="s">
        <v>46</v>
      </c>
      <c r="E1018" s="13" t="str">
        <f t="shared" si="15"/>
        <v>4113813Average Per PremiseAll</v>
      </c>
      <c r="F1018" s="13">
        <v>8.1872950000000007</v>
      </c>
      <c r="G1018" s="13">
        <v>8.1872950000000007</v>
      </c>
      <c r="H1018" s="13">
        <v>86.808999999999997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</row>
    <row r="1019" spans="1:13" s="13" customFormat="1">
      <c r="A1019" s="11">
        <v>41138</v>
      </c>
      <c r="B1019" s="13">
        <v>13</v>
      </c>
      <c r="C1019" s="13" t="s">
        <v>50</v>
      </c>
      <c r="D1019" s="13" t="s">
        <v>55</v>
      </c>
      <c r="E1019" s="13" t="str">
        <f t="shared" si="15"/>
        <v>4113813Average Per Ton30% Cycling</v>
      </c>
      <c r="F1019" s="13">
        <v>1.2333480000000001</v>
      </c>
      <c r="G1019" s="13">
        <v>1.2333480000000001</v>
      </c>
      <c r="H1019" s="13">
        <v>86.945800000000006</v>
      </c>
    </row>
    <row r="1020" spans="1:13" s="13" customFormat="1">
      <c r="A1020" s="11">
        <v>41138</v>
      </c>
      <c r="B1020" s="13">
        <v>13</v>
      </c>
      <c r="C1020" s="13" t="s">
        <v>50</v>
      </c>
      <c r="D1020" s="13" t="s">
        <v>51</v>
      </c>
      <c r="E1020" s="13" t="str">
        <f t="shared" si="15"/>
        <v>4113813Average Per Ton50% Cycling</v>
      </c>
      <c r="F1020" s="13">
        <v>0.90145900000000001</v>
      </c>
      <c r="G1020" s="13">
        <v>0.90145900000000001</v>
      </c>
      <c r="H1020" s="13">
        <v>86.738500000000002</v>
      </c>
    </row>
    <row r="1021" spans="1:13" s="13" customFormat="1">
      <c r="A1021" s="11">
        <v>41138</v>
      </c>
      <c r="B1021" s="13">
        <v>13</v>
      </c>
      <c r="C1021" s="13" t="s">
        <v>50</v>
      </c>
      <c r="D1021" s="13" t="s">
        <v>46</v>
      </c>
      <c r="E1021" s="13" t="str">
        <f t="shared" si="15"/>
        <v>4113813Average Per TonAll</v>
      </c>
      <c r="F1021" s="13">
        <v>1.0143009999999999</v>
      </c>
      <c r="G1021" s="13">
        <v>1.0143009999999999</v>
      </c>
      <c r="H1021" s="13">
        <v>86.808999999999997</v>
      </c>
      <c r="I1021" s="13">
        <v>0</v>
      </c>
      <c r="J1021" s="13">
        <v>0</v>
      </c>
      <c r="K1021" s="13">
        <v>0</v>
      </c>
      <c r="L1021" s="13">
        <v>0</v>
      </c>
      <c r="M1021" s="13">
        <v>0</v>
      </c>
    </row>
    <row r="1022" spans="1:13" s="13" customFormat="1">
      <c r="A1022" s="11">
        <v>41138</v>
      </c>
      <c r="B1022" s="13">
        <v>14</v>
      </c>
      <c r="C1022" s="13" t="s">
        <v>56</v>
      </c>
      <c r="D1022" s="13" t="s">
        <v>55</v>
      </c>
      <c r="E1022" s="13" t="str">
        <f t="shared" si="15"/>
        <v>4113814Aggregate30% Cycling</v>
      </c>
      <c r="F1022" s="13">
        <v>14.60938</v>
      </c>
      <c r="G1022" s="13">
        <v>15.363759999999999</v>
      </c>
      <c r="H1022" s="13">
        <v>86.175200000000004</v>
      </c>
      <c r="I1022" s="13">
        <v>0.18386749999999999</v>
      </c>
      <c r="J1022" s="13">
        <v>0.52093389999999995</v>
      </c>
      <c r="K1022" s="13">
        <v>0.75438519999999998</v>
      </c>
      <c r="L1022" s="13">
        <v>0.98783639999999995</v>
      </c>
      <c r="M1022" s="13">
        <v>1.3249029999999999</v>
      </c>
    </row>
    <row r="1023" spans="1:13" s="13" customFormat="1">
      <c r="A1023" s="11">
        <v>41138</v>
      </c>
      <c r="B1023" s="13">
        <v>14</v>
      </c>
      <c r="C1023" s="13" t="s">
        <v>56</v>
      </c>
      <c r="D1023" s="13" t="s">
        <v>51</v>
      </c>
      <c r="E1023" s="13" t="str">
        <f t="shared" si="15"/>
        <v>4113814Aggregate50% Cycling</v>
      </c>
      <c r="F1023" s="13">
        <v>20.80697</v>
      </c>
      <c r="G1023" s="13">
        <v>24.17998</v>
      </c>
      <c r="H1023" s="13">
        <v>85.867800000000003</v>
      </c>
      <c r="I1023" s="13">
        <v>2.0338790000000002</v>
      </c>
      <c r="J1023" s="13">
        <v>2.8250470000000001</v>
      </c>
      <c r="K1023" s="13">
        <v>3.3730069999999999</v>
      </c>
      <c r="L1023" s="13">
        <v>3.9209679999999998</v>
      </c>
      <c r="M1023" s="13">
        <v>4.7121360000000001</v>
      </c>
    </row>
    <row r="1024" spans="1:13" s="13" customFormat="1">
      <c r="A1024" s="11">
        <v>41138</v>
      </c>
      <c r="B1024" s="13">
        <v>14</v>
      </c>
      <c r="C1024" s="13" t="s">
        <v>56</v>
      </c>
      <c r="D1024" s="13" t="s">
        <v>46</v>
      </c>
      <c r="E1024" s="13" t="str">
        <f t="shared" si="15"/>
        <v>4113814AggregateAll</v>
      </c>
      <c r="F1024" s="13">
        <v>35.419089999999997</v>
      </c>
      <c r="G1024" s="13">
        <v>39.545789999999997</v>
      </c>
      <c r="H1024" s="13">
        <v>85.972300000000004</v>
      </c>
      <c r="I1024" s="13">
        <v>2.2171400000000001</v>
      </c>
      <c r="J1024" s="13">
        <v>3.3453249999999999</v>
      </c>
      <c r="K1024" s="13">
        <v>4.1267019999999999</v>
      </c>
      <c r="L1024" s="13">
        <v>4.90808</v>
      </c>
      <c r="M1024" s="13">
        <v>6.0362650000000002</v>
      </c>
    </row>
    <row r="1025" spans="1:13" s="13" customFormat="1">
      <c r="A1025" s="11">
        <v>41138</v>
      </c>
      <c r="B1025" s="13">
        <v>14</v>
      </c>
      <c r="C1025" s="13" t="s">
        <v>49</v>
      </c>
      <c r="D1025" s="13" t="s">
        <v>55</v>
      </c>
      <c r="E1025" s="13" t="str">
        <f t="shared" si="15"/>
        <v>4113814Average Per Device30% Cycling</v>
      </c>
      <c r="F1025" s="13">
        <v>4.3433909999999996</v>
      </c>
      <c r="G1025" s="13">
        <v>4.5676709999999998</v>
      </c>
      <c r="H1025" s="13">
        <v>86.175200000000004</v>
      </c>
      <c r="I1025" s="13">
        <v>-0.12767429999999999</v>
      </c>
      <c r="J1025" s="13">
        <v>8.0263100000000004E-2</v>
      </c>
      <c r="K1025" s="13">
        <v>0.2242799</v>
      </c>
      <c r="L1025" s="13">
        <v>0.36829669999999998</v>
      </c>
      <c r="M1025" s="13">
        <v>0.57623400000000002</v>
      </c>
    </row>
    <row r="1026" spans="1:13" s="13" customFormat="1">
      <c r="A1026" s="11">
        <v>41138</v>
      </c>
      <c r="B1026" s="13">
        <v>14</v>
      </c>
      <c r="C1026" s="13" t="s">
        <v>49</v>
      </c>
      <c r="D1026" s="13" t="s">
        <v>51</v>
      </c>
      <c r="E1026" s="13" t="str">
        <f t="shared" si="15"/>
        <v>4113814Average Per Device50% Cycling</v>
      </c>
      <c r="F1026" s="13">
        <v>3.2389320000000001</v>
      </c>
      <c r="G1026" s="13">
        <v>3.7639930000000001</v>
      </c>
      <c r="H1026" s="13">
        <v>85.867800000000003</v>
      </c>
      <c r="I1026" s="13">
        <v>9.9941500000000003E-2</v>
      </c>
      <c r="J1026" s="13">
        <v>0.35110590000000003</v>
      </c>
      <c r="K1026" s="13">
        <v>0.52506160000000002</v>
      </c>
      <c r="L1026" s="13">
        <v>0.69901729999999995</v>
      </c>
      <c r="M1026" s="13">
        <v>0.95018170000000002</v>
      </c>
    </row>
    <row r="1027" spans="1:13" s="13" customFormat="1">
      <c r="A1027" s="11">
        <v>41138</v>
      </c>
      <c r="B1027" s="13">
        <v>14</v>
      </c>
      <c r="C1027" s="13" t="s">
        <v>49</v>
      </c>
      <c r="D1027" s="13" t="s">
        <v>46</v>
      </c>
      <c r="E1027" s="13" t="str">
        <f t="shared" ref="E1027:E1090" si="16">CONCATENATE(A1027,B1027,C1027,D1027)</f>
        <v>4113814Average Per DeviceAll</v>
      </c>
      <c r="F1027" s="13">
        <v>3.6144479999999999</v>
      </c>
      <c r="G1027" s="13">
        <v>4.0372440000000003</v>
      </c>
      <c r="H1027" s="13">
        <v>85.972300000000004</v>
      </c>
      <c r="I1027" s="13">
        <v>2.2552099999999999E-2</v>
      </c>
      <c r="J1027" s="13">
        <v>0.25901930000000001</v>
      </c>
      <c r="K1027" s="13">
        <v>0.4227958</v>
      </c>
      <c r="L1027" s="13">
        <v>0.58657230000000005</v>
      </c>
      <c r="M1027" s="13">
        <v>0.82303950000000003</v>
      </c>
    </row>
    <row r="1028" spans="1:13" s="13" customFormat="1">
      <c r="A1028" s="11">
        <v>41138</v>
      </c>
      <c r="B1028" s="13">
        <v>14</v>
      </c>
      <c r="C1028" s="13" t="s">
        <v>48</v>
      </c>
      <c r="D1028" s="13" t="s">
        <v>55</v>
      </c>
      <c r="E1028" s="13" t="str">
        <f t="shared" si="16"/>
        <v>4113814Average Per Premise30% Cycling</v>
      </c>
      <c r="F1028" s="13">
        <v>9.0125700000000002</v>
      </c>
      <c r="G1028" s="13">
        <v>9.4779529999999994</v>
      </c>
      <c r="H1028" s="13">
        <v>86.175200000000004</v>
      </c>
      <c r="I1028" s="13">
        <v>0.1134284</v>
      </c>
      <c r="J1028" s="13">
        <v>0.32136579999999998</v>
      </c>
      <c r="K1028" s="13">
        <v>0.46538259999999998</v>
      </c>
      <c r="L1028" s="13">
        <v>0.60939940000000004</v>
      </c>
      <c r="M1028" s="13">
        <v>0.81733670000000003</v>
      </c>
    </row>
    <row r="1029" spans="1:13" s="13" customFormat="1">
      <c r="A1029" s="11">
        <v>41138</v>
      </c>
      <c r="B1029" s="13">
        <v>14</v>
      </c>
      <c r="C1029" s="13" t="s">
        <v>48</v>
      </c>
      <c r="D1029" s="13" t="s">
        <v>51</v>
      </c>
      <c r="E1029" s="13" t="str">
        <f t="shared" si="16"/>
        <v>4113814Average Per Premise50% Cycling</v>
      </c>
      <c r="F1029" s="13">
        <v>6.6053870000000003</v>
      </c>
      <c r="G1029" s="13">
        <v>7.676183</v>
      </c>
      <c r="H1029" s="13">
        <v>85.867800000000003</v>
      </c>
      <c r="I1029" s="13">
        <v>0.64567589999999997</v>
      </c>
      <c r="J1029" s="13">
        <v>0.89684030000000003</v>
      </c>
      <c r="K1029" s="13">
        <v>1.0707960000000001</v>
      </c>
      <c r="L1029" s="13">
        <v>1.2447520000000001</v>
      </c>
      <c r="M1029" s="13">
        <v>1.495916</v>
      </c>
    </row>
    <row r="1030" spans="1:13" s="13" customFormat="1">
      <c r="A1030" s="11">
        <v>41138</v>
      </c>
      <c r="B1030" s="13">
        <v>14</v>
      </c>
      <c r="C1030" s="13" t="s">
        <v>48</v>
      </c>
      <c r="D1030" s="13" t="s">
        <v>46</v>
      </c>
      <c r="E1030" s="13" t="str">
        <f t="shared" si="16"/>
        <v>4113814Average Per PremiseAll</v>
      </c>
      <c r="F1030" s="13">
        <v>7.4238299999999997</v>
      </c>
      <c r="G1030" s="13">
        <v>8.2887850000000007</v>
      </c>
      <c r="H1030" s="13">
        <v>85.972300000000004</v>
      </c>
      <c r="I1030" s="13">
        <v>0.46471180000000001</v>
      </c>
      <c r="J1030" s="13">
        <v>0.701179</v>
      </c>
      <c r="K1030" s="13">
        <v>0.86495540000000004</v>
      </c>
      <c r="L1030" s="13">
        <v>1.028732</v>
      </c>
      <c r="M1030" s="13">
        <v>1.265199</v>
      </c>
    </row>
    <row r="1031" spans="1:13" s="13" customFormat="1">
      <c r="A1031" s="11">
        <v>41138</v>
      </c>
      <c r="B1031" s="13">
        <v>14</v>
      </c>
      <c r="C1031" s="13" t="s">
        <v>50</v>
      </c>
      <c r="D1031" s="13" t="s">
        <v>55</v>
      </c>
      <c r="E1031" s="13" t="str">
        <f t="shared" si="16"/>
        <v>4113814Average Per Ton30% Cycling</v>
      </c>
      <c r="F1031" s="13">
        <v>1.191951</v>
      </c>
      <c r="G1031" s="13">
        <v>1.2535000000000001</v>
      </c>
      <c r="H1031" s="13">
        <v>86.175200000000004</v>
      </c>
      <c r="I1031" s="13">
        <v>-0.29040529999999998</v>
      </c>
      <c r="J1031" s="13">
        <v>-8.2468E-2</v>
      </c>
      <c r="K1031" s="13">
        <v>6.1548800000000001E-2</v>
      </c>
      <c r="L1031" s="13">
        <v>0.20556559999999999</v>
      </c>
      <c r="M1031" s="13">
        <v>0.41350300000000001</v>
      </c>
    </row>
    <row r="1032" spans="1:13" s="13" customFormat="1">
      <c r="A1032" s="11">
        <v>41138</v>
      </c>
      <c r="B1032" s="13">
        <v>14</v>
      </c>
      <c r="C1032" s="13" t="s">
        <v>50</v>
      </c>
      <c r="D1032" s="13" t="s">
        <v>51</v>
      </c>
      <c r="E1032" s="13" t="str">
        <f t="shared" si="16"/>
        <v>4113814Average Per Ton50% Cycling</v>
      </c>
      <c r="F1032" s="13">
        <v>0.78339150000000002</v>
      </c>
      <c r="G1032" s="13">
        <v>0.91038669999999999</v>
      </c>
      <c r="H1032" s="13">
        <v>85.867800000000003</v>
      </c>
      <c r="I1032" s="13">
        <v>-0.29812490000000003</v>
      </c>
      <c r="J1032" s="13">
        <v>-4.6960500000000002E-2</v>
      </c>
      <c r="K1032" s="13">
        <v>0.1269952</v>
      </c>
      <c r="L1032" s="13">
        <v>0.30095090000000002</v>
      </c>
      <c r="M1032" s="13">
        <v>0.55211529999999998</v>
      </c>
    </row>
    <row r="1033" spans="1:13" s="13" customFormat="1">
      <c r="A1033" s="11">
        <v>41138</v>
      </c>
      <c r="B1033" s="13">
        <v>14</v>
      </c>
      <c r="C1033" s="13" t="s">
        <v>50</v>
      </c>
      <c r="D1033" s="13" t="s">
        <v>46</v>
      </c>
      <c r="E1033" s="13" t="str">
        <f t="shared" si="16"/>
        <v>4113814Average Per TonAll</v>
      </c>
      <c r="F1033" s="13">
        <v>0.92230190000000001</v>
      </c>
      <c r="G1033" s="13">
        <v>1.027045</v>
      </c>
      <c r="H1033" s="13">
        <v>85.972300000000004</v>
      </c>
      <c r="I1033" s="13">
        <v>-0.29550029999999999</v>
      </c>
      <c r="J1033" s="13">
        <v>-5.9033000000000002E-2</v>
      </c>
      <c r="K1033" s="13">
        <v>0.1047434</v>
      </c>
      <c r="L1033" s="13">
        <v>0.26851989999999998</v>
      </c>
      <c r="M1033" s="13">
        <v>0.50498710000000002</v>
      </c>
    </row>
    <row r="1034" spans="1:13" s="13" customFormat="1">
      <c r="A1034" s="11">
        <v>41138</v>
      </c>
      <c r="B1034" s="13">
        <v>15</v>
      </c>
      <c r="C1034" s="13" t="s">
        <v>56</v>
      </c>
      <c r="D1034" s="13" t="s">
        <v>55</v>
      </c>
      <c r="E1034" s="13" t="str">
        <f t="shared" si="16"/>
        <v>4113815Aggregate30% Cycling</v>
      </c>
      <c r="F1034" s="13">
        <v>13.82503</v>
      </c>
      <c r="G1034" s="13">
        <v>15.446569999999999</v>
      </c>
      <c r="H1034" s="13">
        <v>86.841499999999996</v>
      </c>
      <c r="I1034" s="13">
        <v>1.067391</v>
      </c>
      <c r="J1034" s="13">
        <v>1.3947830000000001</v>
      </c>
      <c r="K1034" s="13">
        <v>1.6215329999999999</v>
      </c>
      <c r="L1034" s="13">
        <v>1.848284</v>
      </c>
      <c r="M1034" s="13">
        <v>2.1756760000000002</v>
      </c>
    </row>
    <row r="1035" spans="1:13" s="13" customFormat="1">
      <c r="A1035" s="11">
        <v>41138</v>
      </c>
      <c r="B1035" s="13">
        <v>15</v>
      </c>
      <c r="C1035" s="13" t="s">
        <v>56</v>
      </c>
      <c r="D1035" s="13" t="s">
        <v>51</v>
      </c>
      <c r="E1035" s="13" t="str">
        <f t="shared" si="16"/>
        <v>4113815Aggregate50% Cycling</v>
      </c>
      <c r="F1035" s="13">
        <v>19.444980000000001</v>
      </c>
      <c r="G1035" s="13">
        <v>24.169550000000001</v>
      </c>
      <c r="H1035" s="13">
        <v>86.744200000000006</v>
      </c>
      <c r="I1035" s="13">
        <v>3.3305820000000002</v>
      </c>
      <c r="J1035" s="13">
        <v>4.1541600000000001</v>
      </c>
      <c r="K1035" s="13">
        <v>4.7245670000000004</v>
      </c>
      <c r="L1035" s="13">
        <v>5.294975</v>
      </c>
      <c r="M1035" s="13">
        <v>6.1185520000000002</v>
      </c>
    </row>
    <row r="1036" spans="1:13" s="13" customFormat="1">
      <c r="A1036" s="11">
        <v>41138</v>
      </c>
      <c r="B1036" s="13">
        <v>15</v>
      </c>
      <c r="C1036" s="13" t="s">
        <v>56</v>
      </c>
      <c r="D1036" s="13" t="s">
        <v>46</v>
      </c>
      <c r="E1036" s="13" t="str">
        <f t="shared" si="16"/>
        <v>4113815AggregateAll</v>
      </c>
      <c r="F1036" s="13">
        <v>33.2727</v>
      </c>
      <c r="G1036" s="13">
        <v>39.618229999999997</v>
      </c>
      <c r="H1036" s="13">
        <v>86.777299999999997</v>
      </c>
      <c r="I1036" s="13">
        <v>4.397519</v>
      </c>
      <c r="J1036" s="13">
        <v>5.5484200000000001</v>
      </c>
      <c r="K1036" s="13">
        <v>6.3455310000000003</v>
      </c>
      <c r="L1036" s="13">
        <v>7.1426420000000004</v>
      </c>
      <c r="M1036" s="13">
        <v>8.2935440000000007</v>
      </c>
    </row>
    <row r="1037" spans="1:13" s="13" customFormat="1">
      <c r="A1037" s="11">
        <v>41138</v>
      </c>
      <c r="B1037" s="13">
        <v>15</v>
      </c>
      <c r="C1037" s="13" t="s">
        <v>49</v>
      </c>
      <c r="D1037" s="13" t="s">
        <v>55</v>
      </c>
      <c r="E1037" s="13" t="str">
        <f t="shared" si="16"/>
        <v>4113815Average Per Device30% Cycling</v>
      </c>
      <c r="F1037" s="13">
        <v>4.1102049999999997</v>
      </c>
      <c r="G1037" s="13">
        <v>4.5922890000000001</v>
      </c>
      <c r="H1037" s="13">
        <v>86.841499999999996</v>
      </c>
      <c r="I1037" s="13">
        <v>0.14023250000000001</v>
      </c>
      <c r="J1037" s="13">
        <v>0.34220159999999999</v>
      </c>
      <c r="K1037" s="13">
        <v>0.48208479999999998</v>
      </c>
      <c r="L1037" s="13">
        <v>0.62196790000000002</v>
      </c>
      <c r="M1037" s="13">
        <v>0.82393689999999997</v>
      </c>
    </row>
    <row r="1038" spans="1:13" s="13" customFormat="1">
      <c r="A1038" s="11">
        <v>41138</v>
      </c>
      <c r="B1038" s="13">
        <v>15</v>
      </c>
      <c r="C1038" s="13" t="s">
        <v>49</v>
      </c>
      <c r="D1038" s="13" t="s">
        <v>51</v>
      </c>
      <c r="E1038" s="13" t="str">
        <f t="shared" si="16"/>
        <v>4113815Average Per Device50% Cycling</v>
      </c>
      <c r="F1038" s="13">
        <v>3.0269170000000001</v>
      </c>
      <c r="G1038" s="13">
        <v>3.7623700000000002</v>
      </c>
      <c r="H1038" s="13">
        <v>86.744200000000006</v>
      </c>
      <c r="I1038" s="13">
        <v>0.29291810000000001</v>
      </c>
      <c r="J1038" s="13">
        <v>0.55437139999999996</v>
      </c>
      <c r="K1038" s="13">
        <v>0.73545309999999997</v>
      </c>
      <c r="L1038" s="13">
        <v>0.91653479999999998</v>
      </c>
      <c r="M1038" s="13">
        <v>1.177988</v>
      </c>
    </row>
    <row r="1039" spans="1:13" s="13" customFormat="1">
      <c r="A1039" s="11">
        <v>41138</v>
      </c>
      <c r="B1039" s="13">
        <v>15</v>
      </c>
      <c r="C1039" s="13" t="s">
        <v>49</v>
      </c>
      <c r="D1039" s="13" t="s">
        <v>46</v>
      </c>
      <c r="E1039" s="13" t="str">
        <f t="shared" si="16"/>
        <v>4113815Average Per DeviceAll</v>
      </c>
      <c r="F1039" s="13">
        <v>3.395235</v>
      </c>
      <c r="G1039" s="13">
        <v>4.0445419999999999</v>
      </c>
      <c r="H1039" s="13">
        <v>86.777299999999997</v>
      </c>
      <c r="I1039" s="13">
        <v>0.241005</v>
      </c>
      <c r="J1039" s="13">
        <v>0.48223369999999999</v>
      </c>
      <c r="K1039" s="13">
        <v>0.64930790000000005</v>
      </c>
      <c r="L1039" s="13">
        <v>0.8163821</v>
      </c>
      <c r="M1039" s="13">
        <v>1.0576110000000001</v>
      </c>
    </row>
    <row r="1040" spans="1:13" s="13" customFormat="1">
      <c r="A1040" s="11">
        <v>41138</v>
      </c>
      <c r="B1040" s="13">
        <v>15</v>
      </c>
      <c r="C1040" s="13" t="s">
        <v>48</v>
      </c>
      <c r="D1040" s="13" t="s">
        <v>55</v>
      </c>
      <c r="E1040" s="13" t="str">
        <f t="shared" si="16"/>
        <v>4113815Average Per Premise30% Cycling</v>
      </c>
      <c r="F1040" s="13">
        <v>8.528708</v>
      </c>
      <c r="G1040" s="13">
        <v>9.5290370000000006</v>
      </c>
      <c r="H1040" s="13">
        <v>86.841499999999996</v>
      </c>
      <c r="I1040" s="13">
        <v>0.65847679999999997</v>
      </c>
      <c r="J1040" s="13">
        <v>0.86044589999999999</v>
      </c>
      <c r="K1040" s="13">
        <v>1.000329</v>
      </c>
      <c r="L1040" s="13">
        <v>1.140212</v>
      </c>
      <c r="M1040" s="13">
        <v>1.3421810000000001</v>
      </c>
    </row>
    <row r="1041" spans="1:13" s="13" customFormat="1">
      <c r="A1041" s="11">
        <v>41138</v>
      </c>
      <c r="B1041" s="13">
        <v>15</v>
      </c>
      <c r="C1041" s="13" t="s">
        <v>48</v>
      </c>
      <c r="D1041" s="13" t="s">
        <v>51</v>
      </c>
      <c r="E1041" s="13" t="str">
        <f t="shared" si="16"/>
        <v>4113815Average Per Premise50% Cycling</v>
      </c>
      <c r="F1041" s="13">
        <v>6.1730099999999997</v>
      </c>
      <c r="G1041" s="13">
        <v>7.6728730000000001</v>
      </c>
      <c r="H1041" s="13">
        <v>86.744200000000006</v>
      </c>
      <c r="I1041" s="13">
        <v>1.057328</v>
      </c>
      <c r="J1041" s="13">
        <v>1.318781</v>
      </c>
      <c r="K1041" s="13">
        <v>1.4998629999999999</v>
      </c>
      <c r="L1041" s="13">
        <v>1.680944</v>
      </c>
      <c r="M1041" s="13">
        <v>1.9423980000000001</v>
      </c>
    </row>
    <row r="1042" spans="1:13" s="13" customFormat="1">
      <c r="A1042" s="11">
        <v>41138</v>
      </c>
      <c r="B1042" s="13">
        <v>15</v>
      </c>
      <c r="C1042" s="13" t="s">
        <v>48</v>
      </c>
      <c r="D1042" s="13" t="s">
        <v>46</v>
      </c>
      <c r="E1042" s="13" t="str">
        <f t="shared" si="16"/>
        <v>4113815Average Per PremiseAll</v>
      </c>
      <c r="F1042" s="13">
        <v>6.9739469999999999</v>
      </c>
      <c r="G1042" s="13">
        <v>8.3039679999999993</v>
      </c>
      <c r="H1042" s="13">
        <v>86.777299999999997</v>
      </c>
      <c r="I1042" s="13">
        <v>0.9217185</v>
      </c>
      <c r="J1042" s="13">
        <v>1.162947</v>
      </c>
      <c r="K1042" s="13">
        <v>1.3300209999999999</v>
      </c>
      <c r="L1042" s="13">
        <v>1.4970950000000001</v>
      </c>
      <c r="M1042" s="13">
        <v>1.738324</v>
      </c>
    </row>
    <row r="1043" spans="1:13" s="13" customFormat="1">
      <c r="A1043" s="11">
        <v>41138</v>
      </c>
      <c r="B1043" s="13">
        <v>15</v>
      </c>
      <c r="C1043" s="13" t="s">
        <v>50</v>
      </c>
      <c r="D1043" s="13" t="s">
        <v>55</v>
      </c>
      <c r="E1043" s="13" t="str">
        <f t="shared" si="16"/>
        <v>4113815Average Per Ton30% Cycling</v>
      </c>
      <c r="F1043" s="13">
        <v>1.127958</v>
      </c>
      <c r="G1043" s="13">
        <v>1.260256</v>
      </c>
      <c r="H1043" s="13">
        <v>86.841499999999996</v>
      </c>
      <c r="I1043" s="13">
        <v>-0.2095543</v>
      </c>
      <c r="J1043" s="13">
        <v>-7.5852999999999997E-3</v>
      </c>
      <c r="K1043" s="13">
        <v>0.1322979</v>
      </c>
      <c r="L1043" s="13">
        <v>0.27218100000000001</v>
      </c>
      <c r="M1043" s="13">
        <v>0.47415010000000002</v>
      </c>
    </row>
    <row r="1044" spans="1:13" s="13" customFormat="1">
      <c r="A1044" s="11">
        <v>41138</v>
      </c>
      <c r="B1044" s="13">
        <v>15</v>
      </c>
      <c r="C1044" s="13" t="s">
        <v>50</v>
      </c>
      <c r="D1044" s="13" t="s">
        <v>51</v>
      </c>
      <c r="E1044" s="13" t="str">
        <f t="shared" si="16"/>
        <v>4113815Average Per Ton50% Cycling</v>
      </c>
      <c r="F1044" s="13">
        <v>0.73211210000000004</v>
      </c>
      <c r="G1044" s="13">
        <v>0.90999410000000003</v>
      </c>
      <c r="H1044" s="13">
        <v>86.744200000000006</v>
      </c>
      <c r="I1044" s="13">
        <v>-0.26465300000000003</v>
      </c>
      <c r="J1044" s="13">
        <v>-3.1997000000000002E-3</v>
      </c>
      <c r="K1044" s="13">
        <v>0.17788200000000001</v>
      </c>
      <c r="L1044" s="13">
        <v>0.3589637</v>
      </c>
      <c r="M1044" s="13">
        <v>0.620417</v>
      </c>
    </row>
    <row r="1045" spans="1:13" s="13" customFormat="1">
      <c r="A1045" s="11">
        <v>41138</v>
      </c>
      <c r="B1045" s="13">
        <v>15</v>
      </c>
      <c r="C1045" s="13" t="s">
        <v>50</v>
      </c>
      <c r="D1045" s="13" t="s">
        <v>46</v>
      </c>
      <c r="E1045" s="13" t="str">
        <f t="shared" si="16"/>
        <v>4113815Average Per TonAll</v>
      </c>
      <c r="F1045" s="13">
        <v>0.86669980000000002</v>
      </c>
      <c r="G1045" s="13">
        <v>1.029083</v>
      </c>
      <c r="H1045" s="13">
        <v>86.777299999999997</v>
      </c>
      <c r="I1045" s="13">
        <v>-0.24591940000000001</v>
      </c>
      <c r="J1045" s="13">
        <v>-4.6908000000000002E-3</v>
      </c>
      <c r="K1045" s="13">
        <v>0.16238340000000001</v>
      </c>
      <c r="L1045" s="13">
        <v>0.32945760000000002</v>
      </c>
      <c r="M1045" s="13">
        <v>0.57068620000000003</v>
      </c>
    </row>
    <row r="1046" spans="1:13" s="13" customFormat="1">
      <c r="A1046" s="11">
        <v>41138</v>
      </c>
      <c r="B1046" s="13">
        <v>16</v>
      </c>
      <c r="C1046" s="13" t="s">
        <v>56</v>
      </c>
      <c r="D1046" s="13" t="s">
        <v>55</v>
      </c>
      <c r="E1046" s="13" t="str">
        <f t="shared" si="16"/>
        <v>4113816Aggregate30% Cycling</v>
      </c>
      <c r="F1046" s="13">
        <v>13.79951</v>
      </c>
      <c r="G1046" s="13">
        <v>15.21814</v>
      </c>
      <c r="H1046" s="13">
        <v>86.434899999999999</v>
      </c>
      <c r="I1046" s="13">
        <v>0.83479820000000005</v>
      </c>
      <c r="J1046" s="13">
        <v>1.179735</v>
      </c>
      <c r="K1046" s="13">
        <v>1.4186380000000001</v>
      </c>
      <c r="L1046" s="13">
        <v>1.65754</v>
      </c>
      <c r="M1046" s="13">
        <v>2.0024769999999998</v>
      </c>
    </row>
    <row r="1047" spans="1:13" s="13" customFormat="1">
      <c r="A1047" s="11">
        <v>41138</v>
      </c>
      <c r="B1047" s="13">
        <v>16</v>
      </c>
      <c r="C1047" s="13" t="s">
        <v>56</v>
      </c>
      <c r="D1047" s="13" t="s">
        <v>51</v>
      </c>
      <c r="E1047" s="13" t="str">
        <f t="shared" si="16"/>
        <v>4113816Aggregate50% Cycling</v>
      </c>
      <c r="F1047" s="13">
        <v>18.458770000000001</v>
      </c>
      <c r="G1047" s="13">
        <v>23.45065</v>
      </c>
      <c r="H1047" s="13">
        <v>86.274100000000004</v>
      </c>
      <c r="I1047" s="13">
        <v>3.645804</v>
      </c>
      <c r="J1047" s="13">
        <v>4.4410769999999999</v>
      </c>
      <c r="K1047" s="13">
        <v>4.9918820000000004</v>
      </c>
      <c r="L1047" s="13">
        <v>5.5426859999999998</v>
      </c>
      <c r="M1047" s="13">
        <v>6.3379599999999998</v>
      </c>
    </row>
    <row r="1048" spans="1:13" s="13" customFormat="1">
      <c r="A1048" s="11">
        <v>41138</v>
      </c>
      <c r="B1048" s="13">
        <v>16</v>
      </c>
      <c r="C1048" s="13" t="s">
        <v>56</v>
      </c>
      <c r="D1048" s="13" t="s">
        <v>46</v>
      </c>
      <c r="E1048" s="13" t="str">
        <f t="shared" si="16"/>
        <v>4113816AggregateAll</v>
      </c>
      <c r="F1048" s="13">
        <v>32.261299999999999</v>
      </c>
      <c r="G1048" s="13">
        <v>38.671010000000003</v>
      </c>
      <c r="H1048" s="13">
        <v>86.328800000000001</v>
      </c>
      <c r="I1048" s="13">
        <v>4.47987</v>
      </c>
      <c r="J1048" s="13">
        <v>5.6200349999999997</v>
      </c>
      <c r="K1048" s="13">
        <v>6.4097109999999997</v>
      </c>
      <c r="L1048" s="13">
        <v>7.1993859999999996</v>
      </c>
      <c r="M1048" s="13">
        <v>8.3395519999999994</v>
      </c>
    </row>
    <row r="1049" spans="1:13" s="13" customFormat="1">
      <c r="A1049" s="11">
        <v>41138</v>
      </c>
      <c r="B1049" s="13">
        <v>16</v>
      </c>
      <c r="C1049" s="13" t="s">
        <v>49</v>
      </c>
      <c r="D1049" s="13" t="s">
        <v>55</v>
      </c>
      <c r="E1049" s="13" t="str">
        <f t="shared" si="16"/>
        <v>4113816Average Per Device30% Cycling</v>
      </c>
      <c r="F1049" s="13">
        <v>4.1026150000000001</v>
      </c>
      <c r="G1049" s="13">
        <v>4.5243779999999996</v>
      </c>
      <c r="H1049" s="13">
        <v>86.434899999999999</v>
      </c>
      <c r="I1049" s="13">
        <v>6.1590899999999997E-2</v>
      </c>
      <c r="J1049" s="13">
        <v>0.27438370000000001</v>
      </c>
      <c r="K1049" s="13">
        <v>0.42176340000000001</v>
      </c>
      <c r="L1049" s="13">
        <v>0.56914310000000001</v>
      </c>
      <c r="M1049" s="13">
        <v>0.78193590000000002</v>
      </c>
    </row>
    <row r="1050" spans="1:13" s="13" customFormat="1">
      <c r="A1050" s="11">
        <v>41138</v>
      </c>
      <c r="B1050" s="13">
        <v>16</v>
      </c>
      <c r="C1050" s="13" t="s">
        <v>49</v>
      </c>
      <c r="D1050" s="13" t="s">
        <v>51</v>
      </c>
      <c r="E1050" s="13" t="str">
        <f t="shared" si="16"/>
        <v>4113816Average Per Device50% Cycling</v>
      </c>
      <c r="F1050" s="13">
        <v>2.8733970000000002</v>
      </c>
      <c r="G1050" s="13">
        <v>3.6504620000000001</v>
      </c>
      <c r="H1050" s="13">
        <v>86.274100000000004</v>
      </c>
      <c r="I1050" s="13">
        <v>0.3497383</v>
      </c>
      <c r="J1050" s="13">
        <v>0.60220629999999997</v>
      </c>
      <c r="K1050" s="13">
        <v>0.7770648</v>
      </c>
      <c r="L1050" s="13">
        <v>0.95192330000000003</v>
      </c>
      <c r="M1050" s="13">
        <v>1.204391</v>
      </c>
    </row>
    <row r="1051" spans="1:13" s="13" customFormat="1">
      <c r="A1051" s="11">
        <v>41138</v>
      </c>
      <c r="B1051" s="13">
        <v>16</v>
      </c>
      <c r="C1051" s="13" t="s">
        <v>49</v>
      </c>
      <c r="D1051" s="13" t="s">
        <v>46</v>
      </c>
      <c r="E1051" s="13" t="str">
        <f t="shared" si="16"/>
        <v>4113816Average Per DeviceAll</v>
      </c>
      <c r="F1051" s="13">
        <v>3.291331</v>
      </c>
      <c r="G1051" s="13">
        <v>3.9475929999999999</v>
      </c>
      <c r="H1051" s="13">
        <v>86.328800000000001</v>
      </c>
      <c r="I1051" s="13">
        <v>0.2517682</v>
      </c>
      <c r="J1051" s="13">
        <v>0.49074659999999998</v>
      </c>
      <c r="K1051" s="13">
        <v>0.65626229999999997</v>
      </c>
      <c r="L1051" s="13">
        <v>0.82177800000000001</v>
      </c>
      <c r="M1051" s="13">
        <v>1.060756</v>
      </c>
    </row>
    <row r="1052" spans="1:13" s="13" customFormat="1">
      <c r="A1052" s="11">
        <v>41138</v>
      </c>
      <c r="B1052" s="13">
        <v>16</v>
      </c>
      <c r="C1052" s="13" t="s">
        <v>48</v>
      </c>
      <c r="D1052" s="13" t="s">
        <v>55</v>
      </c>
      <c r="E1052" s="13" t="str">
        <f t="shared" si="16"/>
        <v>4113816Average Per Premise30% Cycling</v>
      </c>
      <c r="F1052" s="13">
        <v>8.5129590000000004</v>
      </c>
      <c r="G1052" s="13">
        <v>9.3881209999999999</v>
      </c>
      <c r="H1052" s="13">
        <v>86.434899999999999</v>
      </c>
      <c r="I1052" s="13">
        <v>0.51498960000000005</v>
      </c>
      <c r="J1052" s="13">
        <v>0.72778240000000005</v>
      </c>
      <c r="K1052" s="13">
        <v>0.87516210000000005</v>
      </c>
      <c r="L1052" s="13">
        <v>1.0225420000000001</v>
      </c>
      <c r="M1052" s="13">
        <v>1.2353350000000001</v>
      </c>
    </row>
    <row r="1053" spans="1:13" s="13" customFormat="1">
      <c r="A1053" s="11">
        <v>41138</v>
      </c>
      <c r="B1053" s="13">
        <v>16</v>
      </c>
      <c r="C1053" s="13" t="s">
        <v>48</v>
      </c>
      <c r="D1053" s="13" t="s">
        <v>51</v>
      </c>
      <c r="E1053" s="13" t="str">
        <f t="shared" si="16"/>
        <v>4113816Average Per Premise50% Cycling</v>
      </c>
      <c r="F1053" s="13">
        <v>5.8599259999999997</v>
      </c>
      <c r="G1053" s="13">
        <v>7.4446500000000002</v>
      </c>
      <c r="H1053" s="13">
        <v>86.274100000000004</v>
      </c>
      <c r="I1053" s="13">
        <v>1.1573979999999999</v>
      </c>
      <c r="J1053" s="13">
        <v>1.4098660000000001</v>
      </c>
      <c r="K1053" s="13">
        <v>1.584724</v>
      </c>
      <c r="L1053" s="13">
        <v>1.7595829999999999</v>
      </c>
      <c r="M1053" s="13">
        <v>2.012051</v>
      </c>
    </row>
    <row r="1054" spans="1:13" s="13" customFormat="1">
      <c r="A1054" s="11">
        <v>41138</v>
      </c>
      <c r="B1054" s="13">
        <v>16</v>
      </c>
      <c r="C1054" s="13" t="s">
        <v>48</v>
      </c>
      <c r="D1054" s="13" t="s">
        <v>46</v>
      </c>
      <c r="E1054" s="13" t="str">
        <f t="shared" si="16"/>
        <v>4113816Average Per PremiseAll</v>
      </c>
      <c r="F1054" s="13">
        <v>6.7619569999999998</v>
      </c>
      <c r="G1054" s="13">
        <v>8.1054300000000001</v>
      </c>
      <c r="H1054" s="13">
        <v>86.328800000000001</v>
      </c>
      <c r="I1054" s="13">
        <v>0.93897920000000001</v>
      </c>
      <c r="J1054" s="13">
        <v>1.1779580000000001</v>
      </c>
      <c r="K1054" s="13">
        <v>1.3434729999999999</v>
      </c>
      <c r="L1054" s="13">
        <v>1.5089889999999999</v>
      </c>
      <c r="M1054" s="13">
        <v>1.747967</v>
      </c>
    </row>
    <row r="1055" spans="1:13" s="13" customFormat="1">
      <c r="A1055" s="11">
        <v>41138</v>
      </c>
      <c r="B1055" s="13">
        <v>16</v>
      </c>
      <c r="C1055" s="13" t="s">
        <v>50</v>
      </c>
      <c r="D1055" s="13" t="s">
        <v>55</v>
      </c>
      <c r="E1055" s="13" t="str">
        <f t="shared" si="16"/>
        <v>4113816Average Per Ton30% Cycling</v>
      </c>
      <c r="F1055" s="13">
        <v>1.1258760000000001</v>
      </c>
      <c r="G1055" s="13">
        <v>1.241619</v>
      </c>
      <c r="H1055" s="13">
        <v>86.434899999999999</v>
      </c>
      <c r="I1055" s="13">
        <v>-0.2444287</v>
      </c>
      <c r="J1055" s="13">
        <v>-3.1635799999999999E-2</v>
      </c>
      <c r="K1055" s="13">
        <v>0.1157439</v>
      </c>
      <c r="L1055" s="13">
        <v>0.26312360000000001</v>
      </c>
      <c r="M1055" s="13">
        <v>0.47591640000000002</v>
      </c>
    </row>
    <row r="1056" spans="1:13" s="13" customFormat="1">
      <c r="A1056" s="11">
        <v>41138</v>
      </c>
      <c r="B1056" s="13">
        <v>16</v>
      </c>
      <c r="C1056" s="13" t="s">
        <v>50</v>
      </c>
      <c r="D1056" s="13" t="s">
        <v>51</v>
      </c>
      <c r="E1056" s="13" t="str">
        <f t="shared" si="16"/>
        <v>4113816Average Per Ton50% Cycling</v>
      </c>
      <c r="F1056" s="13">
        <v>0.69498059999999995</v>
      </c>
      <c r="G1056" s="13">
        <v>0.88292720000000002</v>
      </c>
      <c r="H1056" s="13">
        <v>86.274100000000004</v>
      </c>
      <c r="I1056" s="13">
        <v>-0.23937990000000001</v>
      </c>
      <c r="J1056" s="13">
        <v>1.3088000000000001E-2</v>
      </c>
      <c r="K1056" s="13">
        <v>0.18794659999999999</v>
      </c>
      <c r="L1056" s="13">
        <v>0.36280509999999999</v>
      </c>
      <c r="M1056" s="13">
        <v>0.61527310000000002</v>
      </c>
    </row>
    <row r="1057" spans="1:13" s="13" customFormat="1">
      <c r="A1057" s="11">
        <v>41138</v>
      </c>
      <c r="B1057" s="13">
        <v>16</v>
      </c>
      <c r="C1057" s="13" t="s">
        <v>50</v>
      </c>
      <c r="D1057" s="13" t="s">
        <v>46</v>
      </c>
      <c r="E1057" s="13" t="str">
        <f t="shared" si="16"/>
        <v>4113816Average Per TonAll</v>
      </c>
      <c r="F1057" s="13">
        <v>0.84148489999999998</v>
      </c>
      <c r="G1057" s="13">
        <v>1.004883</v>
      </c>
      <c r="H1057" s="13">
        <v>86.328800000000001</v>
      </c>
      <c r="I1057" s="13">
        <v>-0.24109649999999999</v>
      </c>
      <c r="J1057" s="13">
        <v>-2.1180999999999999E-3</v>
      </c>
      <c r="K1057" s="13">
        <v>0.1633976</v>
      </c>
      <c r="L1057" s="13">
        <v>0.32891340000000002</v>
      </c>
      <c r="M1057" s="13">
        <v>0.56789179999999995</v>
      </c>
    </row>
    <row r="1058" spans="1:13" s="13" customFormat="1">
      <c r="A1058" s="11">
        <v>41138</v>
      </c>
      <c r="B1058" s="13">
        <v>17</v>
      </c>
      <c r="C1058" s="13" t="s">
        <v>56</v>
      </c>
      <c r="D1058" s="13" t="s">
        <v>55</v>
      </c>
      <c r="E1058" s="13" t="str">
        <f t="shared" si="16"/>
        <v>4113817Aggregate30% Cycling</v>
      </c>
      <c r="F1058" s="13">
        <v>13.071020000000001</v>
      </c>
      <c r="G1058" s="13">
        <v>14.502190000000001</v>
      </c>
      <c r="H1058" s="13">
        <v>86.078699999999998</v>
      </c>
      <c r="I1058" s="13">
        <v>0.92192200000000002</v>
      </c>
      <c r="J1058" s="13">
        <v>1.2227859999999999</v>
      </c>
      <c r="K1058" s="13">
        <v>1.4311640000000001</v>
      </c>
      <c r="L1058" s="13">
        <v>1.6395420000000001</v>
      </c>
      <c r="M1058" s="13">
        <v>1.940407</v>
      </c>
    </row>
    <row r="1059" spans="1:13" s="13" customFormat="1">
      <c r="A1059" s="11">
        <v>41138</v>
      </c>
      <c r="B1059" s="13">
        <v>17</v>
      </c>
      <c r="C1059" s="13" t="s">
        <v>56</v>
      </c>
      <c r="D1059" s="13" t="s">
        <v>51</v>
      </c>
      <c r="E1059" s="13" t="str">
        <f t="shared" si="16"/>
        <v>4113817Aggregate50% Cycling</v>
      </c>
      <c r="F1059" s="13">
        <v>16.686340000000001</v>
      </c>
      <c r="G1059" s="13">
        <v>22.08578</v>
      </c>
      <c r="H1059" s="13">
        <v>86.091499999999996</v>
      </c>
      <c r="I1059" s="13">
        <v>4.0907710000000002</v>
      </c>
      <c r="J1059" s="13">
        <v>4.8639400000000004</v>
      </c>
      <c r="K1059" s="13">
        <v>5.3994340000000003</v>
      </c>
      <c r="L1059" s="13">
        <v>5.9349280000000002</v>
      </c>
      <c r="M1059" s="13">
        <v>6.7080970000000004</v>
      </c>
    </row>
    <row r="1060" spans="1:13" s="13" customFormat="1">
      <c r="A1060" s="11">
        <v>41138</v>
      </c>
      <c r="B1060" s="13">
        <v>17</v>
      </c>
      <c r="C1060" s="13" t="s">
        <v>56</v>
      </c>
      <c r="D1060" s="13" t="s">
        <v>46</v>
      </c>
      <c r="E1060" s="13" t="str">
        <f t="shared" si="16"/>
        <v>4113817AggregateAll</v>
      </c>
      <c r="F1060" s="13">
        <v>29.76052</v>
      </c>
      <c r="G1060" s="13">
        <v>36.590170000000001</v>
      </c>
      <c r="H1060" s="13">
        <v>86.087199999999996</v>
      </c>
      <c r="I1060" s="13">
        <v>5.0118609999999997</v>
      </c>
      <c r="J1060" s="13">
        <v>6.085826</v>
      </c>
      <c r="K1060" s="13">
        <v>6.8296510000000001</v>
      </c>
      <c r="L1060" s="13">
        <v>7.5734760000000003</v>
      </c>
      <c r="M1060" s="13">
        <v>8.6474399999999996</v>
      </c>
    </row>
    <row r="1061" spans="1:13" s="13" customFormat="1">
      <c r="A1061" s="11">
        <v>41138</v>
      </c>
      <c r="B1061" s="13">
        <v>17</v>
      </c>
      <c r="C1061" s="13" t="s">
        <v>49</v>
      </c>
      <c r="D1061" s="13" t="s">
        <v>55</v>
      </c>
      <c r="E1061" s="13" t="str">
        <f t="shared" si="16"/>
        <v>4113817Average Per Device30% Cycling</v>
      </c>
      <c r="F1061" s="13">
        <v>3.8860350000000001</v>
      </c>
      <c r="G1061" s="13">
        <v>4.3115220000000001</v>
      </c>
      <c r="H1061" s="13">
        <v>86.078699999999998</v>
      </c>
      <c r="I1061" s="13">
        <v>0.11133410000000001</v>
      </c>
      <c r="J1061" s="13">
        <v>0.29693839999999999</v>
      </c>
      <c r="K1061" s="13">
        <v>0.42548730000000001</v>
      </c>
      <c r="L1061" s="13">
        <v>0.55403619999999998</v>
      </c>
      <c r="M1061" s="13">
        <v>0.73964050000000003</v>
      </c>
    </row>
    <row r="1062" spans="1:13" s="13" customFormat="1">
      <c r="A1062" s="11">
        <v>41138</v>
      </c>
      <c r="B1062" s="13">
        <v>17</v>
      </c>
      <c r="C1062" s="13" t="s">
        <v>49</v>
      </c>
      <c r="D1062" s="13" t="s">
        <v>51</v>
      </c>
      <c r="E1062" s="13" t="str">
        <f t="shared" si="16"/>
        <v>4113817Average Per Device50% Cycling</v>
      </c>
      <c r="F1062" s="13">
        <v>2.5974919999999999</v>
      </c>
      <c r="G1062" s="13">
        <v>3.4379979999999999</v>
      </c>
      <c r="H1062" s="13">
        <v>86.091499999999996</v>
      </c>
      <c r="I1062" s="13">
        <v>0.4250582</v>
      </c>
      <c r="J1062" s="13">
        <v>0.67050860000000001</v>
      </c>
      <c r="K1062" s="13">
        <v>0.8405068</v>
      </c>
      <c r="L1062" s="13">
        <v>1.010505</v>
      </c>
      <c r="M1062" s="13">
        <v>1.2559549999999999</v>
      </c>
    </row>
    <row r="1063" spans="1:13" s="13" customFormat="1">
      <c r="A1063" s="11">
        <v>41138</v>
      </c>
      <c r="B1063" s="13">
        <v>17</v>
      </c>
      <c r="C1063" s="13" t="s">
        <v>49</v>
      </c>
      <c r="D1063" s="13" t="s">
        <v>46</v>
      </c>
      <c r="E1063" s="13" t="str">
        <f t="shared" si="16"/>
        <v>4113817Average Per DeviceAll</v>
      </c>
      <c r="F1063" s="13">
        <v>3.035596</v>
      </c>
      <c r="G1063" s="13">
        <v>3.7349969999999999</v>
      </c>
      <c r="H1063" s="13">
        <v>86.087199999999996</v>
      </c>
      <c r="I1063" s="13">
        <v>0.31839200000000001</v>
      </c>
      <c r="J1063" s="13">
        <v>0.5434947</v>
      </c>
      <c r="K1063" s="13">
        <v>0.69940009999999997</v>
      </c>
      <c r="L1063" s="13">
        <v>0.8553056</v>
      </c>
      <c r="M1063" s="13">
        <v>1.080408</v>
      </c>
    </row>
    <row r="1064" spans="1:13" s="13" customFormat="1">
      <c r="A1064" s="11">
        <v>41138</v>
      </c>
      <c r="B1064" s="13">
        <v>17</v>
      </c>
      <c r="C1064" s="13" t="s">
        <v>48</v>
      </c>
      <c r="D1064" s="13" t="s">
        <v>55</v>
      </c>
      <c r="E1064" s="13" t="str">
        <f t="shared" si="16"/>
        <v>4113817Average Per Premise30% Cycling</v>
      </c>
      <c r="F1064" s="13">
        <v>8.0635539999999999</v>
      </c>
      <c r="G1064" s="13">
        <v>8.9464439999999996</v>
      </c>
      <c r="H1064" s="13">
        <v>86.078699999999998</v>
      </c>
      <c r="I1064" s="13">
        <v>0.56873660000000004</v>
      </c>
      <c r="J1064" s="13">
        <v>0.75434080000000003</v>
      </c>
      <c r="K1064" s="13">
        <v>0.8828897</v>
      </c>
      <c r="L1064" s="13">
        <v>1.011439</v>
      </c>
      <c r="M1064" s="13">
        <v>1.1970430000000001</v>
      </c>
    </row>
    <row r="1065" spans="1:13" s="13" customFormat="1">
      <c r="A1065" s="11">
        <v>41138</v>
      </c>
      <c r="B1065" s="13">
        <v>17</v>
      </c>
      <c r="C1065" s="13" t="s">
        <v>48</v>
      </c>
      <c r="D1065" s="13" t="s">
        <v>51</v>
      </c>
      <c r="E1065" s="13" t="str">
        <f t="shared" si="16"/>
        <v>4113817Average Per Premise50% Cycling</v>
      </c>
      <c r="F1065" s="13">
        <v>5.2972520000000003</v>
      </c>
      <c r="G1065" s="13">
        <v>7.0113580000000004</v>
      </c>
      <c r="H1065" s="13">
        <v>86.091499999999996</v>
      </c>
      <c r="I1065" s="13">
        <v>1.2986580000000001</v>
      </c>
      <c r="J1065" s="13">
        <v>1.544108</v>
      </c>
      <c r="K1065" s="13">
        <v>1.7141059999999999</v>
      </c>
      <c r="L1065" s="13">
        <v>1.884104</v>
      </c>
      <c r="M1065" s="13">
        <v>2.1295549999999999</v>
      </c>
    </row>
    <row r="1066" spans="1:13" s="13" customFormat="1">
      <c r="A1066" s="11">
        <v>41138</v>
      </c>
      <c r="B1066" s="13">
        <v>17</v>
      </c>
      <c r="C1066" s="13" t="s">
        <v>48</v>
      </c>
      <c r="D1066" s="13" t="s">
        <v>46</v>
      </c>
      <c r="E1066" s="13" t="str">
        <f t="shared" si="16"/>
        <v>4113817Average Per PremiseAll</v>
      </c>
      <c r="F1066" s="13">
        <v>6.2377950000000002</v>
      </c>
      <c r="G1066" s="13">
        <v>7.6692869999999997</v>
      </c>
      <c r="H1066" s="13">
        <v>86.087199999999996</v>
      </c>
      <c r="I1066" s="13">
        <v>1.050484</v>
      </c>
      <c r="J1066" s="13">
        <v>1.275587</v>
      </c>
      <c r="K1066" s="13">
        <v>1.4314929999999999</v>
      </c>
      <c r="L1066" s="13">
        <v>1.5873980000000001</v>
      </c>
      <c r="M1066" s="13">
        <v>1.8125009999999999</v>
      </c>
    </row>
    <row r="1067" spans="1:13" s="13" customFormat="1">
      <c r="A1067" s="11">
        <v>41138</v>
      </c>
      <c r="B1067" s="13">
        <v>17</v>
      </c>
      <c r="C1067" s="13" t="s">
        <v>50</v>
      </c>
      <c r="D1067" s="13" t="s">
        <v>55</v>
      </c>
      <c r="E1067" s="13" t="str">
        <f t="shared" si="16"/>
        <v>4113817Average Per Ton30% Cycling</v>
      </c>
      <c r="F1067" s="13">
        <v>1.0664400000000001</v>
      </c>
      <c r="G1067" s="13">
        <v>1.183206</v>
      </c>
      <c r="H1067" s="13">
        <v>86.078699999999998</v>
      </c>
      <c r="I1067" s="13">
        <v>-0.19738720000000001</v>
      </c>
      <c r="J1067" s="13">
        <v>-1.1783E-2</v>
      </c>
      <c r="K1067" s="13">
        <v>0.11676599999999999</v>
      </c>
      <c r="L1067" s="13">
        <v>0.2453149</v>
      </c>
      <c r="M1067" s="13">
        <v>0.4309191</v>
      </c>
    </row>
    <row r="1068" spans="1:13" s="13" customFormat="1">
      <c r="A1068" s="11">
        <v>41138</v>
      </c>
      <c r="B1068" s="13">
        <v>17</v>
      </c>
      <c r="C1068" s="13" t="s">
        <v>50</v>
      </c>
      <c r="D1068" s="13" t="s">
        <v>51</v>
      </c>
      <c r="E1068" s="13" t="str">
        <f t="shared" si="16"/>
        <v>4113817Average Per Ton50% Cycling</v>
      </c>
      <c r="F1068" s="13">
        <v>0.62824820000000003</v>
      </c>
      <c r="G1068" s="13">
        <v>0.83153920000000003</v>
      </c>
      <c r="H1068" s="13">
        <v>86.091499999999996</v>
      </c>
      <c r="I1068" s="13">
        <v>-0.2121575</v>
      </c>
      <c r="J1068" s="13">
        <v>3.32929E-2</v>
      </c>
      <c r="K1068" s="13">
        <v>0.2032911</v>
      </c>
      <c r="L1068" s="13">
        <v>0.37328919999999999</v>
      </c>
      <c r="M1068" s="13">
        <v>0.61873959999999995</v>
      </c>
    </row>
    <row r="1069" spans="1:13" s="13" customFormat="1">
      <c r="A1069" s="11">
        <v>41138</v>
      </c>
      <c r="B1069" s="13">
        <v>17</v>
      </c>
      <c r="C1069" s="13" t="s">
        <v>50</v>
      </c>
      <c r="D1069" s="13" t="s">
        <v>46</v>
      </c>
      <c r="E1069" s="13" t="str">
        <f t="shared" si="16"/>
        <v>4113817Average Per TonAll</v>
      </c>
      <c r="F1069" s="13">
        <v>0.77723339999999996</v>
      </c>
      <c r="G1069" s="13">
        <v>0.95110589999999995</v>
      </c>
      <c r="H1069" s="13">
        <v>86.087199999999996</v>
      </c>
      <c r="I1069" s="13">
        <v>-0.2071356</v>
      </c>
      <c r="J1069" s="13">
        <v>1.79671E-2</v>
      </c>
      <c r="K1069" s="13">
        <v>0.17387250000000001</v>
      </c>
      <c r="L1069" s="13">
        <v>0.32977800000000002</v>
      </c>
      <c r="M1069" s="13">
        <v>0.55488059999999995</v>
      </c>
    </row>
    <row r="1070" spans="1:13" s="13" customFormat="1">
      <c r="A1070" s="11">
        <v>41138</v>
      </c>
      <c r="B1070" s="13">
        <v>18</v>
      </c>
      <c r="C1070" s="13" t="s">
        <v>56</v>
      </c>
      <c r="D1070" s="13" t="s">
        <v>55</v>
      </c>
      <c r="E1070" s="13" t="str">
        <f t="shared" si="16"/>
        <v>4113818Aggregate30% Cycling</v>
      </c>
      <c r="F1070" s="13">
        <v>12.531790000000001</v>
      </c>
      <c r="G1070" s="13">
        <v>12.531790000000001</v>
      </c>
      <c r="H1070" s="13">
        <v>84.480599999999995</v>
      </c>
    </row>
    <row r="1071" spans="1:13" s="13" customFormat="1">
      <c r="A1071" s="11">
        <v>41138</v>
      </c>
      <c r="B1071" s="13">
        <v>18</v>
      </c>
      <c r="C1071" s="13" t="s">
        <v>56</v>
      </c>
      <c r="D1071" s="13" t="s">
        <v>51</v>
      </c>
      <c r="E1071" s="13" t="str">
        <f t="shared" si="16"/>
        <v>4113818Aggregate50% Cycling</v>
      </c>
      <c r="F1071" s="13">
        <v>19.571480000000001</v>
      </c>
      <c r="G1071" s="13">
        <v>19.571480000000001</v>
      </c>
      <c r="H1071" s="13">
        <v>84.560299999999998</v>
      </c>
    </row>
    <row r="1072" spans="1:13" s="13" customFormat="1">
      <c r="A1072" s="11">
        <v>41138</v>
      </c>
      <c r="B1072" s="13">
        <v>18</v>
      </c>
      <c r="C1072" s="13" t="s">
        <v>56</v>
      </c>
      <c r="D1072" s="13" t="s">
        <v>46</v>
      </c>
      <c r="E1072" s="13" t="str">
        <f t="shared" si="16"/>
        <v>4113818AggregateAll</v>
      </c>
      <c r="F1072" s="13">
        <v>32.104999999999997</v>
      </c>
      <c r="G1072" s="13">
        <v>32.104999999999997</v>
      </c>
      <c r="H1072" s="13">
        <v>84.533199999999994</v>
      </c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</row>
    <row r="1073" spans="1:13" s="13" customFormat="1">
      <c r="A1073" s="11">
        <v>41138</v>
      </c>
      <c r="B1073" s="13">
        <v>18</v>
      </c>
      <c r="C1073" s="13" t="s">
        <v>49</v>
      </c>
      <c r="D1073" s="13" t="s">
        <v>55</v>
      </c>
      <c r="E1073" s="13" t="str">
        <f t="shared" si="16"/>
        <v>4113818Average Per Device30% Cycling</v>
      </c>
      <c r="F1073" s="13">
        <v>3.7257199999999999</v>
      </c>
      <c r="G1073" s="13">
        <v>3.7257199999999999</v>
      </c>
      <c r="H1073" s="13">
        <v>84.480599999999995</v>
      </c>
    </row>
    <row r="1074" spans="1:13" s="13" customFormat="1">
      <c r="A1074" s="11">
        <v>41138</v>
      </c>
      <c r="B1074" s="13">
        <v>18</v>
      </c>
      <c r="C1074" s="13" t="s">
        <v>49</v>
      </c>
      <c r="D1074" s="13" t="s">
        <v>51</v>
      </c>
      <c r="E1074" s="13" t="str">
        <f t="shared" si="16"/>
        <v>4113818Average Per Device50% Cycling</v>
      </c>
      <c r="F1074" s="13">
        <v>3.046608</v>
      </c>
      <c r="G1074" s="13">
        <v>3.046608</v>
      </c>
      <c r="H1074" s="13">
        <v>84.560299999999998</v>
      </c>
    </row>
    <row r="1075" spans="1:13" s="13" customFormat="1">
      <c r="A1075" s="11">
        <v>41138</v>
      </c>
      <c r="B1075" s="13">
        <v>18</v>
      </c>
      <c r="C1075" s="13" t="s">
        <v>49</v>
      </c>
      <c r="D1075" s="13" t="s">
        <v>46</v>
      </c>
      <c r="E1075" s="13" t="str">
        <f t="shared" si="16"/>
        <v>4113818Average Per DeviceAll</v>
      </c>
      <c r="F1075" s="13">
        <v>3.2775059999999998</v>
      </c>
      <c r="G1075" s="13">
        <v>3.2775059999999998</v>
      </c>
      <c r="H1075" s="13">
        <v>84.533199999999994</v>
      </c>
      <c r="I1075" s="13">
        <v>0</v>
      </c>
      <c r="J1075" s="13">
        <v>0</v>
      </c>
      <c r="K1075" s="13">
        <v>0</v>
      </c>
      <c r="L1075" s="13">
        <v>0</v>
      </c>
      <c r="M1075" s="13">
        <v>0</v>
      </c>
    </row>
    <row r="1076" spans="1:13" s="13" customFormat="1">
      <c r="A1076" s="11">
        <v>41138</v>
      </c>
      <c r="B1076" s="13">
        <v>18</v>
      </c>
      <c r="C1076" s="13" t="s">
        <v>48</v>
      </c>
      <c r="D1076" s="13" t="s">
        <v>55</v>
      </c>
      <c r="E1076" s="13" t="str">
        <f t="shared" si="16"/>
        <v>4113818Average Per Premise30% Cycling</v>
      </c>
      <c r="F1076" s="13">
        <v>7.730899</v>
      </c>
      <c r="G1076" s="13">
        <v>7.730899</v>
      </c>
      <c r="H1076" s="13">
        <v>84.480599999999995</v>
      </c>
    </row>
    <row r="1077" spans="1:13" s="13" customFormat="1">
      <c r="A1077" s="11">
        <v>41138</v>
      </c>
      <c r="B1077" s="13">
        <v>18</v>
      </c>
      <c r="C1077" s="13" t="s">
        <v>48</v>
      </c>
      <c r="D1077" s="13" t="s">
        <v>51</v>
      </c>
      <c r="E1077" s="13" t="str">
        <f t="shared" si="16"/>
        <v>4113818Average Per Premise50% Cycling</v>
      </c>
      <c r="F1077" s="13">
        <v>6.2131679999999996</v>
      </c>
      <c r="G1077" s="13">
        <v>6.2131679999999996</v>
      </c>
      <c r="H1077" s="13">
        <v>84.560299999999998</v>
      </c>
    </row>
    <row r="1078" spans="1:13" s="13" customFormat="1">
      <c r="A1078" s="11">
        <v>41138</v>
      </c>
      <c r="B1078" s="13">
        <v>18</v>
      </c>
      <c r="C1078" s="13" t="s">
        <v>48</v>
      </c>
      <c r="D1078" s="13" t="s">
        <v>46</v>
      </c>
      <c r="E1078" s="13" t="str">
        <f t="shared" si="16"/>
        <v>4113818Average Per PremiseAll</v>
      </c>
      <c r="F1078" s="13">
        <v>6.7291970000000001</v>
      </c>
      <c r="G1078" s="13">
        <v>6.7291970000000001</v>
      </c>
      <c r="H1078" s="13">
        <v>84.533199999999994</v>
      </c>
      <c r="I1078" s="13">
        <v>0</v>
      </c>
      <c r="J1078" s="13">
        <v>0</v>
      </c>
      <c r="K1078" s="13">
        <v>0</v>
      </c>
      <c r="L1078" s="13">
        <v>0</v>
      </c>
      <c r="M1078" s="13">
        <v>0</v>
      </c>
    </row>
    <row r="1079" spans="1:13" s="13" customFormat="1">
      <c r="A1079" s="11">
        <v>41138</v>
      </c>
      <c r="B1079" s="13">
        <v>18</v>
      </c>
      <c r="C1079" s="13" t="s">
        <v>50</v>
      </c>
      <c r="D1079" s="13" t="s">
        <v>55</v>
      </c>
      <c r="E1079" s="13" t="str">
        <f t="shared" si="16"/>
        <v>4113818Average Per Ton30% Cycling</v>
      </c>
      <c r="F1079" s="13">
        <v>1.022445</v>
      </c>
      <c r="G1079" s="13">
        <v>1.022445</v>
      </c>
      <c r="H1079" s="13">
        <v>84.480599999999995</v>
      </c>
    </row>
    <row r="1080" spans="1:13" s="13" customFormat="1">
      <c r="A1080" s="11">
        <v>41138</v>
      </c>
      <c r="B1080" s="13">
        <v>18</v>
      </c>
      <c r="C1080" s="13" t="s">
        <v>50</v>
      </c>
      <c r="D1080" s="13" t="s">
        <v>51</v>
      </c>
      <c r="E1080" s="13" t="str">
        <f t="shared" si="16"/>
        <v>4113818Average Per Ton50% Cycling</v>
      </c>
      <c r="F1080" s="13">
        <v>0.73687469999999999</v>
      </c>
      <c r="G1080" s="13">
        <v>0.73687469999999999</v>
      </c>
      <c r="H1080" s="13">
        <v>84.560299999999998</v>
      </c>
    </row>
    <row r="1081" spans="1:13" s="13" customFormat="1">
      <c r="A1081" s="11">
        <v>41138</v>
      </c>
      <c r="B1081" s="13">
        <v>18</v>
      </c>
      <c r="C1081" s="13" t="s">
        <v>50</v>
      </c>
      <c r="D1081" s="13" t="s">
        <v>46</v>
      </c>
      <c r="E1081" s="13" t="str">
        <f t="shared" si="16"/>
        <v>4113818Average Per TonAll</v>
      </c>
      <c r="F1081" s="13">
        <v>0.8339685</v>
      </c>
      <c r="G1081" s="13">
        <v>0.8339685</v>
      </c>
      <c r="H1081" s="13">
        <v>84.533199999999994</v>
      </c>
      <c r="I1081" s="13">
        <v>0</v>
      </c>
      <c r="J1081" s="13">
        <v>0</v>
      </c>
      <c r="K1081" s="13">
        <v>0</v>
      </c>
      <c r="L1081" s="13">
        <v>0</v>
      </c>
      <c r="M1081" s="13">
        <v>0</v>
      </c>
    </row>
    <row r="1082" spans="1:13" s="13" customFormat="1">
      <c r="A1082" s="11">
        <v>41138</v>
      </c>
      <c r="B1082" s="13">
        <v>19</v>
      </c>
      <c r="C1082" s="13" t="s">
        <v>56</v>
      </c>
      <c r="D1082" s="13" t="s">
        <v>55</v>
      </c>
      <c r="E1082" s="13" t="str">
        <f t="shared" si="16"/>
        <v>4113819Aggregate30% Cycling</v>
      </c>
      <c r="F1082" s="13">
        <v>10.933450000000001</v>
      </c>
      <c r="G1082" s="13">
        <v>10.933450000000001</v>
      </c>
      <c r="H1082" s="13">
        <v>80.564800000000005</v>
      </c>
    </row>
    <row r="1083" spans="1:13" s="13" customFormat="1">
      <c r="A1083" s="11">
        <v>41138</v>
      </c>
      <c r="B1083" s="13">
        <v>19</v>
      </c>
      <c r="C1083" s="13" t="s">
        <v>56</v>
      </c>
      <c r="D1083" s="13" t="s">
        <v>51</v>
      </c>
      <c r="E1083" s="13" t="str">
        <f t="shared" si="16"/>
        <v>4113819Aggregate50% Cycling</v>
      </c>
      <c r="F1083" s="13">
        <v>16.713640000000002</v>
      </c>
      <c r="G1083" s="13">
        <v>16.713640000000002</v>
      </c>
      <c r="H1083" s="13">
        <v>80.623400000000004</v>
      </c>
    </row>
    <row r="1084" spans="1:13" s="13" customFormat="1">
      <c r="A1084" s="11">
        <v>41138</v>
      </c>
      <c r="B1084" s="13">
        <v>19</v>
      </c>
      <c r="C1084" s="13" t="s">
        <v>56</v>
      </c>
      <c r="D1084" s="13" t="s">
        <v>46</v>
      </c>
      <c r="E1084" s="13" t="str">
        <f t="shared" si="16"/>
        <v>4113819AggregateAll</v>
      </c>
      <c r="F1084" s="13">
        <v>27.64874</v>
      </c>
      <c r="G1084" s="13">
        <v>27.64874</v>
      </c>
      <c r="H1084" s="13">
        <v>80.603499999999997</v>
      </c>
      <c r="I1084" s="13">
        <v>0</v>
      </c>
      <c r="J1084" s="13">
        <v>0</v>
      </c>
      <c r="K1084" s="13">
        <v>0</v>
      </c>
      <c r="L1084" s="13">
        <v>0</v>
      </c>
      <c r="M1084" s="13">
        <v>0</v>
      </c>
    </row>
    <row r="1085" spans="1:13" s="13" customFormat="1">
      <c r="A1085" s="11">
        <v>41138</v>
      </c>
      <c r="B1085" s="13">
        <v>19</v>
      </c>
      <c r="C1085" s="13" t="s">
        <v>49</v>
      </c>
      <c r="D1085" s="13" t="s">
        <v>55</v>
      </c>
      <c r="E1085" s="13" t="str">
        <f t="shared" si="16"/>
        <v>4113819Average Per Device30% Cycling</v>
      </c>
      <c r="F1085" s="13">
        <v>3.2505329999999999</v>
      </c>
      <c r="G1085" s="13">
        <v>3.2505329999999999</v>
      </c>
      <c r="H1085" s="13">
        <v>80.564800000000005</v>
      </c>
    </row>
    <row r="1086" spans="1:13" s="13" customFormat="1">
      <c r="A1086" s="11">
        <v>41138</v>
      </c>
      <c r="B1086" s="13">
        <v>19</v>
      </c>
      <c r="C1086" s="13" t="s">
        <v>49</v>
      </c>
      <c r="D1086" s="13" t="s">
        <v>51</v>
      </c>
      <c r="E1086" s="13" t="str">
        <f t="shared" si="16"/>
        <v>4113819Average Per Device50% Cycling</v>
      </c>
      <c r="F1086" s="13">
        <v>2.6017410000000001</v>
      </c>
      <c r="G1086" s="13">
        <v>2.6017410000000001</v>
      </c>
      <c r="H1086" s="13">
        <v>80.623400000000004</v>
      </c>
    </row>
    <row r="1087" spans="1:13" s="13" customFormat="1">
      <c r="A1087" s="11">
        <v>41138</v>
      </c>
      <c r="B1087" s="13">
        <v>19</v>
      </c>
      <c r="C1087" s="13" t="s">
        <v>49</v>
      </c>
      <c r="D1087" s="13" t="s">
        <v>46</v>
      </c>
      <c r="E1087" s="13" t="str">
        <f t="shared" si="16"/>
        <v>4113819Average Per DeviceAll</v>
      </c>
      <c r="F1087" s="13">
        <v>2.82233</v>
      </c>
      <c r="G1087" s="13">
        <v>2.82233</v>
      </c>
      <c r="H1087" s="13">
        <v>80.603499999999997</v>
      </c>
      <c r="I1087" s="13">
        <v>0</v>
      </c>
      <c r="J1087" s="13">
        <v>0</v>
      </c>
      <c r="K1087" s="13">
        <v>0</v>
      </c>
      <c r="L1087" s="13">
        <v>0</v>
      </c>
      <c r="M1087" s="13">
        <v>0</v>
      </c>
    </row>
    <row r="1088" spans="1:13" s="13" customFormat="1">
      <c r="A1088" s="11">
        <v>41138</v>
      </c>
      <c r="B1088" s="13">
        <v>19</v>
      </c>
      <c r="C1088" s="13" t="s">
        <v>48</v>
      </c>
      <c r="D1088" s="13" t="s">
        <v>55</v>
      </c>
      <c r="E1088" s="13" t="str">
        <f t="shared" si="16"/>
        <v>4113819Average Per Premise30% Cycling</v>
      </c>
      <c r="F1088" s="13">
        <v>6.7448810000000003</v>
      </c>
      <c r="G1088" s="13">
        <v>6.7448810000000003</v>
      </c>
      <c r="H1088" s="13">
        <v>80.564800000000005</v>
      </c>
    </row>
    <row r="1089" spans="1:13" s="13" customFormat="1">
      <c r="A1089" s="11">
        <v>41138</v>
      </c>
      <c r="B1089" s="13">
        <v>19</v>
      </c>
      <c r="C1089" s="13" t="s">
        <v>48</v>
      </c>
      <c r="D1089" s="13" t="s">
        <v>51</v>
      </c>
      <c r="E1089" s="13" t="str">
        <f t="shared" si="16"/>
        <v>4113819Average Per Premise50% Cycling</v>
      </c>
      <c r="F1089" s="13">
        <v>5.3059190000000003</v>
      </c>
      <c r="G1089" s="13">
        <v>5.3059190000000003</v>
      </c>
      <c r="H1089" s="13">
        <v>80.623400000000004</v>
      </c>
    </row>
    <row r="1090" spans="1:13" s="13" customFormat="1">
      <c r="A1090" s="11">
        <v>41138</v>
      </c>
      <c r="B1090" s="13">
        <v>19</v>
      </c>
      <c r="C1090" s="13" t="s">
        <v>48</v>
      </c>
      <c r="D1090" s="13" t="s">
        <v>46</v>
      </c>
      <c r="E1090" s="13" t="str">
        <f t="shared" si="16"/>
        <v>4113819Average Per PremiseAll</v>
      </c>
      <c r="F1090" s="13">
        <v>5.795166</v>
      </c>
      <c r="G1090" s="13">
        <v>5.795166</v>
      </c>
      <c r="H1090" s="13">
        <v>80.603499999999997</v>
      </c>
      <c r="I1090" s="13">
        <v>0</v>
      </c>
      <c r="J1090" s="13">
        <v>0</v>
      </c>
      <c r="K1090" s="13">
        <v>0</v>
      </c>
      <c r="L1090" s="13">
        <v>0</v>
      </c>
      <c r="M1090" s="13">
        <v>0</v>
      </c>
    </row>
    <row r="1091" spans="1:13" s="13" customFormat="1">
      <c r="A1091" s="11">
        <v>41138</v>
      </c>
      <c r="B1091" s="13">
        <v>19</v>
      </c>
      <c r="C1091" s="13" t="s">
        <v>50</v>
      </c>
      <c r="D1091" s="13" t="s">
        <v>55</v>
      </c>
      <c r="E1091" s="13" t="str">
        <f t="shared" ref="E1091:E1154" si="17">CONCATENATE(A1091,B1091,C1091,D1091)</f>
        <v>4113819Average Per Ton30% Cycling</v>
      </c>
      <c r="F1091" s="13">
        <v>0.89203969999999999</v>
      </c>
      <c r="G1091" s="13">
        <v>0.89203969999999999</v>
      </c>
      <c r="H1091" s="13">
        <v>80.564800000000005</v>
      </c>
    </row>
    <row r="1092" spans="1:13" s="13" customFormat="1">
      <c r="A1092" s="11">
        <v>41138</v>
      </c>
      <c r="B1092" s="13">
        <v>19</v>
      </c>
      <c r="C1092" s="13" t="s">
        <v>50</v>
      </c>
      <c r="D1092" s="13" t="s">
        <v>51</v>
      </c>
      <c r="E1092" s="13" t="str">
        <f t="shared" si="17"/>
        <v>4113819Average Per Ton50% Cycling</v>
      </c>
      <c r="F1092" s="13">
        <v>0.62927599999999995</v>
      </c>
      <c r="G1092" s="13">
        <v>0.62927599999999995</v>
      </c>
      <c r="H1092" s="13">
        <v>80.623400000000004</v>
      </c>
    </row>
    <row r="1093" spans="1:13" s="13" customFormat="1">
      <c r="A1093" s="11">
        <v>41138</v>
      </c>
      <c r="B1093" s="13">
        <v>19</v>
      </c>
      <c r="C1093" s="13" t="s">
        <v>50</v>
      </c>
      <c r="D1093" s="13" t="s">
        <v>46</v>
      </c>
      <c r="E1093" s="13" t="str">
        <f t="shared" si="17"/>
        <v>4113819Average Per TonAll</v>
      </c>
      <c r="F1093" s="13">
        <v>0.71861569999999997</v>
      </c>
      <c r="G1093" s="13">
        <v>0.71861569999999997</v>
      </c>
      <c r="H1093" s="13">
        <v>80.603499999999997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</row>
    <row r="1094" spans="1:13" s="13" customFormat="1">
      <c r="A1094" s="11">
        <v>41138</v>
      </c>
      <c r="B1094" s="13">
        <v>20</v>
      </c>
      <c r="C1094" s="13" t="s">
        <v>56</v>
      </c>
      <c r="D1094" s="13" t="s">
        <v>55</v>
      </c>
      <c r="E1094" s="13" t="str">
        <f t="shared" si="17"/>
        <v>4113820Aggregate30% Cycling</v>
      </c>
      <c r="F1094" s="13">
        <v>10.15695</v>
      </c>
      <c r="G1094" s="13">
        <v>10.15695</v>
      </c>
      <c r="H1094" s="13">
        <v>78.344300000000004</v>
      </c>
    </row>
    <row r="1095" spans="1:13" s="13" customFormat="1">
      <c r="A1095" s="11">
        <v>41138</v>
      </c>
      <c r="B1095" s="13">
        <v>20</v>
      </c>
      <c r="C1095" s="13" t="s">
        <v>56</v>
      </c>
      <c r="D1095" s="13" t="s">
        <v>51</v>
      </c>
      <c r="E1095" s="13" t="str">
        <f t="shared" si="17"/>
        <v>4113820Aggregate50% Cycling</v>
      </c>
      <c r="F1095" s="13">
        <v>15.339729999999999</v>
      </c>
      <c r="G1095" s="13">
        <v>15.339729999999999</v>
      </c>
      <c r="H1095" s="13">
        <v>78.298500000000004</v>
      </c>
    </row>
    <row r="1096" spans="1:13" s="13" customFormat="1">
      <c r="A1096" s="11">
        <v>41138</v>
      </c>
      <c r="B1096" s="13">
        <v>20</v>
      </c>
      <c r="C1096" s="13" t="s">
        <v>56</v>
      </c>
      <c r="D1096" s="13" t="s">
        <v>46</v>
      </c>
      <c r="E1096" s="13" t="str">
        <f t="shared" si="17"/>
        <v>4113820AggregateAll</v>
      </c>
      <c r="F1096" s="13">
        <v>25.498270000000002</v>
      </c>
      <c r="G1096" s="13">
        <v>25.498270000000002</v>
      </c>
      <c r="H1096" s="13">
        <v>78.314099999999996</v>
      </c>
      <c r="I1096" s="13">
        <v>0</v>
      </c>
      <c r="J1096" s="13">
        <v>0</v>
      </c>
      <c r="K1096" s="13">
        <v>0</v>
      </c>
      <c r="L1096" s="13">
        <v>0</v>
      </c>
      <c r="M1096" s="13">
        <v>0</v>
      </c>
    </row>
    <row r="1097" spans="1:13" s="13" customFormat="1">
      <c r="A1097" s="11">
        <v>41138</v>
      </c>
      <c r="B1097" s="13">
        <v>20</v>
      </c>
      <c r="C1097" s="13" t="s">
        <v>49</v>
      </c>
      <c r="D1097" s="13" t="s">
        <v>55</v>
      </c>
      <c r="E1097" s="13" t="str">
        <f t="shared" si="17"/>
        <v>4113820Average Per Device30% Cycling</v>
      </c>
      <c r="F1097" s="13">
        <v>3.019676</v>
      </c>
      <c r="G1097" s="13">
        <v>3.019676</v>
      </c>
      <c r="H1097" s="13">
        <v>78.344300000000004</v>
      </c>
    </row>
    <row r="1098" spans="1:13" s="13" customFormat="1">
      <c r="A1098" s="11">
        <v>41138</v>
      </c>
      <c r="B1098" s="13">
        <v>20</v>
      </c>
      <c r="C1098" s="13" t="s">
        <v>49</v>
      </c>
      <c r="D1098" s="13" t="s">
        <v>51</v>
      </c>
      <c r="E1098" s="13" t="str">
        <f t="shared" si="17"/>
        <v>4113820Average Per Device50% Cycling</v>
      </c>
      <c r="F1098" s="13">
        <v>2.3878699999999999</v>
      </c>
      <c r="G1098" s="13">
        <v>2.3878699999999999</v>
      </c>
      <c r="H1098" s="13">
        <v>78.298500000000004</v>
      </c>
    </row>
    <row r="1099" spans="1:13" s="13" customFormat="1">
      <c r="A1099" s="11">
        <v>41138</v>
      </c>
      <c r="B1099" s="13">
        <v>20</v>
      </c>
      <c r="C1099" s="13" t="s">
        <v>49</v>
      </c>
      <c r="D1099" s="13" t="s">
        <v>46</v>
      </c>
      <c r="E1099" s="13" t="str">
        <f t="shared" si="17"/>
        <v>4113820Average Per DeviceAll</v>
      </c>
      <c r="F1099" s="13">
        <v>2.602684</v>
      </c>
      <c r="G1099" s="13">
        <v>2.602684</v>
      </c>
      <c r="H1099" s="13">
        <v>78.314099999999996</v>
      </c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</row>
    <row r="1100" spans="1:13" s="13" customFormat="1">
      <c r="A1100" s="11">
        <v>41138</v>
      </c>
      <c r="B1100" s="13">
        <v>20</v>
      </c>
      <c r="C1100" s="13" t="s">
        <v>48</v>
      </c>
      <c r="D1100" s="13" t="s">
        <v>55</v>
      </c>
      <c r="E1100" s="13" t="str">
        <f t="shared" si="17"/>
        <v>4113820Average Per Premise30% Cycling</v>
      </c>
      <c r="F1100" s="13">
        <v>6.2658519999999998</v>
      </c>
      <c r="G1100" s="13">
        <v>6.2658519999999998</v>
      </c>
      <c r="H1100" s="13">
        <v>78.344300000000004</v>
      </c>
    </row>
    <row r="1101" spans="1:13" s="13" customFormat="1">
      <c r="A1101" s="11">
        <v>41138</v>
      </c>
      <c r="B1101" s="13">
        <v>20</v>
      </c>
      <c r="C1101" s="13" t="s">
        <v>48</v>
      </c>
      <c r="D1101" s="13" t="s">
        <v>51</v>
      </c>
      <c r="E1101" s="13" t="str">
        <f t="shared" si="17"/>
        <v>4113820Average Per Premise50% Cycling</v>
      </c>
      <c r="F1101" s="13">
        <v>4.8697549999999996</v>
      </c>
      <c r="G1101" s="13">
        <v>4.8697549999999996</v>
      </c>
      <c r="H1101" s="13">
        <v>78.298500000000004</v>
      </c>
    </row>
    <row r="1102" spans="1:13" s="13" customFormat="1">
      <c r="A1102" s="11">
        <v>41138</v>
      </c>
      <c r="B1102" s="13">
        <v>20</v>
      </c>
      <c r="C1102" s="13" t="s">
        <v>48</v>
      </c>
      <c r="D1102" s="13" t="s">
        <v>46</v>
      </c>
      <c r="E1102" s="13" t="str">
        <f t="shared" si="17"/>
        <v>4113820Average Per PremiseAll</v>
      </c>
      <c r="F1102" s="13">
        <v>5.3444279999999997</v>
      </c>
      <c r="G1102" s="13">
        <v>5.3444279999999997</v>
      </c>
      <c r="H1102" s="13">
        <v>78.314099999999996</v>
      </c>
      <c r="I1102" s="13">
        <v>0</v>
      </c>
      <c r="J1102" s="13">
        <v>0</v>
      </c>
      <c r="K1102" s="13">
        <v>0</v>
      </c>
      <c r="L1102" s="13">
        <v>0</v>
      </c>
      <c r="M1102" s="13">
        <v>0</v>
      </c>
    </row>
    <row r="1103" spans="1:13" s="13" customFormat="1">
      <c r="A1103" s="11">
        <v>41138</v>
      </c>
      <c r="B1103" s="13">
        <v>20</v>
      </c>
      <c r="C1103" s="13" t="s">
        <v>50</v>
      </c>
      <c r="D1103" s="13" t="s">
        <v>55</v>
      </c>
      <c r="E1103" s="13" t="str">
        <f t="shared" si="17"/>
        <v>4113820Average Per Ton30% Cycling</v>
      </c>
      <c r="F1103" s="13">
        <v>0.82868600000000003</v>
      </c>
      <c r="G1103" s="13">
        <v>0.82868600000000003</v>
      </c>
      <c r="H1103" s="13">
        <v>78.344300000000004</v>
      </c>
    </row>
    <row r="1104" spans="1:13" s="13" customFormat="1">
      <c r="A1104" s="11">
        <v>41138</v>
      </c>
      <c r="B1104" s="13">
        <v>20</v>
      </c>
      <c r="C1104" s="13" t="s">
        <v>50</v>
      </c>
      <c r="D1104" s="13" t="s">
        <v>51</v>
      </c>
      <c r="E1104" s="13" t="str">
        <f t="shared" si="17"/>
        <v>4113820Average Per Ton50% Cycling</v>
      </c>
      <c r="F1104" s="13">
        <v>0.57754760000000005</v>
      </c>
      <c r="G1104" s="13">
        <v>0.57754760000000005</v>
      </c>
      <c r="H1104" s="13">
        <v>78.298500000000004</v>
      </c>
    </row>
    <row r="1105" spans="1:13" s="13" customFormat="1">
      <c r="A1105" s="11">
        <v>41138</v>
      </c>
      <c r="B1105" s="13">
        <v>20</v>
      </c>
      <c r="C1105" s="13" t="s">
        <v>50</v>
      </c>
      <c r="D1105" s="13" t="s">
        <v>46</v>
      </c>
      <c r="E1105" s="13" t="str">
        <f t="shared" si="17"/>
        <v>4113820Average Per TonAll</v>
      </c>
      <c r="F1105" s="13">
        <v>0.66293460000000004</v>
      </c>
      <c r="G1105" s="13">
        <v>0.66293460000000004</v>
      </c>
      <c r="H1105" s="13">
        <v>78.314099999999996</v>
      </c>
      <c r="I1105" s="13">
        <v>0</v>
      </c>
      <c r="J1105" s="13">
        <v>0</v>
      </c>
      <c r="K1105" s="13">
        <v>0</v>
      </c>
      <c r="L1105" s="13">
        <v>0</v>
      </c>
      <c r="M1105" s="13">
        <v>0</v>
      </c>
    </row>
    <row r="1106" spans="1:13" s="13" customFormat="1">
      <c r="A1106" s="11">
        <v>41138</v>
      </c>
      <c r="B1106" s="13">
        <v>21</v>
      </c>
      <c r="C1106" s="13" t="s">
        <v>56</v>
      </c>
      <c r="D1106" s="13" t="s">
        <v>55</v>
      </c>
      <c r="E1106" s="13" t="str">
        <f t="shared" si="17"/>
        <v>4113821Aggregate30% Cycling</v>
      </c>
      <c r="F1106" s="13">
        <v>9.3271350000000002</v>
      </c>
      <c r="G1106" s="13">
        <v>9.3271350000000002</v>
      </c>
      <c r="H1106" s="13">
        <v>77.229900000000001</v>
      </c>
    </row>
    <row r="1107" spans="1:13" s="13" customFormat="1">
      <c r="A1107" s="11">
        <v>41138</v>
      </c>
      <c r="B1107" s="13">
        <v>21</v>
      </c>
      <c r="C1107" s="13" t="s">
        <v>56</v>
      </c>
      <c r="D1107" s="13" t="s">
        <v>51</v>
      </c>
      <c r="E1107" s="13" t="str">
        <f t="shared" si="17"/>
        <v>4113821Aggregate50% Cycling</v>
      </c>
      <c r="F1107" s="13">
        <v>14.34066</v>
      </c>
      <c r="G1107" s="13">
        <v>14.34066</v>
      </c>
      <c r="H1107" s="13">
        <v>77.171499999999995</v>
      </c>
    </row>
    <row r="1108" spans="1:13" s="13" customFormat="1">
      <c r="A1108" s="11">
        <v>41138</v>
      </c>
      <c r="B1108" s="13">
        <v>21</v>
      </c>
      <c r="C1108" s="13" t="s">
        <v>56</v>
      </c>
      <c r="D1108" s="13" t="s">
        <v>46</v>
      </c>
      <c r="E1108" s="13" t="str">
        <f t="shared" si="17"/>
        <v>4113821AggregateAll</v>
      </c>
      <c r="F1108" s="13">
        <v>23.669160000000002</v>
      </c>
      <c r="G1108" s="13">
        <v>23.669160000000002</v>
      </c>
      <c r="H1108" s="13">
        <v>77.191400000000002</v>
      </c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</row>
    <row r="1109" spans="1:13" s="13" customFormat="1">
      <c r="A1109" s="11">
        <v>41138</v>
      </c>
      <c r="B1109" s="13">
        <v>21</v>
      </c>
      <c r="C1109" s="13" t="s">
        <v>49</v>
      </c>
      <c r="D1109" s="13" t="s">
        <v>55</v>
      </c>
      <c r="E1109" s="13" t="str">
        <f t="shared" si="17"/>
        <v>4113821Average Per Device30% Cycling</v>
      </c>
      <c r="F1109" s="13">
        <v>2.7729720000000002</v>
      </c>
      <c r="G1109" s="13">
        <v>2.7729720000000002</v>
      </c>
      <c r="H1109" s="13">
        <v>77.229900000000001</v>
      </c>
    </row>
    <row r="1110" spans="1:13" s="13" customFormat="1">
      <c r="A1110" s="11">
        <v>41138</v>
      </c>
      <c r="B1110" s="13">
        <v>21</v>
      </c>
      <c r="C1110" s="13" t="s">
        <v>49</v>
      </c>
      <c r="D1110" s="13" t="s">
        <v>51</v>
      </c>
      <c r="E1110" s="13" t="str">
        <f t="shared" si="17"/>
        <v>4113821Average Per Device50% Cycling</v>
      </c>
      <c r="F1110" s="13">
        <v>2.232348</v>
      </c>
      <c r="G1110" s="13">
        <v>2.232348</v>
      </c>
      <c r="H1110" s="13">
        <v>77.171499999999995</v>
      </c>
    </row>
    <row r="1111" spans="1:13" s="13" customFormat="1">
      <c r="A1111" s="11">
        <v>41138</v>
      </c>
      <c r="B1111" s="13">
        <v>21</v>
      </c>
      <c r="C1111" s="13" t="s">
        <v>49</v>
      </c>
      <c r="D1111" s="13" t="s">
        <v>46</v>
      </c>
      <c r="E1111" s="13" t="str">
        <f t="shared" si="17"/>
        <v>4113821Average Per DeviceAll</v>
      </c>
      <c r="F1111" s="13">
        <v>2.4161600000000001</v>
      </c>
      <c r="G1111" s="13">
        <v>2.4161600000000001</v>
      </c>
      <c r="H1111" s="13">
        <v>77.191400000000002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</row>
    <row r="1112" spans="1:13" s="13" customFormat="1">
      <c r="A1112" s="11">
        <v>41138</v>
      </c>
      <c r="B1112" s="13">
        <v>21</v>
      </c>
      <c r="C1112" s="13" t="s">
        <v>48</v>
      </c>
      <c r="D1112" s="13" t="s">
        <v>55</v>
      </c>
      <c r="E1112" s="13" t="str">
        <f t="shared" si="17"/>
        <v>4113821Average Per Premise30% Cycling</v>
      </c>
      <c r="F1112" s="13">
        <v>5.7539389999999999</v>
      </c>
      <c r="G1112" s="13">
        <v>5.7539389999999999</v>
      </c>
      <c r="H1112" s="13">
        <v>77.229900000000001</v>
      </c>
    </row>
    <row r="1113" spans="1:13" s="13" customFormat="1">
      <c r="A1113" s="11">
        <v>41138</v>
      </c>
      <c r="B1113" s="13">
        <v>21</v>
      </c>
      <c r="C1113" s="13" t="s">
        <v>48</v>
      </c>
      <c r="D1113" s="13" t="s">
        <v>51</v>
      </c>
      <c r="E1113" s="13" t="str">
        <f t="shared" si="17"/>
        <v>4113821Average Per Premise50% Cycling</v>
      </c>
      <c r="F1113" s="13">
        <v>4.5525890000000002</v>
      </c>
      <c r="G1113" s="13">
        <v>4.5525890000000002</v>
      </c>
      <c r="H1113" s="13">
        <v>77.171499999999995</v>
      </c>
    </row>
    <row r="1114" spans="1:13" s="13" customFormat="1">
      <c r="A1114" s="11">
        <v>41138</v>
      </c>
      <c r="B1114" s="13">
        <v>21</v>
      </c>
      <c r="C1114" s="13" t="s">
        <v>48</v>
      </c>
      <c r="D1114" s="13" t="s">
        <v>46</v>
      </c>
      <c r="E1114" s="13" t="str">
        <f t="shared" si="17"/>
        <v>4113821Average Per PremiseAll</v>
      </c>
      <c r="F1114" s="13">
        <v>4.9610479999999999</v>
      </c>
      <c r="G1114" s="13">
        <v>4.9610479999999999</v>
      </c>
      <c r="H1114" s="13">
        <v>77.191400000000002</v>
      </c>
      <c r="I1114" s="13">
        <v>0</v>
      </c>
      <c r="J1114" s="13">
        <v>0</v>
      </c>
      <c r="K1114" s="13">
        <v>0</v>
      </c>
      <c r="L1114" s="13">
        <v>0</v>
      </c>
      <c r="M1114" s="13">
        <v>0</v>
      </c>
    </row>
    <row r="1115" spans="1:13" s="13" customFormat="1">
      <c r="A1115" s="11">
        <v>41138</v>
      </c>
      <c r="B1115" s="13">
        <v>21</v>
      </c>
      <c r="C1115" s="13" t="s">
        <v>50</v>
      </c>
      <c r="D1115" s="13" t="s">
        <v>55</v>
      </c>
      <c r="E1115" s="13" t="str">
        <f t="shared" si="17"/>
        <v>4113821Average Per Ton30% Cycling</v>
      </c>
      <c r="F1115" s="13">
        <v>0.76098319999999997</v>
      </c>
      <c r="G1115" s="13">
        <v>0.76098319999999997</v>
      </c>
      <c r="H1115" s="13">
        <v>77.229900000000001</v>
      </c>
    </row>
    <row r="1116" spans="1:13" s="13" customFormat="1">
      <c r="A1116" s="11">
        <v>41138</v>
      </c>
      <c r="B1116" s="13">
        <v>21</v>
      </c>
      <c r="C1116" s="13" t="s">
        <v>50</v>
      </c>
      <c r="D1116" s="13" t="s">
        <v>51</v>
      </c>
      <c r="E1116" s="13" t="str">
        <f t="shared" si="17"/>
        <v>4113821Average Per Ton50% Cycling</v>
      </c>
      <c r="F1116" s="13">
        <v>0.53993199999999997</v>
      </c>
      <c r="G1116" s="13">
        <v>0.53993199999999997</v>
      </c>
      <c r="H1116" s="13">
        <v>77.171499999999995</v>
      </c>
    </row>
    <row r="1117" spans="1:13" s="13" customFormat="1">
      <c r="A1117" s="11">
        <v>41138</v>
      </c>
      <c r="B1117" s="13">
        <v>21</v>
      </c>
      <c r="C1117" s="13" t="s">
        <v>50</v>
      </c>
      <c r="D1117" s="13" t="s">
        <v>46</v>
      </c>
      <c r="E1117" s="13" t="str">
        <f t="shared" si="17"/>
        <v>4113821Average Per TonAll</v>
      </c>
      <c r="F1117" s="13">
        <v>0.61508940000000001</v>
      </c>
      <c r="G1117" s="13">
        <v>0.61508940000000001</v>
      </c>
      <c r="H1117" s="13">
        <v>77.191400000000002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</row>
    <row r="1118" spans="1:13" s="13" customFormat="1">
      <c r="A1118" s="11">
        <v>41138</v>
      </c>
      <c r="B1118" s="13">
        <v>22</v>
      </c>
      <c r="C1118" s="13" t="s">
        <v>56</v>
      </c>
      <c r="D1118" s="13" t="s">
        <v>55</v>
      </c>
      <c r="E1118" s="13" t="str">
        <f t="shared" si="17"/>
        <v>4113822Aggregate30% Cycling</v>
      </c>
      <c r="F1118" s="13">
        <v>8.3229089999999992</v>
      </c>
      <c r="G1118" s="13">
        <v>8.3229089999999992</v>
      </c>
      <c r="H1118" s="13">
        <v>76.547600000000003</v>
      </c>
    </row>
    <row r="1119" spans="1:13" s="13" customFormat="1">
      <c r="A1119" s="11">
        <v>41138</v>
      </c>
      <c r="B1119" s="13">
        <v>22</v>
      </c>
      <c r="C1119" s="13" t="s">
        <v>56</v>
      </c>
      <c r="D1119" s="13" t="s">
        <v>51</v>
      </c>
      <c r="E1119" s="13" t="str">
        <f t="shared" si="17"/>
        <v>4113822Aggregate50% Cycling</v>
      </c>
      <c r="F1119" s="13">
        <v>12.817970000000001</v>
      </c>
      <c r="G1119" s="13">
        <v>12.817970000000001</v>
      </c>
      <c r="H1119" s="13">
        <v>76.558099999999996</v>
      </c>
    </row>
    <row r="1120" spans="1:13" s="13" customFormat="1">
      <c r="A1120" s="11">
        <v>41138</v>
      </c>
      <c r="B1120" s="13">
        <v>22</v>
      </c>
      <c r="C1120" s="13" t="s">
        <v>56</v>
      </c>
      <c r="D1120" s="13" t="s">
        <v>46</v>
      </c>
      <c r="E1120" s="13" t="str">
        <f t="shared" si="17"/>
        <v>4113822AggregateAll</v>
      </c>
      <c r="F1120" s="13">
        <v>21.142099999999999</v>
      </c>
      <c r="G1120" s="13">
        <v>21.142099999999999</v>
      </c>
      <c r="H1120" s="13">
        <v>76.554500000000004</v>
      </c>
      <c r="I1120" s="13">
        <v>0</v>
      </c>
      <c r="J1120" s="13">
        <v>0</v>
      </c>
      <c r="K1120" s="13">
        <v>0</v>
      </c>
      <c r="L1120" s="13">
        <v>0</v>
      </c>
      <c r="M1120" s="13">
        <v>0</v>
      </c>
    </row>
    <row r="1121" spans="1:13" s="13" customFormat="1">
      <c r="A1121" s="11">
        <v>41138</v>
      </c>
      <c r="B1121" s="13">
        <v>22</v>
      </c>
      <c r="C1121" s="13" t="s">
        <v>49</v>
      </c>
      <c r="D1121" s="13" t="s">
        <v>55</v>
      </c>
      <c r="E1121" s="13" t="str">
        <f t="shared" si="17"/>
        <v>4113822Average Per Device30% Cycling</v>
      </c>
      <c r="F1121" s="13">
        <v>2.4744139999999999</v>
      </c>
      <c r="G1121" s="13">
        <v>2.4744139999999999</v>
      </c>
      <c r="H1121" s="13">
        <v>76.547600000000003</v>
      </c>
    </row>
    <row r="1122" spans="1:13" s="13" customFormat="1">
      <c r="A1122" s="11">
        <v>41138</v>
      </c>
      <c r="B1122" s="13">
        <v>22</v>
      </c>
      <c r="C1122" s="13" t="s">
        <v>49</v>
      </c>
      <c r="D1122" s="13" t="s">
        <v>51</v>
      </c>
      <c r="E1122" s="13" t="str">
        <f t="shared" si="17"/>
        <v>4113822Average Per Device50% Cycling</v>
      </c>
      <c r="F1122" s="13">
        <v>1.9953190000000001</v>
      </c>
      <c r="G1122" s="13">
        <v>1.9953190000000001</v>
      </c>
      <c r="H1122" s="13">
        <v>76.558099999999996</v>
      </c>
    </row>
    <row r="1123" spans="1:13" s="13" customFormat="1">
      <c r="A1123" s="11">
        <v>41138</v>
      </c>
      <c r="B1123" s="13">
        <v>22</v>
      </c>
      <c r="C1123" s="13" t="s">
        <v>49</v>
      </c>
      <c r="D1123" s="13" t="s">
        <v>46</v>
      </c>
      <c r="E1123" s="13" t="str">
        <f t="shared" si="17"/>
        <v>4113822Average Per DeviceAll</v>
      </c>
      <c r="F1123" s="13">
        <v>2.1582110000000001</v>
      </c>
      <c r="G1123" s="13">
        <v>2.1582110000000001</v>
      </c>
      <c r="H1123" s="13">
        <v>76.554500000000004</v>
      </c>
      <c r="I1123" s="13">
        <v>0</v>
      </c>
      <c r="J1123" s="13">
        <v>0</v>
      </c>
      <c r="K1123" s="13">
        <v>0</v>
      </c>
      <c r="L1123" s="13">
        <v>0</v>
      </c>
      <c r="M1123" s="13">
        <v>0</v>
      </c>
    </row>
    <row r="1124" spans="1:13" s="13" customFormat="1">
      <c r="A1124" s="11">
        <v>41138</v>
      </c>
      <c r="B1124" s="13">
        <v>22</v>
      </c>
      <c r="C1124" s="13" t="s">
        <v>48</v>
      </c>
      <c r="D1124" s="13" t="s">
        <v>55</v>
      </c>
      <c r="E1124" s="13" t="str">
        <f t="shared" si="17"/>
        <v>4113822Average Per Premise30% Cycling</v>
      </c>
      <c r="F1124" s="13">
        <v>5.1344289999999999</v>
      </c>
      <c r="G1124" s="13">
        <v>5.1344289999999999</v>
      </c>
      <c r="H1124" s="13">
        <v>76.547600000000003</v>
      </c>
    </row>
    <row r="1125" spans="1:13" s="13" customFormat="1">
      <c r="A1125" s="11">
        <v>41138</v>
      </c>
      <c r="B1125" s="13">
        <v>22</v>
      </c>
      <c r="C1125" s="13" t="s">
        <v>48</v>
      </c>
      <c r="D1125" s="13" t="s">
        <v>51</v>
      </c>
      <c r="E1125" s="13" t="str">
        <f t="shared" si="17"/>
        <v>4113822Average Per Premise50% Cycling</v>
      </c>
      <c r="F1125" s="13">
        <v>4.0691980000000001</v>
      </c>
      <c r="G1125" s="13">
        <v>4.0691980000000001</v>
      </c>
      <c r="H1125" s="13">
        <v>76.558099999999996</v>
      </c>
    </row>
    <row r="1126" spans="1:13" s="13" customFormat="1">
      <c r="A1126" s="11">
        <v>41138</v>
      </c>
      <c r="B1126" s="13">
        <v>22</v>
      </c>
      <c r="C1126" s="13" t="s">
        <v>48</v>
      </c>
      <c r="D1126" s="13" t="s">
        <v>46</v>
      </c>
      <c r="E1126" s="13" t="str">
        <f t="shared" si="17"/>
        <v>4113822Average Per PremiseAll</v>
      </c>
      <c r="F1126" s="13">
        <v>4.4313760000000002</v>
      </c>
      <c r="G1126" s="13">
        <v>4.4313760000000002</v>
      </c>
      <c r="H1126" s="13">
        <v>76.554500000000004</v>
      </c>
      <c r="I1126" s="13">
        <v>0</v>
      </c>
      <c r="J1126" s="13">
        <v>0</v>
      </c>
      <c r="K1126" s="13">
        <v>0</v>
      </c>
      <c r="L1126" s="13">
        <v>0</v>
      </c>
      <c r="M1126" s="13">
        <v>0</v>
      </c>
    </row>
    <row r="1127" spans="1:13" s="13" customFormat="1">
      <c r="A1127" s="11">
        <v>41138</v>
      </c>
      <c r="B1127" s="13">
        <v>22</v>
      </c>
      <c r="C1127" s="13" t="s">
        <v>50</v>
      </c>
      <c r="D1127" s="13" t="s">
        <v>55</v>
      </c>
      <c r="E1127" s="13" t="str">
        <f t="shared" si="17"/>
        <v>4113822Average Per Ton30% Cycling</v>
      </c>
      <c r="F1127" s="13">
        <v>0.6790503</v>
      </c>
      <c r="G1127" s="13">
        <v>0.6790503</v>
      </c>
      <c r="H1127" s="13">
        <v>76.547600000000003</v>
      </c>
    </row>
    <row r="1128" spans="1:13" s="13" customFormat="1">
      <c r="A1128" s="11">
        <v>41138</v>
      </c>
      <c r="B1128" s="13">
        <v>22</v>
      </c>
      <c r="C1128" s="13" t="s">
        <v>50</v>
      </c>
      <c r="D1128" s="13" t="s">
        <v>51</v>
      </c>
      <c r="E1128" s="13" t="str">
        <f t="shared" si="17"/>
        <v>4113822Average Per Ton50% Cycling</v>
      </c>
      <c r="F1128" s="13">
        <v>0.48260229999999998</v>
      </c>
      <c r="G1128" s="13">
        <v>0.48260229999999998</v>
      </c>
      <c r="H1128" s="13">
        <v>76.558099999999996</v>
      </c>
    </row>
    <row r="1129" spans="1:13" s="13" customFormat="1">
      <c r="A1129" s="11">
        <v>41138</v>
      </c>
      <c r="B1129" s="13">
        <v>22</v>
      </c>
      <c r="C1129" s="13" t="s">
        <v>50</v>
      </c>
      <c r="D1129" s="13" t="s">
        <v>46</v>
      </c>
      <c r="E1129" s="13" t="str">
        <f t="shared" si="17"/>
        <v>4113822Average Per TonAll</v>
      </c>
      <c r="F1129" s="13">
        <v>0.54939459999999996</v>
      </c>
      <c r="G1129" s="13">
        <v>0.54939459999999996</v>
      </c>
      <c r="H1129" s="13">
        <v>76.554500000000004</v>
      </c>
      <c r="I1129" s="13">
        <v>0</v>
      </c>
      <c r="J1129" s="13">
        <v>0</v>
      </c>
      <c r="K1129" s="13">
        <v>0</v>
      </c>
      <c r="L1129" s="13">
        <v>0</v>
      </c>
      <c r="M1129" s="13">
        <v>0</v>
      </c>
    </row>
    <row r="1130" spans="1:13" s="13" customFormat="1">
      <c r="A1130" s="11">
        <v>41138</v>
      </c>
      <c r="B1130" s="13">
        <v>23</v>
      </c>
      <c r="C1130" s="13" t="s">
        <v>56</v>
      </c>
      <c r="D1130" s="13" t="s">
        <v>55</v>
      </c>
      <c r="E1130" s="13" t="str">
        <f t="shared" si="17"/>
        <v>4113823Aggregate30% Cycling</v>
      </c>
      <c r="F1130" s="13">
        <v>6.9722379999999999</v>
      </c>
      <c r="G1130" s="13">
        <v>6.9722379999999999</v>
      </c>
      <c r="H1130" s="13">
        <v>75.358000000000004</v>
      </c>
    </row>
    <row r="1131" spans="1:13" s="13" customFormat="1">
      <c r="A1131" s="11">
        <v>41138</v>
      </c>
      <c r="B1131" s="13">
        <v>23</v>
      </c>
      <c r="C1131" s="13" t="s">
        <v>56</v>
      </c>
      <c r="D1131" s="13" t="s">
        <v>51</v>
      </c>
      <c r="E1131" s="13" t="str">
        <f t="shared" si="17"/>
        <v>4113823Aggregate50% Cycling</v>
      </c>
      <c r="F1131" s="13">
        <v>11.476050000000001</v>
      </c>
      <c r="G1131" s="13">
        <v>11.476050000000001</v>
      </c>
      <c r="H1131" s="13">
        <v>75.317300000000003</v>
      </c>
    </row>
    <row r="1132" spans="1:13" s="13" customFormat="1">
      <c r="A1132" s="11">
        <v>41138</v>
      </c>
      <c r="B1132" s="13">
        <v>23</v>
      </c>
      <c r="C1132" s="13" t="s">
        <v>56</v>
      </c>
      <c r="D1132" s="13" t="s">
        <v>46</v>
      </c>
      <c r="E1132" s="13" t="str">
        <f t="shared" si="17"/>
        <v>4113823AggregateAll</v>
      </c>
      <c r="F1132" s="13">
        <v>18.44904</v>
      </c>
      <c r="G1132" s="13">
        <v>18.44904</v>
      </c>
      <c r="H1132" s="13">
        <v>75.331100000000006</v>
      </c>
      <c r="I1132" s="13">
        <v>0</v>
      </c>
      <c r="J1132" s="13">
        <v>0</v>
      </c>
      <c r="K1132" s="13">
        <v>0</v>
      </c>
      <c r="L1132" s="13">
        <v>0</v>
      </c>
      <c r="M1132" s="13">
        <v>0</v>
      </c>
    </row>
    <row r="1133" spans="1:13" s="13" customFormat="1">
      <c r="A1133" s="11">
        <v>41138</v>
      </c>
      <c r="B1133" s="13">
        <v>23</v>
      </c>
      <c r="C1133" s="13" t="s">
        <v>49</v>
      </c>
      <c r="D1133" s="13" t="s">
        <v>55</v>
      </c>
      <c r="E1133" s="13" t="str">
        <f t="shared" si="17"/>
        <v>4113823Average Per Device30% Cycling</v>
      </c>
      <c r="F1133" s="13">
        <v>2.0728569999999999</v>
      </c>
      <c r="G1133" s="13">
        <v>2.0728569999999999</v>
      </c>
      <c r="H1133" s="13">
        <v>75.358000000000004</v>
      </c>
    </row>
    <row r="1134" spans="1:13" s="13" customFormat="1">
      <c r="A1134" s="11">
        <v>41138</v>
      </c>
      <c r="B1134" s="13">
        <v>23</v>
      </c>
      <c r="C1134" s="13" t="s">
        <v>49</v>
      </c>
      <c r="D1134" s="13" t="s">
        <v>51</v>
      </c>
      <c r="E1134" s="13" t="str">
        <f t="shared" si="17"/>
        <v>4113823Average Per Device50% Cycling</v>
      </c>
      <c r="F1134" s="13">
        <v>1.7864279999999999</v>
      </c>
      <c r="G1134" s="13">
        <v>1.7864279999999999</v>
      </c>
      <c r="H1134" s="13">
        <v>75.317300000000003</v>
      </c>
    </row>
    <row r="1135" spans="1:13" s="13" customFormat="1">
      <c r="A1135" s="11">
        <v>41138</v>
      </c>
      <c r="B1135" s="13">
        <v>23</v>
      </c>
      <c r="C1135" s="13" t="s">
        <v>49</v>
      </c>
      <c r="D1135" s="13" t="s">
        <v>46</v>
      </c>
      <c r="E1135" s="13" t="str">
        <f t="shared" si="17"/>
        <v>4113823Average Per DeviceAll</v>
      </c>
      <c r="F1135" s="13">
        <v>1.8838140000000001</v>
      </c>
      <c r="G1135" s="13">
        <v>1.8838140000000001</v>
      </c>
      <c r="H1135" s="13">
        <v>75.331100000000006</v>
      </c>
      <c r="I1135" s="13">
        <v>0</v>
      </c>
      <c r="J1135" s="13">
        <v>0</v>
      </c>
      <c r="K1135" s="13">
        <v>0</v>
      </c>
      <c r="L1135" s="13">
        <v>0</v>
      </c>
      <c r="M1135" s="13">
        <v>0</v>
      </c>
    </row>
    <row r="1136" spans="1:13" s="13" customFormat="1">
      <c r="A1136" s="11">
        <v>41138</v>
      </c>
      <c r="B1136" s="13">
        <v>23</v>
      </c>
      <c r="C1136" s="13" t="s">
        <v>48</v>
      </c>
      <c r="D1136" s="13" t="s">
        <v>55</v>
      </c>
      <c r="E1136" s="13" t="str">
        <f t="shared" si="17"/>
        <v>4113823Average Per Premise30% Cycling</v>
      </c>
      <c r="F1136" s="13">
        <v>4.301196</v>
      </c>
      <c r="G1136" s="13">
        <v>4.301196</v>
      </c>
      <c r="H1136" s="13">
        <v>75.358000000000004</v>
      </c>
    </row>
    <row r="1137" spans="1:13" s="13" customFormat="1">
      <c r="A1137" s="11">
        <v>41138</v>
      </c>
      <c r="B1137" s="13">
        <v>23</v>
      </c>
      <c r="C1137" s="13" t="s">
        <v>48</v>
      </c>
      <c r="D1137" s="13" t="s">
        <v>51</v>
      </c>
      <c r="E1137" s="13" t="str">
        <f t="shared" si="17"/>
        <v>4113823Average Per Premise50% Cycling</v>
      </c>
      <c r="F1137" s="13">
        <v>3.6431909999999998</v>
      </c>
      <c r="G1137" s="13">
        <v>3.6431909999999998</v>
      </c>
      <c r="H1137" s="13">
        <v>75.317300000000003</v>
      </c>
    </row>
    <row r="1138" spans="1:13" s="13" customFormat="1">
      <c r="A1138" s="11">
        <v>41138</v>
      </c>
      <c r="B1138" s="13">
        <v>23</v>
      </c>
      <c r="C1138" s="13" t="s">
        <v>48</v>
      </c>
      <c r="D1138" s="13" t="s">
        <v>46</v>
      </c>
      <c r="E1138" s="13" t="str">
        <f t="shared" si="17"/>
        <v>4113823Average Per PremiseAll</v>
      </c>
      <c r="F1138" s="13">
        <v>3.8669129999999998</v>
      </c>
      <c r="G1138" s="13">
        <v>3.8669129999999998</v>
      </c>
      <c r="H1138" s="13">
        <v>75.331100000000006</v>
      </c>
      <c r="I1138" s="13">
        <v>0</v>
      </c>
      <c r="J1138" s="13">
        <v>0</v>
      </c>
      <c r="K1138" s="13">
        <v>0</v>
      </c>
      <c r="L1138" s="13">
        <v>0</v>
      </c>
      <c r="M1138" s="13">
        <v>0</v>
      </c>
    </row>
    <row r="1139" spans="1:13" s="13" customFormat="1">
      <c r="A1139" s="11">
        <v>41138</v>
      </c>
      <c r="B1139" s="13">
        <v>23</v>
      </c>
      <c r="C1139" s="13" t="s">
        <v>50</v>
      </c>
      <c r="D1139" s="13" t="s">
        <v>55</v>
      </c>
      <c r="E1139" s="13" t="str">
        <f t="shared" si="17"/>
        <v>4113823Average Per Ton30% Cycling</v>
      </c>
      <c r="F1139" s="13">
        <v>0.56885169999999996</v>
      </c>
      <c r="G1139" s="13">
        <v>0.56885169999999996</v>
      </c>
      <c r="H1139" s="13">
        <v>75.358000000000004</v>
      </c>
    </row>
    <row r="1140" spans="1:13" s="13" customFormat="1">
      <c r="A1140" s="11">
        <v>41138</v>
      </c>
      <c r="B1140" s="13">
        <v>23</v>
      </c>
      <c r="C1140" s="13" t="s">
        <v>50</v>
      </c>
      <c r="D1140" s="13" t="s">
        <v>51</v>
      </c>
      <c r="E1140" s="13" t="str">
        <f t="shared" si="17"/>
        <v>4113823Average Per Ton50% Cycling</v>
      </c>
      <c r="F1140" s="13">
        <v>0.43207839999999997</v>
      </c>
      <c r="G1140" s="13">
        <v>0.43207839999999997</v>
      </c>
      <c r="H1140" s="13">
        <v>75.317300000000003</v>
      </c>
    </row>
    <row r="1141" spans="1:13" s="13" customFormat="1">
      <c r="A1141" s="11">
        <v>41138</v>
      </c>
      <c r="B1141" s="13">
        <v>23</v>
      </c>
      <c r="C1141" s="13" t="s">
        <v>50</v>
      </c>
      <c r="D1141" s="13" t="s">
        <v>46</v>
      </c>
      <c r="E1141" s="13" t="str">
        <f t="shared" si="17"/>
        <v>4113823Average Per TonAll</v>
      </c>
      <c r="F1141" s="13">
        <v>0.47858129999999999</v>
      </c>
      <c r="G1141" s="13">
        <v>0.47858129999999999</v>
      </c>
      <c r="H1141" s="13">
        <v>75.331100000000006</v>
      </c>
      <c r="I1141" s="13">
        <v>0</v>
      </c>
      <c r="J1141" s="13">
        <v>0</v>
      </c>
      <c r="K1141" s="13">
        <v>0</v>
      </c>
      <c r="L1141" s="13">
        <v>0</v>
      </c>
      <c r="M1141" s="13">
        <v>0</v>
      </c>
    </row>
    <row r="1142" spans="1:13" s="13" customFormat="1">
      <c r="A1142" s="11">
        <v>41138</v>
      </c>
      <c r="B1142" s="13">
        <v>24</v>
      </c>
      <c r="C1142" s="13" t="s">
        <v>56</v>
      </c>
      <c r="D1142" s="13" t="s">
        <v>55</v>
      </c>
      <c r="E1142" s="13" t="str">
        <f t="shared" si="17"/>
        <v>4113824Aggregate30% Cycling</v>
      </c>
      <c r="F1142" s="13">
        <v>6.1730419999999997</v>
      </c>
      <c r="G1142" s="13">
        <v>6.1730419999999997</v>
      </c>
      <c r="H1142" s="13">
        <v>74.376499999999993</v>
      </c>
    </row>
    <row r="1143" spans="1:13" s="13" customFormat="1">
      <c r="A1143" s="11">
        <v>41138</v>
      </c>
      <c r="B1143" s="13">
        <v>24</v>
      </c>
      <c r="C1143" s="13" t="s">
        <v>56</v>
      </c>
      <c r="D1143" s="13" t="s">
        <v>51</v>
      </c>
      <c r="E1143" s="13" t="str">
        <f t="shared" si="17"/>
        <v>4113824Aggregate50% Cycling</v>
      </c>
      <c r="F1143" s="13">
        <v>10.715669999999999</v>
      </c>
      <c r="G1143" s="13">
        <v>10.715669999999999</v>
      </c>
      <c r="H1143" s="13">
        <v>74.376000000000005</v>
      </c>
    </row>
    <row r="1144" spans="1:13" s="13" customFormat="1">
      <c r="A1144" s="11">
        <v>41138</v>
      </c>
      <c r="B1144" s="13">
        <v>24</v>
      </c>
      <c r="C1144" s="13" t="s">
        <v>56</v>
      </c>
      <c r="D1144" s="13" t="s">
        <v>46</v>
      </c>
      <c r="E1144" s="13" t="str">
        <f t="shared" si="17"/>
        <v>4113824AggregateAll</v>
      </c>
      <c r="F1144" s="13">
        <v>16.88917</v>
      </c>
      <c r="G1144" s="13">
        <v>16.88917</v>
      </c>
      <c r="H1144" s="13">
        <v>74.376199999999997</v>
      </c>
      <c r="I1144" s="13">
        <v>0</v>
      </c>
      <c r="J1144" s="13">
        <v>0</v>
      </c>
      <c r="K1144" s="13">
        <v>0</v>
      </c>
      <c r="L1144" s="13">
        <v>0</v>
      </c>
      <c r="M1144" s="13">
        <v>0</v>
      </c>
    </row>
    <row r="1145" spans="1:13" s="13" customFormat="1">
      <c r="A1145" s="11">
        <v>41138</v>
      </c>
      <c r="B1145" s="13">
        <v>24</v>
      </c>
      <c r="C1145" s="13" t="s">
        <v>49</v>
      </c>
      <c r="D1145" s="13" t="s">
        <v>55</v>
      </c>
      <c r="E1145" s="13" t="str">
        <f t="shared" si="17"/>
        <v>4113824Average Per Device30% Cycling</v>
      </c>
      <c r="F1145" s="13">
        <v>1.8352550000000001</v>
      </c>
      <c r="G1145" s="13">
        <v>1.8352550000000001</v>
      </c>
      <c r="H1145" s="13">
        <v>74.376499999999993</v>
      </c>
    </row>
    <row r="1146" spans="1:13" s="13" customFormat="1">
      <c r="A1146" s="11">
        <v>41138</v>
      </c>
      <c r="B1146" s="13">
        <v>24</v>
      </c>
      <c r="C1146" s="13" t="s">
        <v>49</v>
      </c>
      <c r="D1146" s="13" t="s">
        <v>51</v>
      </c>
      <c r="E1146" s="13" t="str">
        <f t="shared" si="17"/>
        <v>4113824Average Per Device50% Cycling</v>
      </c>
      <c r="F1146" s="13">
        <v>1.6680619999999999</v>
      </c>
      <c r="G1146" s="13">
        <v>1.6680619999999999</v>
      </c>
      <c r="H1146" s="13">
        <v>74.376000000000005</v>
      </c>
    </row>
    <row r="1147" spans="1:13" s="13" customFormat="1">
      <c r="A1147" s="11">
        <v>41138</v>
      </c>
      <c r="B1147" s="13">
        <v>24</v>
      </c>
      <c r="C1147" s="13" t="s">
        <v>49</v>
      </c>
      <c r="D1147" s="13" t="s">
        <v>46</v>
      </c>
      <c r="E1147" s="13" t="str">
        <f t="shared" si="17"/>
        <v>4113824Average Per DeviceAll</v>
      </c>
      <c r="F1147" s="13">
        <v>1.7249080000000001</v>
      </c>
      <c r="G1147" s="13">
        <v>1.7249080000000001</v>
      </c>
      <c r="H1147" s="13">
        <v>74.376199999999997</v>
      </c>
      <c r="I1147" s="13">
        <v>0</v>
      </c>
      <c r="J1147" s="13">
        <v>0</v>
      </c>
      <c r="K1147" s="13">
        <v>0</v>
      </c>
      <c r="L1147" s="13">
        <v>0</v>
      </c>
      <c r="M1147" s="13">
        <v>0</v>
      </c>
    </row>
    <row r="1148" spans="1:13" s="13" customFormat="1">
      <c r="A1148" s="11">
        <v>41138</v>
      </c>
      <c r="B1148" s="13">
        <v>24</v>
      </c>
      <c r="C1148" s="13" t="s">
        <v>48</v>
      </c>
      <c r="D1148" s="13" t="s">
        <v>55</v>
      </c>
      <c r="E1148" s="13" t="str">
        <f t="shared" si="17"/>
        <v>4113824Average Per Premise30% Cycling</v>
      </c>
      <c r="F1148" s="13">
        <v>3.8081689999999999</v>
      </c>
      <c r="G1148" s="13">
        <v>3.8081689999999999</v>
      </c>
      <c r="H1148" s="13">
        <v>74.376499999999993</v>
      </c>
    </row>
    <row r="1149" spans="1:13" s="13" customFormat="1">
      <c r="A1149" s="11">
        <v>41138</v>
      </c>
      <c r="B1149" s="13">
        <v>24</v>
      </c>
      <c r="C1149" s="13" t="s">
        <v>48</v>
      </c>
      <c r="D1149" s="13" t="s">
        <v>51</v>
      </c>
      <c r="E1149" s="13" t="str">
        <f t="shared" si="17"/>
        <v>4113824Average Per Premise50% Cycling</v>
      </c>
      <c r="F1149" s="13">
        <v>3.401799</v>
      </c>
      <c r="G1149" s="13">
        <v>3.401799</v>
      </c>
      <c r="H1149" s="13">
        <v>74.376000000000005</v>
      </c>
    </row>
    <row r="1150" spans="1:13" s="13" customFormat="1">
      <c r="A1150" s="11">
        <v>41138</v>
      </c>
      <c r="B1150" s="13">
        <v>24</v>
      </c>
      <c r="C1150" s="13" t="s">
        <v>48</v>
      </c>
      <c r="D1150" s="13" t="s">
        <v>46</v>
      </c>
      <c r="E1150" s="13" t="str">
        <f t="shared" si="17"/>
        <v>4113824Average Per PremiseAll</v>
      </c>
      <c r="F1150" s="13">
        <v>3.539965</v>
      </c>
      <c r="G1150" s="13">
        <v>3.539965</v>
      </c>
      <c r="H1150" s="13">
        <v>74.376199999999997</v>
      </c>
      <c r="I1150" s="13">
        <v>0</v>
      </c>
      <c r="J1150" s="13">
        <v>0</v>
      </c>
      <c r="K1150" s="13">
        <v>0</v>
      </c>
      <c r="L1150" s="13">
        <v>0</v>
      </c>
      <c r="M1150" s="13">
        <v>0</v>
      </c>
    </row>
    <row r="1151" spans="1:13" s="13" customFormat="1">
      <c r="A1151" s="11">
        <v>41138</v>
      </c>
      <c r="B1151" s="13">
        <v>24</v>
      </c>
      <c r="C1151" s="13" t="s">
        <v>50</v>
      </c>
      <c r="D1151" s="13" t="s">
        <v>55</v>
      </c>
      <c r="E1151" s="13" t="str">
        <f t="shared" si="17"/>
        <v>4113824Average Per Ton30% Cycling</v>
      </c>
      <c r="F1151" s="13">
        <v>0.50364679999999995</v>
      </c>
      <c r="G1151" s="13">
        <v>0.50364679999999995</v>
      </c>
      <c r="H1151" s="13">
        <v>74.376499999999993</v>
      </c>
    </row>
    <row r="1152" spans="1:13" s="13" customFormat="1">
      <c r="A1152" s="11">
        <v>41138</v>
      </c>
      <c r="B1152" s="13">
        <v>24</v>
      </c>
      <c r="C1152" s="13" t="s">
        <v>50</v>
      </c>
      <c r="D1152" s="13" t="s">
        <v>51</v>
      </c>
      <c r="E1152" s="13" t="str">
        <f t="shared" si="17"/>
        <v>4113824Average Per Ton50% Cycling</v>
      </c>
      <c r="F1152" s="13">
        <v>0.40344950000000002</v>
      </c>
      <c r="G1152" s="13">
        <v>0.40344950000000002</v>
      </c>
      <c r="H1152" s="13">
        <v>74.376000000000005</v>
      </c>
    </row>
    <row r="1153" spans="1:13" s="13" customFormat="1">
      <c r="A1153" s="11">
        <v>41138</v>
      </c>
      <c r="B1153" s="13">
        <v>24</v>
      </c>
      <c r="C1153" s="13" t="s">
        <v>50</v>
      </c>
      <c r="D1153" s="13" t="s">
        <v>46</v>
      </c>
      <c r="E1153" s="13" t="str">
        <f t="shared" si="17"/>
        <v>4113824Average Per TonAll</v>
      </c>
      <c r="F1153" s="13">
        <v>0.43751659999999998</v>
      </c>
      <c r="G1153" s="13">
        <v>0.43751659999999998</v>
      </c>
      <c r="H1153" s="13">
        <v>74.376199999999997</v>
      </c>
      <c r="I1153" s="13">
        <v>0</v>
      </c>
      <c r="J1153" s="13">
        <v>0</v>
      </c>
      <c r="K1153" s="13">
        <v>0</v>
      </c>
      <c r="L1153" s="13">
        <v>0</v>
      </c>
      <c r="M1153" s="13">
        <v>0</v>
      </c>
    </row>
    <row r="1154" spans="1:13" s="13" customFormat="1">
      <c r="A1154" s="11">
        <v>41129</v>
      </c>
      <c r="B1154" s="13">
        <v>1</v>
      </c>
      <c r="C1154" s="13" t="s">
        <v>56</v>
      </c>
      <c r="D1154" s="13" t="s">
        <v>55</v>
      </c>
      <c r="E1154" s="13" t="str">
        <f t="shared" si="17"/>
        <v>411291Aggregate30% Cycling</v>
      </c>
      <c r="F1154" s="13">
        <v>5.1074250000000001</v>
      </c>
      <c r="G1154" s="13">
        <v>5.1074250000000001</v>
      </c>
      <c r="H1154" s="13">
        <v>70.007499999999993</v>
      </c>
    </row>
    <row r="1155" spans="1:13" s="13" customFormat="1">
      <c r="A1155" s="11">
        <v>41129</v>
      </c>
      <c r="B1155" s="13">
        <v>1</v>
      </c>
      <c r="C1155" s="13" t="s">
        <v>56</v>
      </c>
      <c r="D1155" s="13" t="s">
        <v>51</v>
      </c>
      <c r="E1155" s="13" t="str">
        <f t="shared" ref="E1155:E1218" si="18">CONCATENATE(A1155,B1155,C1155,D1155)</f>
        <v>411291Aggregate50% Cycling</v>
      </c>
      <c r="F1155" s="13">
        <v>9.2783739999999995</v>
      </c>
      <c r="G1155" s="13">
        <v>9.2783739999999995</v>
      </c>
      <c r="H1155" s="13">
        <v>70.097899999999996</v>
      </c>
    </row>
    <row r="1156" spans="1:13" s="13" customFormat="1">
      <c r="A1156" s="11">
        <v>41129</v>
      </c>
      <c r="B1156" s="13">
        <v>1</v>
      </c>
      <c r="C1156" s="13" t="s">
        <v>56</v>
      </c>
      <c r="D1156" s="13" t="s">
        <v>46</v>
      </c>
      <c r="E1156" s="13" t="str">
        <f t="shared" si="18"/>
        <v>411291AggregateAll</v>
      </c>
      <c r="F1156" s="13">
        <v>14.38603</v>
      </c>
      <c r="G1156" s="13">
        <v>14.38603</v>
      </c>
      <c r="H1156" s="13">
        <v>70.0672</v>
      </c>
      <c r="I1156" s="13">
        <v>0</v>
      </c>
      <c r="J1156" s="13">
        <v>0</v>
      </c>
      <c r="K1156" s="13">
        <v>0</v>
      </c>
      <c r="L1156" s="13">
        <v>0</v>
      </c>
      <c r="M1156" s="13">
        <v>0</v>
      </c>
    </row>
    <row r="1157" spans="1:13" s="13" customFormat="1">
      <c r="A1157" s="11">
        <v>41129</v>
      </c>
      <c r="B1157" s="13">
        <v>1</v>
      </c>
      <c r="C1157" s="13" t="s">
        <v>49</v>
      </c>
      <c r="D1157" s="13" t="s">
        <v>55</v>
      </c>
      <c r="E1157" s="13" t="str">
        <f t="shared" si="18"/>
        <v>411291Average Per Device30% Cycling</v>
      </c>
      <c r="F1157" s="13">
        <v>1.5112760000000001</v>
      </c>
      <c r="G1157" s="13">
        <v>1.5112760000000001</v>
      </c>
      <c r="H1157" s="13">
        <v>70.007499999999993</v>
      </c>
    </row>
    <row r="1158" spans="1:13" s="13" customFormat="1">
      <c r="A1158" s="11">
        <v>41129</v>
      </c>
      <c r="B1158" s="13">
        <v>1</v>
      </c>
      <c r="C1158" s="13" t="s">
        <v>49</v>
      </c>
      <c r="D1158" s="13" t="s">
        <v>51</v>
      </c>
      <c r="E1158" s="13" t="str">
        <f t="shared" si="18"/>
        <v>411291Average Per Device50% Cycling</v>
      </c>
      <c r="F1158" s="13">
        <v>1.4485809999999999</v>
      </c>
      <c r="G1158" s="13">
        <v>1.4485809999999999</v>
      </c>
      <c r="H1158" s="13">
        <v>70.097899999999996</v>
      </c>
    </row>
    <row r="1159" spans="1:13" s="13" customFormat="1">
      <c r="A1159" s="11">
        <v>41129</v>
      </c>
      <c r="B1159" s="13">
        <v>1</v>
      </c>
      <c r="C1159" s="13" t="s">
        <v>49</v>
      </c>
      <c r="D1159" s="13" t="s">
        <v>46</v>
      </c>
      <c r="E1159" s="13" t="str">
        <f t="shared" si="18"/>
        <v>411291Average Per DeviceAll</v>
      </c>
      <c r="F1159" s="13">
        <v>1.469897</v>
      </c>
      <c r="G1159" s="13">
        <v>1.469897</v>
      </c>
      <c r="H1159" s="13">
        <v>70.0672</v>
      </c>
      <c r="I1159" s="13">
        <v>0</v>
      </c>
      <c r="J1159" s="13">
        <v>0</v>
      </c>
      <c r="K1159" s="13">
        <v>0</v>
      </c>
      <c r="L1159" s="13">
        <v>0</v>
      </c>
      <c r="M1159" s="13">
        <v>0</v>
      </c>
    </row>
    <row r="1160" spans="1:13" s="13" customFormat="1">
      <c r="A1160" s="11">
        <v>41129</v>
      </c>
      <c r="B1160" s="13">
        <v>1</v>
      </c>
      <c r="C1160" s="13" t="s">
        <v>48</v>
      </c>
      <c r="D1160" s="13" t="s">
        <v>55</v>
      </c>
      <c r="E1160" s="13" t="str">
        <f t="shared" si="18"/>
        <v>411291Average Per Premise30% Cycling</v>
      </c>
      <c r="F1160" s="13">
        <v>3.1507869999999998</v>
      </c>
      <c r="G1160" s="13">
        <v>3.1507869999999998</v>
      </c>
      <c r="H1160" s="13">
        <v>70.007499999999993</v>
      </c>
    </row>
    <row r="1161" spans="1:13" s="13" customFormat="1">
      <c r="A1161" s="11">
        <v>41129</v>
      </c>
      <c r="B1161" s="13">
        <v>1</v>
      </c>
      <c r="C1161" s="13" t="s">
        <v>48</v>
      </c>
      <c r="D1161" s="13" t="s">
        <v>51</v>
      </c>
      <c r="E1161" s="13" t="str">
        <f t="shared" si="18"/>
        <v>411291Average Per Premise50% Cycling</v>
      </c>
      <c r="F1161" s="13">
        <v>2.945516</v>
      </c>
      <c r="G1161" s="13">
        <v>2.945516</v>
      </c>
      <c r="H1161" s="13">
        <v>70.097899999999996</v>
      </c>
    </row>
    <row r="1162" spans="1:13" s="13" customFormat="1">
      <c r="A1162" s="11">
        <v>41129</v>
      </c>
      <c r="B1162" s="13">
        <v>1</v>
      </c>
      <c r="C1162" s="13" t="s">
        <v>48</v>
      </c>
      <c r="D1162" s="13" t="s">
        <v>46</v>
      </c>
      <c r="E1162" s="13" t="str">
        <f t="shared" si="18"/>
        <v>411291Average Per PremiseAll</v>
      </c>
      <c r="F1162" s="13">
        <v>3.0153080000000001</v>
      </c>
      <c r="G1162" s="13">
        <v>3.0153080000000001</v>
      </c>
      <c r="H1162" s="13">
        <v>70.0672</v>
      </c>
      <c r="I1162" s="13">
        <v>0</v>
      </c>
      <c r="J1162" s="13">
        <v>0</v>
      </c>
      <c r="K1162" s="13">
        <v>0</v>
      </c>
      <c r="L1162" s="13">
        <v>0</v>
      </c>
      <c r="M1162" s="13">
        <v>0</v>
      </c>
    </row>
    <row r="1163" spans="1:13" s="13" customFormat="1">
      <c r="A1163" s="11">
        <v>41129</v>
      </c>
      <c r="B1163" s="13">
        <v>1</v>
      </c>
      <c r="C1163" s="13" t="s">
        <v>50</v>
      </c>
      <c r="D1163" s="13" t="s">
        <v>55</v>
      </c>
      <c r="E1163" s="13" t="str">
        <f t="shared" si="18"/>
        <v>411291Average Per Ton30% Cycling</v>
      </c>
      <c r="F1163" s="13">
        <v>0.41240300000000002</v>
      </c>
      <c r="G1163" s="13">
        <v>0.41240300000000002</v>
      </c>
      <c r="H1163" s="13">
        <v>70.007499999999993</v>
      </c>
    </row>
    <row r="1164" spans="1:13" s="13" customFormat="1">
      <c r="A1164" s="11">
        <v>41129</v>
      </c>
      <c r="B1164" s="13">
        <v>1</v>
      </c>
      <c r="C1164" s="13" t="s">
        <v>50</v>
      </c>
      <c r="D1164" s="13" t="s">
        <v>51</v>
      </c>
      <c r="E1164" s="13" t="str">
        <f t="shared" si="18"/>
        <v>411291Average Per Ton50% Cycling</v>
      </c>
      <c r="F1164" s="13">
        <v>0.35099900000000001</v>
      </c>
      <c r="G1164" s="13">
        <v>0.35099900000000001</v>
      </c>
      <c r="H1164" s="13">
        <v>70.097899999999996</v>
      </c>
    </row>
    <row r="1165" spans="1:13" s="13" customFormat="1">
      <c r="A1165" s="11">
        <v>41129</v>
      </c>
      <c r="B1165" s="13">
        <v>1</v>
      </c>
      <c r="C1165" s="13" t="s">
        <v>50</v>
      </c>
      <c r="D1165" s="13" t="s">
        <v>46</v>
      </c>
      <c r="E1165" s="13" t="str">
        <f t="shared" si="18"/>
        <v>411291Average Per TonAll</v>
      </c>
      <c r="F1165" s="13">
        <v>0.37187629999999999</v>
      </c>
      <c r="G1165" s="13">
        <v>0.37187629999999999</v>
      </c>
      <c r="H1165" s="13">
        <v>70.0672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</row>
    <row r="1166" spans="1:13" s="13" customFormat="1">
      <c r="A1166" s="11">
        <v>41129</v>
      </c>
      <c r="B1166" s="13">
        <v>2</v>
      </c>
      <c r="C1166" s="13" t="s">
        <v>56</v>
      </c>
      <c r="D1166" s="13" t="s">
        <v>55</v>
      </c>
      <c r="E1166" s="13" t="str">
        <f t="shared" si="18"/>
        <v>411292Aggregate30% Cycling</v>
      </c>
      <c r="F1166" s="13">
        <v>4.9524059999999999</v>
      </c>
      <c r="G1166" s="13">
        <v>4.9524059999999999</v>
      </c>
      <c r="H1166" s="13">
        <v>69.199299999999994</v>
      </c>
    </row>
    <row r="1167" spans="1:13" s="13" customFormat="1">
      <c r="A1167" s="11">
        <v>41129</v>
      </c>
      <c r="B1167" s="13">
        <v>2</v>
      </c>
      <c r="C1167" s="13" t="s">
        <v>56</v>
      </c>
      <c r="D1167" s="13" t="s">
        <v>51</v>
      </c>
      <c r="E1167" s="13" t="str">
        <f t="shared" si="18"/>
        <v>411292Aggregate50% Cycling</v>
      </c>
      <c r="F1167" s="13">
        <v>9.0795750000000002</v>
      </c>
      <c r="G1167" s="13">
        <v>9.0795750000000002</v>
      </c>
      <c r="H1167" s="13">
        <v>69.271799999999999</v>
      </c>
    </row>
    <row r="1168" spans="1:13" s="13" customFormat="1">
      <c r="A1168" s="11">
        <v>41129</v>
      </c>
      <c r="B1168" s="13">
        <v>2</v>
      </c>
      <c r="C1168" s="13" t="s">
        <v>56</v>
      </c>
      <c r="D1168" s="13" t="s">
        <v>46</v>
      </c>
      <c r="E1168" s="13" t="str">
        <f t="shared" si="18"/>
        <v>411292AggregateAll</v>
      </c>
      <c r="F1168" s="13">
        <v>14.03218</v>
      </c>
      <c r="G1168" s="13">
        <v>14.03218</v>
      </c>
      <c r="H1168" s="13">
        <v>69.247100000000003</v>
      </c>
      <c r="I1168" s="13">
        <v>0</v>
      </c>
      <c r="J1168" s="13">
        <v>0</v>
      </c>
      <c r="K1168" s="13">
        <v>0</v>
      </c>
      <c r="L1168" s="13">
        <v>0</v>
      </c>
      <c r="M1168" s="13">
        <v>0</v>
      </c>
    </row>
    <row r="1169" spans="1:13" s="13" customFormat="1">
      <c r="A1169" s="11">
        <v>41129</v>
      </c>
      <c r="B1169" s="13">
        <v>2</v>
      </c>
      <c r="C1169" s="13" t="s">
        <v>49</v>
      </c>
      <c r="D1169" s="13" t="s">
        <v>55</v>
      </c>
      <c r="E1169" s="13" t="str">
        <f t="shared" si="18"/>
        <v>411292Average Per Device30% Cycling</v>
      </c>
      <c r="F1169" s="13">
        <v>1.4654069999999999</v>
      </c>
      <c r="G1169" s="13">
        <v>1.4654069999999999</v>
      </c>
      <c r="H1169" s="13">
        <v>69.199299999999994</v>
      </c>
    </row>
    <row r="1170" spans="1:13" s="13" customFormat="1">
      <c r="A1170" s="11">
        <v>41129</v>
      </c>
      <c r="B1170" s="13">
        <v>2</v>
      </c>
      <c r="C1170" s="13" t="s">
        <v>49</v>
      </c>
      <c r="D1170" s="13" t="s">
        <v>51</v>
      </c>
      <c r="E1170" s="13" t="str">
        <f t="shared" si="18"/>
        <v>411292Average Per Device50% Cycling</v>
      </c>
      <c r="F1170" s="13">
        <v>1.4175439999999999</v>
      </c>
      <c r="G1170" s="13">
        <v>1.4175439999999999</v>
      </c>
      <c r="H1170" s="13">
        <v>69.271799999999999</v>
      </c>
    </row>
    <row r="1171" spans="1:13" s="13" customFormat="1">
      <c r="A1171" s="11">
        <v>41129</v>
      </c>
      <c r="B1171" s="13">
        <v>2</v>
      </c>
      <c r="C1171" s="13" t="s">
        <v>49</v>
      </c>
      <c r="D1171" s="13" t="s">
        <v>46</v>
      </c>
      <c r="E1171" s="13" t="str">
        <f t="shared" si="18"/>
        <v>411292Average Per DeviceAll</v>
      </c>
      <c r="F1171" s="13">
        <v>1.4338169999999999</v>
      </c>
      <c r="G1171" s="13">
        <v>1.4338169999999999</v>
      </c>
      <c r="H1171" s="13">
        <v>69.247100000000003</v>
      </c>
      <c r="I1171" s="13">
        <v>0</v>
      </c>
      <c r="J1171" s="13">
        <v>0</v>
      </c>
      <c r="K1171" s="13">
        <v>0</v>
      </c>
      <c r="L1171" s="13">
        <v>0</v>
      </c>
      <c r="M1171" s="13">
        <v>0</v>
      </c>
    </row>
    <row r="1172" spans="1:13" s="13" customFormat="1">
      <c r="A1172" s="11">
        <v>41129</v>
      </c>
      <c r="B1172" s="13">
        <v>2</v>
      </c>
      <c r="C1172" s="13" t="s">
        <v>48</v>
      </c>
      <c r="D1172" s="13" t="s">
        <v>55</v>
      </c>
      <c r="E1172" s="13" t="str">
        <f t="shared" si="18"/>
        <v>411292Average Per Premise30% Cycling</v>
      </c>
      <c r="F1172" s="13">
        <v>3.0551550000000001</v>
      </c>
      <c r="G1172" s="13">
        <v>3.0551550000000001</v>
      </c>
      <c r="H1172" s="13">
        <v>69.199299999999994</v>
      </c>
    </row>
    <row r="1173" spans="1:13" s="13" customFormat="1">
      <c r="A1173" s="11">
        <v>41129</v>
      </c>
      <c r="B1173" s="13">
        <v>2</v>
      </c>
      <c r="C1173" s="13" t="s">
        <v>48</v>
      </c>
      <c r="D1173" s="13" t="s">
        <v>51</v>
      </c>
      <c r="E1173" s="13" t="str">
        <f t="shared" si="18"/>
        <v>411292Average Per Premise50% Cycling</v>
      </c>
      <c r="F1173" s="13">
        <v>2.8824049999999999</v>
      </c>
      <c r="G1173" s="13">
        <v>2.8824049999999999</v>
      </c>
      <c r="H1173" s="13">
        <v>69.271799999999999</v>
      </c>
    </row>
    <row r="1174" spans="1:13" s="13" customFormat="1">
      <c r="A1174" s="11">
        <v>41129</v>
      </c>
      <c r="B1174" s="13">
        <v>2</v>
      </c>
      <c r="C1174" s="13" t="s">
        <v>48</v>
      </c>
      <c r="D1174" s="13" t="s">
        <v>46</v>
      </c>
      <c r="E1174" s="13" t="str">
        <f t="shared" si="18"/>
        <v>411292Average Per PremiseAll</v>
      </c>
      <c r="F1174" s="13">
        <v>2.9411399999999999</v>
      </c>
      <c r="G1174" s="13">
        <v>2.9411399999999999</v>
      </c>
      <c r="H1174" s="13">
        <v>69.247100000000003</v>
      </c>
      <c r="I1174" s="13">
        <v>0</v>
      </c>
      <c r="J1174" s="13">
        <v>0</v>
      </c>
      <c r="K1174" s="13">
        <v>0</v>
      </c>
      <c r="L1174" s="13">
        <v>0</v>
      </c>
      <c r="M1174" s="13">
        <v>0</v>
      </c>
    </row>
    <row r="1175" spans="1:13" s="13" customFormat="1">
      <c r="A1175" s="11">
        <v>41129</v>
      </c>
      <c r="B1175" s="13">
        <v>2</v>
      </c>
      <c r="C1175" s="13" t="s">
        <v>50</v>
      </c>
      <c r="D1175" s="13" t="s">
        <v>55</v>
      </c>
      <c r="E1175" s="13" t="str">
        <f t="shared" si="18"/>
        <v>411292Average Per Ton30% Cycling</v>
      </c>
      <c r="F1175" s="13">
        <v>0.39988580000000001</v>
      </c>
      <c r="G1175" s="13">
        <v>0.39988580000000001</v>
      </c>
      <c r="H1175" s="13">
        <v>69.199299999999994</v>
      </c>
    </row>
    <row r="1176" spans="1:13" s="13" customFormat="1">
      <c r="A1176" s="11">
        <v>41129</v>
      </c>
      <c r="B1176" s="13">
        <v>2</v>
      </c>
      <c r="C1176" s="13" t="s">
        <v>50</v>
      </c>
      <c r="D1176" s="13" t="s">
        <v>51</v>
      </c>
      <c r="E1176" s="13" t="str">
        <f t="shared" si="18"/>
        <v>411292Average Per Ton50% Cycling</v>
      </c>
      <c r="F1176" s="13">
        <v>0.34347840000000002</v>
      </c>
      <c r="G1176" s="13">
        <v>0.34347840000000002</v>
      </c>
      <c r="H1176" s="13">
        <v>69.271799999999999</v>
      </c>
    </row>
    <row r="1177" spans="1:13" s="13" customFormat="1">
      <c r="A1177" s="11">
        <v>41129</v>
      </c>
      <c r="B1177" s="13">
        <v>2</v>
      </c>
      <c r="C1177" s="13" t="s">
        <v>50</v>
      </c>
      <c r="D1177" s="13" t="s">
        <v>46</v>
      </c>
      <c r="E1177" s="13" t="str">
        <f t="shared" si="18"/>
        <v>411292Average Per TonAll</v>
      </c>
      <c r="F1177" s="13">
        <v>0.36265700000000001</v>
      </c>
      <c r="G1177" s="13">
        <v>0.36265700000000001</v>
      </c>
      <c r="H1177" s="13">
        <v>69.247100000000003</v>
      </c>
      <c r="I1177" s="13">
        <v>0</v>
      </c>
      <c r="J1177" s="13">
        <v>0</v>
      </c>
      <c r="K1177" s="13">
        <v>0</v>
      </c>
      <c r="L1177" s="13">
        <v>0</v>
      </c>
      <c r="M1177" s="13">
        <v>0</v>
      </c>
    </row>
    <row r="1178" spans="1:13" s="13" customFormat="1">
      <c r="A1178" s="11">
        <v>41129</v>
      </c>
      <c r="B1178" s="13">
        <v>3</v>
      </c>
      <c r="C1178" s="13" t="s">
        <v>56</v>
      </c>
      <c r="D1178" s="13" t="s">
        <v>55</v>
      </c>
      <c r="E1178" s="13" t="str">
        <f t="shared" si="18"/>
        <v>411293Aggregate30% Cycling</v>
      </c>
      <c r="F1178" s="13">
        <v>4.8061740000000004</v>
      </c>
      <c r="G1178" s="13">
        <v>4.8061740000000004</v>
      </c>
      <c r="H1178" s="13">
        <v>68.621600000000001</v>
      </c>
    </row>
    <row r="1179" spans="1:13" s="13" customFormat="1">
      <c r="A1179" s="11">
        <v>41129</v>
      </c>
      <c r="B1179" s="13">
        <v>3</v>
      </c>
      <c r="C1179" s="13" t="s">
        <v>56</v>
      </c>
      <c r="D1179" s="13" t="s">
        <v>51</v>
      </c>
      <c r="E1179" s="13" t="str">
        <f t="shared" si="18"/>
        <v>411293Aggregate50% Cycling</v>
      </c>
      <c r="F1179" s="13">
        <v>8.9240510000000004</v>
      </c>
      <c r="G1179" s="13">
        <v>8.9240510000000004</v>
      </c>
      <c r="H1179" s="13">
        <v>68.785399999999996</v>
      </c>
    </row>
    <row r="1180" spans="1:13" s="13" customFormat="1">
      <c r="A1180" s="11">
        <v>41129</v>
      </c>
      <c r="B1180" s="13">
        <v>3</v>
      </c>
      <c r="C1180" s="13" t="s">
        <v>56</v>
      </c>
      <c r="D1180" s="13" t="s">
        <v>46</v>
      </c>
      <c r="E1180" s="13" t="str">
        <f t="shared" si="18"/>
        <v>411293AggregateAll</v>
      </c>
      <c r="F1180" s="13">
        <v>13.73038</v>
      </c>
      <c r="G1180" s="13">
        <v>13.73038</v>
      </c>
      <c r="H1180" s="13">
        <v>68.729699999999994</v>
      </c>
      <c r="I1180" s="13">
        <v>0</v>
      </c>
      <c r="J1180" s="13">
        <v>0</v>
      </c>
      <c r="K1180" s="13">
        <v>0</v>
      </c>
      <c r="L1180" s="13">
        <v>0</v>
      </c>
      <c r="M1180" s="13">
        <v>0</v>
      </c>
    </row>
    <row r="1181" spans="1:13" s="13" customFormat="1">
      <c r="A1181" s="11">
        <v>41129</v>
      </c>
      <c r="B1181" s="13">
        <v>3</v>
      </c>
      <c r="C1181" s="13" t="s">
        <v>49</v>
      </c>
      <c r="D1181" s="13" t="s">
        <v>55</v>
      </c>
      <c r="E1181" s="13" t="str">
        <f t="shared" si="18"/>
        <v>411293Average Per Device30% Cycling</v>
      </c>
      <c r="F1181" s="13">
        <v>1.422137</v>
      </c>
      <c r="G1181" s="13">
        <v>1.422137</v>
      </c>
      <c r="H1181" s="13">
        <v>68.621600000000001</v>
      </c>
    </row>
    <row r="1182" spans="1:13" s="13" customFormat="1">
      <c r="A1182" s="11">
        <v>41129</v>
      </c>
      <c r="B1182" s="13">
        <v>3</v>
      </c>
      <c r="C1182" s="13" t="s">
        <v>49</v>
      </c>
      <c r="D1182" s="13" t="s">
        <v>51</v>
      </c>
      <c r="E1182" s="13" t="str">
        <f t="shared" si="18"/>
        <v>411293Average Per Device50% Cycling</v>
      </c>
      <c r="F1182" s="13">
        <v>1.3932629999999999</v>
      </c>
      <c r="G1182" s="13">
        <v>1.3932629999999999</v>
      </c>
      <c r="H1182" s="13">
        <v>68.785399999999996</v>
      </c>
    </row>
    <row r="1183" spans="1:13" s="13" customFormat="1">
      <c r="A1183" s="11">
        <v>41129</v>
      </c>
      <c r="B1183" s="13">
        <v>3</v>
      </c>
      <c r="C1183" s="13" t="s">
        <v>49</v>
      </c>
      <c r="D1183" s="13" t="s">
        <v>46</v>
      </c>
      <c r="E1183" s="13" t="str">
        <f t="shared" si="18"/>
        <v>411293Average Per DeviceAll</v>
      </c>
      <c r="F1183" s="13">
        <v>1.4030800000000001</v>
      </c>
      <c r="G1183" s="13">
        <v>1.4030800000000001</v>
      </c>
      <c r="H1183" s="13">
        <v>68.729699999999994</v>
      </c>
      <c r="I1183" s="13">
        <v>0</v>
      </c>
      <c r="J1183" s="13">
        <v>0</v>
      </c>
      <c r="K1183" s="13">
        <v>0</v>
      </c>
      <c r="L1183" s="13">
        <v>0</v>
      </c>
      <c r="M1183" s="13">
        <v>0</v>
      </c>
    </row>
    <row r="1184" spans="1:13" s="13" customFormat="1">
      <c r="A1184" s="11">
        <v>41129</v>
      </c>
      <c r="B1184" s="13">
        <v>3</v>
      </c>
      <c r="C1184" s="13" t="s">
        <v>48</v>
      </c>
      <c r="D1184" s="13" t="s">
        <v>55</v>
      </c>
      <c r="E1184" s="13" t="str">
        <f t="shared" si="18"/>
        <v>411293Average Per Premise30% Cycling</v>
      </c>
      <c r="F1184" s="13">
        <v>2.964944</v>
      </c>
      <c r="G1184" s="13">
        <v>2.964944</v>
      </c>
      <c r="H1184" s="13">
        <v>68.621600000000001</v>
      </c>
    </row>
    <row r="1185" spans="1:13" s="13" customFormat="1">
      <c r="A1185" s="11">
        <v>41129</v>
      </c>
      <c r="B1185" s="13">
        <v>3</v>
      </c>
      <c r="C1185" s="13" t="s">
        <v>48</v>
      </c>
      <c r="D1185" s="13" t="s">
        <v>51</v>
      </c>
      <c r="E1185" s="13" t="str">
        <f t="shared" si="18"/>
        <v>411293Average Per Premise50% Cycling</v>
      </c>
      <c r="F1185" s="13">
        <v>2.8330320000000002</v>
      </c>
      <c r="G1185" s="13">
        <v>2.8330320000000002</v>
      </c>
      <c r="H1185" s="13">
        <v>68.785399999999996</v>
      </c>
    </row>
    <row r="1186" spans="1:13" s="13" customFormat="1">
      <c r="A1186" s="11">
        <v>41129</v>
      </c>
      <c r="B1186" s="13">
        <v>3</v>
      </c>
      <c r="C1186" s="13" t="s">
        <v>48</v>
      </c>
      <c r="D1186" s="13" t="s">
        <v>46</v>
      </c>
      <c r="E1186" s="13" t="str">
        <f t="shared" si="18"/>
        <v>411293Average Per PremiseAll</v>
      </c>
      <c r="F1186" s="13">
        <v>2.8778820000000001</v>
      </c>
      <c r="G1186" s="13">
        <v>2.8778820000000001</v>
      </c>
      <c r="H1186" s="13">
        <v>68.729699999999994</v>
      </c>
      <c r="I1186" s="13">
        <v>0</v>
      </c>
      <c r="J1186" s="13">
        <v>0</v>
      </c>
      <c r="K1186" s="13">
        <v>0</v>
      </c>
      <c r="L1186" s="13">
        <v>0</v>
      </c>
      <c r="M1186" s="13">
        <v>0</v>
      </c>
    </row>
    <row r="1187" spans="1:13" s="13" customFormat="1">
      <c r="A1187" s="11">
        <v>41129</v>
      </c>
      <c r="B1187" s="13">
        <v>3</v>
      </c>
      <c r="C1187" s="13" t="s">
        <v>50</v>
      </c>
      <c r="D1187" s="13" t="s">
        <v>55</v>
      </c>
      <c r="E1187" s="13" t="str">
        <f t="shared" si="18"/>
        <v>411293Average Per Ton30% Cycling</v>
      </c>
      <c r="F1187" s="13">
        <v>0.38807819999999998</v>
      </c>
      <c r="G1187" s="13">
        <v>0.38807819999999998</v>
      </c>
      <c r="H1187" s="13">
        <v>68.621600000000001</v>
      </c>
    </row>
    <row r="1188" spans="1:13" s="13" customFormat="1">
      <c r="A1188" s="11">
        <v>41129</v>
      </c>
      <c r="B1188" s="13">
        <v>3</v>
      </c>
      <c r="C1188" s="13" t="s">
        <v>50</v>
      </c>
      <c r="D1188" s="13" t="s">
        <v>51</v>
      </c>
      <c r="E1188" s="13" t="str">
        <f t="shared" si="18"/>
        <v>411293Average Per Ton50% Cycling</v>
      </c>
      <c r="F1188" s="13">
        <v>0.33759499999999998</v>
      </c>
      <c r="G1188" s="13">
        <v>0.33759499999999998</v>
      </c>
      <c r="H1188" s="13">
        <v>68.785399999999996</v>
      </c>
    </row>
    <row r="1189" spans="1:13" s="13" customFormat="1">
      <c r="A1189" s="11">
        <v>41129</v>
      </c>
      <c r="B1189" s="13">
        <v>3</v>
      </c>
      <c r="C1189" s="13" t="s">
        <v>50</v>
      </c>
      <c r="D1189" s="13" t="s">
        <v>46</v>
      </c>
      <c r="E1189" s="13" t="str">
        <f t="shared" si="18"/>
        <v>411293Average Per TonAll</v>
      </c>
      <c r="F1189" s="13">
        <v>0.3547593</v>
      </c>
      <c r="G1189" s="13">
        <v>0.3547593</v>
      </c>
      <c r="H1189" s="13">
        <v>68.729699999999994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</row>
    <row r="1190" spans="1:13" s="13" customFormat="1">
      <c r="A1190" s="11">
        <v>41129</v>
      </c>
      <c r="B1190" s="13">
        <v>4</v>
      </c>
      <c r="C1190" s="13" t="s">
        <v>56</v>
      </c>
      <c r="D1190" s="13" t="s">
        <v>55</v>
      </c>
      <c r="E1190" s="13" t="str">
        <f t="shared" si="18"/>
        <v>411294Aggregate30% Cycling</v>
      </c>
      <c r="F1190" s="13">
        <v>4.7495469999999997</v>
      </c>
      <c r="G1190" s="13">
        <v>4.7495469999999997</v>
      </c>
      <c r="H1190" s="13">
        <v>68.235399999999998</v>
      </c>
    </row>
    <row r="1191" spans="1:13" s="13" customFormat="1">
      <c r="A1191" s="11">
        <v>41129</v>
      </c>
      <c r="B1191" s="13">
        <v>4</v>
      </c>
      <c r="C1191" s="13" t="s">
        <v>56</v>
      </c>
      <c r="D1191" s="13" t="s">
        <v>51</v>
      </c>
      <c r="E1191" s="13" t="str">
        <f t="shared" si="18"/>
        <v>411294Aggregate50% Cycling</v>
      </c>
      <c r="F1191" s="13">
        <v>8.9904869999999999</v>
      </c>
      <c r="G1191" s="13">
        <v>8.9904869999999999</v>
      </c>
      <c r="H1191" s="13">
        <v>68.403599999999997</v>
      </c>
    </row>
    <row r="1192" spans="1:13" s="13" customFormat="1">
      <c r="A1192" s="11">
        <v>41129</v>
      </c>
      <c r="B1192" s="13">
        <v>4</v>
      </c>
      <c r="C1192" s="13" t="s">
        <v>56</v>
      </c>
      <c r="D1192" s="13" t="s">
        <v>46</v>
      </c>
      <c r="E1192" s="13" t="str">
        <f t="shared" si="18"/>
        <v>411294AggregateAll</v>
      </c>
      <c r="F1192" s="13">
        <v>13.740119999999999</v>
      </c>
      <c r="G1192" s="13">
        <v>13.740119999999999</v>
      </c>
      <c r="H1192" s="13">
        <v>68.346400000000003</v>
      </c>
      <c r="I1192" s="13">
        <v>0</v>
      </c>
      <c r="J1192" s="13">
        <v>0</v>
      </c>
      <c r="K1192" s="13">
        <v>0</v>
      </c>
      <c r="L1192" s="13">
        <v>0</v>
      </c>
      <c r="M1192" s="13">
        <v>0</v>
      </c>
    </row>
    <row r="1193" spans="1:13" s="13" customFormat="1">
      <c r="A1193" s="11">
        <v>41129</v>
      </c>
      <c r="B1193" s="13">
        <v>4</v>
      </c>
      <c r="C1193" s="13" t="s">
        <v>49</v>
      </c>
      <c r="D1193" s="13" t="s">
        <v>55</v>
      </c>
      <c r="E1193" s="13" t="str">
        <f t="shared" si="18"/>
        <v>411294Average Per Device30% Cycling</v>
      </c>
      <c r="F1193" s="13">
        <v>1.405381</v>
      </c>
      <c r="G1193" s="13">
        <v>1.405381</v>
      </c>
      <c r="H1193" s="13">
        <v>68.235399999999998</v>
      </c>
    </row>
    <row r="1194" spans="1:13" s="13" customFormat="1">
      <c r="A1194" s="11">
        <v>41129</v>
      </c>
      <c r="B1194" s="13">
        <v>4</v>
      </c>
      <c r="C1194" s="13" t="s">
        <v>49</v>
      </c>
      <c r="D1194" s="13" t="s">
        <v>51</v>
      </c>
      <c r="E1194" s="13" t="str">
        <f t="shared" si="18"/>
        <v>411294Average Per Device50% Cycling</v>
      </c>
      <c r="F1194" s="13">
        <v>1.403635</v>
      </c>
      <c r="G1194" s="13">
        <v>1.403635</v>
      </c>
      <c r="H1194" s="13">
        <v>68.403599999999997</v>
      </c>
    </row>
    <row r="1195" spans="1:13" s="13" customFormat="1">
      <c r="A1195" s="11">
        <v>41129</v>
      </c>
      <c r="B1195" s="13">
        <v>4</v>
      </c>
      <c r="C1195" s="13" t="s">
        <v>49</v>
      </c>
      <c r="D1195" s="13" t="s">
        <v>46</v>
      </c>
      <c r="E1195" s="13" t="str">
        <f t="shared" si="18"/>
        <v>411294Average Per DeviceAll</v>
      </c>
      <c r="F1195" s="13">
        <v>1.4042289999999999</v>
      </c>
      <c r="G1195" s="13">
        <v>1.4042289999999999</v>
      </c>
      <c r="H1195" s="13">
        <v>68.346400000000003</v>
      </c>
      <c r="I1195" s="13">
        <v>0</v>
      </c>
      <c r="J1195" s="13">
        <v>0</v>
      </c>
      <c r="K1195" s="13">
        <v>0</v>
      </c>
      <c r="L1195" s="13">
        <v>0</v>
      </c>
      <c r="M1195" s="13">
        <v>0</v>
      </c>
    </row>
    <row r="1196" spans="1:13" s="13" customFormat="1">
      <c r="A1196" s="11">
        <v>41129</v>
      </c>
      <c r="B1196" s="13">
        <v>4</v>
      </c>
      <c r="C1196" s="13" t="s">
        <v>48</v>
      </c>
      <c r="D1196" s="13" t="s">
        <v>55</v>
      </c>
      <c r="E1196" s="13" t="str">
        <f t="shared" si="18"/>
        <v>411294Average Per Premise30% Cycling</v>
      </c>
      <c r="F1196" s="13">
        <v>2.9300109999999999</v>
      </c>
      <c r="G1196" s="13">
        <v>2.9300109999999999</v>
      </c>
      <c r="H1196" s="13">
        <v>68.235399999999998</v>
      </c>
    </row>
    <row r="1197" spans="1:13" s="13" customFormat="1">
      <c r="A1197" s="11">
        <v>41129</v>
      </c>
      <c r="B1197" s="13">
        <v>4</v>
      </c>
      <c r="C1197" s="13" t="s">
        <v>48</v>
      </c>
      <c r="D1197" s="13" t="s">
        <v>51</v>
      </c>
      <c r="E1197" s="13" t="str">
        <f t="shared" si="18"/>
        <v>411294Average Per Premise50% Cycling</v>
      </c>
      <c r="F1197" s="13">
        <v>2.854123</v>
      </c>
      <c r="G1197" s="13">
        <v>2.854123</v>
      </c>
      <c r="H1197" s="13">
        <v>68.403599999999997</v>
      </c>
    </row>
    <row r="1198" spans="1:13" s="13" customFormat="1">
      <c r="A1198" s="11">
        <v>41129</v>
      </c>
      <c r="B1198" s="13">
        <v>4</v>
      </c>
      <c r="C1198" s="13" t="s">
        <v>48</v>
      </c>
      <c r="D1198" s="13" t="s">
        <v>46</v>
      </c>
      <c r="E1198" s="13" t="str">
        <f t="shared" si="18"/>
        <v>411294Average Per PremiseAll</v>
      </c>
      <c r="F1198" s="13">
        <v>2.8799250000000001</v>
      </c>
      <c r="G1198" s="13">
        <v>2.8799250000000001</v>
      </c>
      <c r="H1198" s="13">
        <v>68.346400000000003</v>
      </c>
      <c r="I1198" s="13">
        <v>0</v>
      </c>
      <c r="J1198" s="13">
        <v>0</v>
      </c>
      <c r="K1198" s="13">
        <v>0</v>
      </c>
      <c r="L1198" s="13">
        <v>0</v>
      </c>
      <c r="M1198" s="13">
        <v>0</v>
      </c>
    </row>
    <row r="1199" spans="1:13" s="13" customFormat="1">
      <c r="A1199" s="11">
        <v>41129</v>
      </c>
      <c r="B1199" s="13">
        <v>4</v>
      </c>
      <c r="C1199" s="13" t="s">
        <v>50</v>
      </c>
      <c r="D1199" s="13" t="s">
        <v>55</v>
      </c>
      <c r="E1199" s="13" t="str">
        <f t="shared" si="18"/>
        <v>411294Average Per Ton30% Cycling</v>
      </c>
      <c r="F1199" s="13">
        <v>0.38350580000000001</v>
      </c>
      <c r="G1199" s="13">
        <v>0.38350580000000001</v>
      </c>
      <c r="H1199" s="13">
        <v>68.235399999999998</v>
      </c>
    </row>
    <row r="1200" spans="1:13" s="13" customFormat="1">
      <c r="A1200" s="11">
        <v>41129</v>
      </c>
      <c r="B1200" s="13">
        <v>4</v>
      </c>
      <c r="C1200" s="13" t="s">
        <v>50</v>
      </c>
      <c r="D1200" s="13" t="s">
        <v>51</v>
      </c>
      <c r="E1200" s="13" t="str">
        <f t="shared" si="18"/>
        <v>411294Average Per Ton50% Cycling</v>
      </c>
      <c r="F1200" s="13">
        <v>0.34010820000000003</v>
      </c>
      <c r="G1200" s="13">
        <v>0.34010820000000003</v>
      </c>
      <c r="H1200" s="13">
        <v>68.403599999999997</v>
      </c>
    </row>
    <row r="1201" spans="1:13" s="13" customFormat="1">
      <c r="A1201" s="11">
        <v>41129</v>
      </c>
      <c r="B1201" s="13">
        <v>4</v>
      </c>
      <c r="C1201" s="13" t="s">
        <v>50</v>
      </c>
      <c r="D1201" s="13" t="s">
        <v>46</v>
      </c>
      <c r="E1201" s="13" t="str">
        <f t="shared" si="18"/>
        <v>411294Average Per TonAll</v>
      </c>
      <c r="F1201" s="13">
        <v>0.3548634</v>
      </c>
      <c r="G1201" s="13">
        <v>0.3548634</v>
      </c>
      <c r="H1201" s="13">
        <v>68.346400000000003</v>
      </c>
      <c r="I1201" s="13">
        <v>0</v>
      </c>
      <c r="J1201" s="13">
        <v>0</v>
      </c>
      <c r="K1201" s="13">
        <v>0</v>
      </c>
      <c r="L1201" s="13">
        <v>0</v>
      </c>
      <c r="M1201" s="13">
        <v>0</v>
      </c>
    </row>
    <row r="1202" spans="1:13" s="13" customFormat="1">
      <c r="A1202" s="11">
        <v>41129</v>
      </c>
      <c r="B1202" s="13">
        <v>5</v>
      </c>
      <c r="C1202" s="13" t="s">
        <v>56</v>
      </c>
      <c r="D1202" s="13" t="s">
        <v>55</v>
      </c>
      <c r="E1202" s="13" t="str">
        <f t="shared" si="18"/>
        <v>411295Aggregate30% Cycling</v>
      </c>
      <c r="F1202" s="13">
        <v>4.9089280000000004</v>
      </c>
      <c r="G1202" s="13">
        <v>4.9089280000000004</v>
      </c>
      <c r="H1202" s="13">
        <v>67.650400000000005</v>
      </c>
    </row>
    <row r="1203" spans="1:13" s="13" customFormat="1">
      <c r="A1203" s="11">
        <v>41129</v>
      </c>
      <c r="B1203" s="13">
        <v>5</v>
      </c>
      <c r="C1203" s="13" t="s">
        <v>56</v>
      </c>
      <c r="D1203" s="13" t="s">
        <v>51</v>
      </c>
      <c r="E1203" s="13" t="str">
        <f t="shared" si="18"/>
        <v>411295Aggregate50% Cycling</v>
      </c>
      <c r="F1203" s="13">
        <v>8.8977330000000006</v>
      </c>
      <c r="G1203" s="13">
        <v>8.8977330000000006</v>
      </c>
      <c r="H1203" s="13">
        <v>67.867699999999999</v>
      </c>
    </row>
    <row r="1204" spans="1:13" s="13" customFormat="1">
      <c r="A1204" s="11">
        <v>41129</v>
      </c>
      <c r="B1204" s="13">
        <v>5</v>
      </c>
      <c r="C1204" s="13" t="s">
        <v>56</v>
      </c>
      <c r="D1204" s="13" t="s">
        <v>46</v>
      </c>
      <c r="E1204" s="13" t="str">
        <f t="shared" si="18"/>
        <v>411295AggregateAll</v>
      </c>
      <c r="F1204" s="13">
        <v>13.806889999999999</v>
      </c>
      <c r="G1204" s="13">
        <v>13.806889999999999</v>
      </c>
      <c r="H1204" s="13">
        <v>67.793899999999994</v>
      </c>
      <c r="I1204" s="13">
        <v>0</v>
      </c>
      <c r="J1204" s="13">
        <v>0</v>
      </c>
      <c r="K1204" s="13">
        <v>0</v>
      </c>
      <c r="L1204" s="13">
        <v>0</v>
      </c>
      <c r="M1204" s="13">
        <v>0</v>
      </c>
    </row>
    <row r="1205" spans="1:13" s="13" customFormat="1">
      <c r="A1205" s="11">
        <v>41129</v>
      </c>
      <c r="B1205" s="13">
        <v>5</v>
      </c>
      <c r="C1205" s="13" t="s">
        <v>49</v>
      </c>
      <c r="D1205" s="13" t="s">
        <v>55</v>
      </c>
      <c r="E1205" s="13" t="str">
        <f t="shared" si="18"/>
        <v>411295Average Per Device30% Cycling</v>
      </c>
      <c r="F1205" s="13">
        <v>1.452542</v>
      </c>
      <c r="G1205" s="13">
        <v>1.452542</v>
      </c>
      <c r="H1205" s="13">
        <v>67.650400000000005</v>
      </c>
    </row>
    <row r="1206" spans="1:13" s="13" customFormat="1">
      <c r="A1206" s="11">
        <v>41129</v>
      </c>
      <c r="B1206" s="13">
        <v>5</v>
      </c>
      <c r="C1206" s="13" t="s">
        <v>49</v>
      </c>
      <c r="D1206" s="13" t="s">
        <v>51</v>
      </c>
      <c r="E1206" s="13" t="str">
        <f t="shared" si="18"/>
        <v>411295Average Per Device50% Cycling</v>
      </c>
      <c r="F1206" s="13">
        <v>1.389154</v>
      </c>
      <c r="G1206" s="13">
        <v>1.389154</v>
      </c>
      <c r="H1206" s="13">
        <v>67.867699999999999</v>
      </c>
    </row>
    <row r="1207" spans="1:13" s="13" customFormat="1">
      <c r="A1207" s="11">
        <v>41129</v>
      </c>
      <c r="B1207" s="13">
        <v>5</v>
      </c>
      <c r="C1207" s="13" t="s">
        <v>49</v>
      </c>
      <c r="D1207" s="13" t="s">
        <v>46</v>
      </c>
      <c r="E1207" s="13" t="str">
        <f t="shared" si="18"/>
        <v>411295Average Per DeviceAll</v>
      </c>
      <c r="F1207" s="13">
        <v>1.410706</v>
      </c>
      <c r="G1207" s="13">
        <v>1.410706</v>
      </c>
      <c r="H1207" s="13">
        <v>67.793899999999994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</row>
    <row r="1208" spans="1:13" s="13" customFormat="1">
      <c r="A1208" s="11">
        <v>41129</v>
      </c>
      <c r="B1208" s="13">
        <v>5</v>
      </c>
      <c r="C1208" s="13" t="s">
        <v>48</v>
      </c>
      <c r="D1208" s="13" t="s">
        <v>55</v>
      </c>
      <c r="E1208" s="13" t="str">
        <f t="shared" si="18"/>
        <v>411295Average Per Premise30% Cycling</v>
      </c>
      <c r="F1208" s="13">
        <v>3.0283329999999999</v>
      </c>
      <c r="G1208" s="13">
        <v>3.0283329999999999</v>
      </c>
      <c r="H1208" s="13">
        <v>67.650400000000005</v>
      </c>
    </row>
    <row r="1209" spans="1:13" s="13" customFormat="1">
      <c r="A1209" s="11">
        <v>41129</v>
      </c>
      <c r="B1209" s="13">
        <v>5</v>
      </c>
      <c r="C1209" s="13" t="s">
        <v>48</v>
      </c>
      <c r="D1209" s="13" t="s">
        <v>51</v>
      </c>
      <c r="E1209" s="13" t="str">
        <f t="shared" si="18"/>
        <v>411295Average Per Premise50% Cycling</v>
      </c>
      <c r="F1209" s="13">
        <v>2.8246769999999999</v>
      </c>
      <c r="G1209" s="13">
        <v>2.8246769999999999</v>
      </c>
      <c r="H1209" s="13">
        <v>67.867699999999999</v>
      </c>
    </row>
    <row r="1210" spans="1:13" s="13" customFormat="1">
      <c r="A1210" s="11">
        <v>41129</v>
      </c>
      <c r="B1210" s="13">
        <v>5</v>
      </c>
      <c r="C1210" s="13" t="s">
        <v>48</v>
      </c>
      <c r="D1210" s="13" t="s">
        <v>46</v>
      </c>
      <c r="E1210" s="13" t="str">
        <f t="shared" si="18"/>
        <v>411295Average Per PremiseAll</v>
      </c>
      <c r="F1210" s="13">
        <v>2.89392</v>
      </c>
      <c r="G1210" s="13">
        <v>2.89392</v>
      </c>
      <c r="H1210" s="13">
        <v>67.793899999999994</v>
      </c>
      <c r="I1210" s="13">
        <v>0</v>
      </c>
      <c r="J1210" s="13">
        <v>0</v>
      </c>
      <c r="K1210" s="13">
        <v>0</v>
      </c>
      <c r="L1210" s="13">
        <v>0</v>
      </c>
      <c r="M1210" s="13">
        <v>0</v>
      </c>
    </row>
    <row r="1211" spans="1:13" s="13" customFormat="1">
      <c r="A1211" s="11">
        <v>41129</v>
      </c>
      <c r="B1211" s="13">
        <v>5</v>
      </c>
      <c r="C1211" s="13" t="s">
        <v>50</v>
      </c>
      <c r="D1211" s="13" t="s">
        <v>55</v>
      </c>
      <c r="E1211" s="13" t="str">
        <f t="shared" si="18"/>
        <v>411295Average Per Ton30% Cycling</v>
      </c>
      <c r="F1211" s="13">
        <v>0.39637519999999998</v>
      </c>
      <c r="G1211" s="13">
        <v>0.39637519999999998</v>
      </c>
      <c r="H1211" s="13">
        <v>67.650400000000005</v>
      </c>
    </row>
    <row r="1212" spans="1:13" s="13" customFormat="1">
      <c r="A1212" s="11">
        <v>41129</v>
      </c>
      <c r="B1212" s="13">
        <v>5</v>
      </c>
      <c r="C1212" s="13" t="s">
        <v>50</v>
      </c>
      <c r="D1212" s="13" t="s">
        <v>51</v>
      </c>
      <c r="E1212" s="13" t="str">
        <f t="shared" si="18"/>
        <v>411295Average Per Ton50% Cycling</v>
      </c>
      <c r="F1212" s="13">
        <v>0.33659939999999999</v>
      </c>
      <c r="G1212" s="13">
        <v>0.33659939999999999</v>
      </c>
      <c r="H1212" s="13">
        <v>67.867699999999999</v>
      </c>
    </row>
    <row r="1213" spans="1:13" s="13" customFormat="1">
      <c r="A1213" s="11">
        <v>41129</v>
      </c>
      <c r="B1213" s="13">
        <v>5</v>
      </c>
      <c r="C1213" s="13" t="s">
        <v>50</v>
      </c>
      <c r="D1213" s="13" t="s">
        <v>46</v>
      </c>
      <c r="E1213" s="13" t="str">
        <f t="shared" si="18"/>
        <v>411295Average Per TonAll</v>
      </c>
      <c r="F1213" s="13">
        <v>0.3569232</v>
      </c>
      <c r="G1213" s="13">
        <v>0.3569232</v>
      </c>
      <c r="H1213" s="13">
        <v>67.793899999999994</v>
      </c>
      <c r="I1213" s="13">
        <v>0</v>
      </c>
      <c r="J1213" s="13">
        <v>0</v>
      </c>
      <c r="K1213" s="13">
        <v>0</v>
      </c>
      <c r="L1213" s="13">
        <v>0</v>
      </c>
      <c r="M1213" s="13">
        <v>0</v>
      </c>
    </row>
    <row r="1214" spans="1:13" s="13" customFormat="1">
      <c r="A1214" s="11">
        <v>41129</v>
      </c>
      <c r="B1214" s="13">
        <v>6</v>
      </c>
      <c r="C1214" s="13" t="s">
        <v>56</v>
      </c>
      <c r="D1214" s="13" t="s">
        <v>55</v>
      </c>
      <c r="E1214" s="13" t="str">
        <f t="shared" si="18"/>
        <v>411296Aggregate30% Cycling</v>
      </c>
      <c r="F1214" s="13">
        <v>5.6264060000000002</v>
      </c>
      <c r="G1214" s="13">
        <v>5.6264060000000002</v>
      </c>
      <c r="H1214" s="13">
        <v>67.657700000000006</v>
      </c>
    </row>
    <row r="1215" spans="1:13" s="13" customFormat="1">
      <c r="A1215" s="11">
        <v>41129</v>
      </c>
      <c r="B1215" s="13">
        <v>6</v>
      </c>
      <c r="C1215" s="13" t="s">
        <v>56</v>
      </c>
      <c r="D1215" s="13" t="s">
        <v>51</v>
      </c>
      <c r="E1215" s="13" t="str">
        <f t="shared" si="18"/>
        <v>411296Aggregate50% Cycling</v>
      </c>
      <c r="F1215" s="13">
        <v>9.2185950000000005</v>
      </c>
      <c r="G1215" s="13">
        <v>9.2185950000000005</v>
      </c>
      <c r="H1215" s="13">
        <v>67.917199999999994</v>
      </c>
    </row>
    <row r="1216" spans="1:13" s="13" customFormat="1">
      <c r="A1216" s="11">
        <v>41129</v>
      </c>
      <c r="B1216" s="13">
        <v>6</v>
      </c>
      <c r="C1216" s="13" t="s">
        <v>56</v>
      </c>
      <c r="D1216" s="13" t="s">
        <v>46</v>
      </c>
      <c r="E1216" s="13" t="str">
        <f t="shared" si="18"/>
        <v>411296AggregateAll</v>
      </c>
      <c r="F1216" s="13">
        <v>14.84562</v>
      </c>
      <c r="G1216" s="13">
        <v>14.84562</v>
      </c>
      <c r="H1216" s="13">
        <v>67.828999999999994</v>
      </c>
      <c r="I1216" s="13">
        <v>0</v>
      </c>
      <c r="J1216" s="13">
        <v>0</v>
      </c>
      <c r="K1216" s="13">
        <v>0</v>
      </c>
      <c r="L1216" s="13">
        <v>0</v>
      </c>
      <c r="M1216" s="13">
        <v>0</v>
      </c>
    </row>
    <row r="1217" spans="1:13" s="13" customFormat="1">
      <c r="A1217" s="11">
        <v>41129</v>
      </c>
      <c r="B1217" s="13">
        <v>6</v>
      </c>
      <c r="C1217" s="13" t="s">
        <v>49</v>
      </c>
      <c r="D1217" s="13" t="s">
        <v>55</v>
      </c>
      <c r="E1217" s="13" t="str">
        <f t="shared" si="18"/>
        <v>411296Average Per Device30% Cycling</v>
      </c>
      <c r="F1217" s="13">
        <v>1.6648419999999999</v>
      </c>
      <c r="G1217" s="13">
        <v>1.6648419999999999</v>
      </c>
      <c r="H1217" s="13">
        <v>67.657700000000006</v>
      </c>
    </row>
    <row r="1218" spans="1:13" s="13" customFormat="1">
      <c r="A1218" s="11">
        <v>41129</v>
      </c>
      <c r="B1218" s="13">
        <v>6</v>
      </c>
      <c r="C1218" s="13" t="s">
        <v>49</v>
      </c>
      <c r="D1218" s="13" t="s">
        <v>51</v>
      </c>
      <c r="E1218" s="13" t="str">
        <f t="shared" si="18"/>
        <v>411296Average Per Device50% Cycling</v>
      </c>
      <c r="F1218" s="13">
        <v>1.4392480000000001</v>
      </c>
      <c r="G1218" s="13">
        <v>1.4392480000000001</v>
      </c>
      <c r="H1218" s="13">
        <v>67.917199999999994</v>
      </c>
    </row>
    <row r="1219" spans="1:13" s="13" customFormat="1">
      <c r="A1219" s="11">
        <v>41129</v>
      </c>
      <c r="B1219" s="13">
        <v>6</v>
      </c>
      <c r="C1219" s="13" t="s">
        <v>49</v>
      </c>
      <c r="D1219" s="13" t="s">
        <v>46</v>
      </c>
      <c r="E1219" s="13" t="str">
        <f t="shared" ref="E1219:E1282" si="19">CONCATENATE(A1219,B1219,C1219,D1219)</f>
        <v>411296Average Per DeviceAll</v>
      </c>
      <c r="F1219" s="13">
        <v>1.5159499999999999</v>
      </c>
      <c r="G1219" s="13">
        <v>1.5159499999999999</v>
      </c>
      <c r="H1219" s="13">
        <v>67.828999999999994</v>
      </c>
      <c r="I1219" s="13">
        <v>0</v>
      </c>
      <c r="J1219" s="13">
        <v>0</v>
      </c>
      <c r="K1219" s="13">
        <v>0</v>
      </c>
      <c r="L1219" s="13">
        <v>0</v>
      </c>
      <c r="M1219" s="13">
        <v>0</v>
      </c>
    </row>
    <row r="1220" spans="1:13" s="13" customFormat="1">
      <c r="A1220" s="11">
        <v>41129</v>
      </c>
      <c r="B1220" s="13">
        <v>6</v>
      </c>
      <c r="C1220" s="13" t="s">
        <v>48</v>
      </c>
      <c r="D1220" s="13" t="s">
        <v>55</v>
      </c>
      <c r="E1220" s="13" t="str">
        <f t="shared" si="19"/>
        <v>411296Average Per Premise30% Cycling</v>
      </c>
      <c r="F1220" s="13">
        <v>3.4709469999999998</v>
      </c>
      <c r="G1220" s="13">
        <v>3.4709469999999998</v>
      </c>
      <c r="H1220" s="13">
        <v>67.657700000000006</v>
      </c>
    </row>
    <row r="1221" spans="1:13" s="13" customFormat="1">
      <c r="A1221" s="11">
        <v>41129</v>
      </c>
      <c r="B1221" s="13">
        <v>6</v>
      </c>
      <c r="C1221" s="13" t="s">
        <v>48</v>
      </c>
      <c r="D1221" s="13" t="s">
        <v>51</v>
      </c>
      <c r="E1221" s="13" t="str">
        <f t="shared" si="19"/>
        <v>411296Average Per Premise50% Cycling</v>
      </c>
      <c r="F1221" s="13">
        <v>2.9265379999999999</v>
      </c>
      <c r="G1221" s="13">
        <v>2.9265379999999999</v>
      </c>
      <c r="H1221" s="13">
        <v>67.917199999999994</v>
      </c>
    </row>
    <row r="1222" spans="1:13" s="13" customFormat="1">
      <c r="A1222" s="11">
        <v>41129</v>
      </c>
      <c r="B1222" s="13">
        <v>6</v>
      </c>
      <c r="C1222" s="13" t="s">
        <v>48</v>
      </c>
      <c r="D1222" s="13" t="s">
        <v>46</v>
      </c>
      <c r="E1222" s="13" t="str">
        <f t="shared" si="19"/>
        <v>411296Average Per PremiseAll</v>
      </c>
      <c r="F1222" s="13">
        <v>3.111637</v>
      </c>
      <c r="G1222" s="13">
        <v>3.111637</v>
      </c>
      <c r="H1222" s="13">
        <v>67.828999999999994</v>
      </c>
      <c r="I1222" s="13">
        <v>0</v>
      </c>
      <c r="J1222" s="13">
        <v>0</v>
      </c>
      <c r="K1222" s="13">
        <v>0</v>
      </c>
      <c r="L1222" s="13">
        <v>0</v>
      </c>
      <c r="M1222" s="13">
        <v>0</v>
      </c>
    </row>
    <row r="1223" spans="1:13" s="13" customFormat="1">
      <c r="A1223" s="11">
        <v>41129</v>
      </c>
      <c r="B1223" s="13">
        <v>6</v>
      </c>
      <c r="C1223" s="13" t="s">
        <v>50</v>
      </c>
      <c r="D1223" s="13" t="s">
        <v>55</v>
      </c>
      <c r="E1223" s="13" t="str">
        <f t="shared" si="19"/>
        <v>411296Average Per Ton30% Cycling</v>
      </c>
      <c r="F1223" s="13">
        <v>0.4543085</v>
      </c>
      <c r="G1223" s="13">
        <v>0.4543085</v>
      </c>
      <c r="H1223" s="13">
        <v>67.657700000000006</v>
      </c>
    </row>
    <row r="1224" spans="1:13" s="13" customFormat="1">
      <c r="A1224" s="11">
        <v>41129</v>
      </c>
      <c r="B1224" s="13">
        <v>6</v>
      </c>
      <c r="C1224" s="13" t="s">
        <v>50</v>
      </c>
      <c r="D1224" s="13" t="s">
        <v>51</v>
      </c>
      <c r="E1224" s="13" t="str">
        <f t="shared" si="19"/>
        <v>411296Average Per Ton50% Cycling</v>
      </c>
      <c r="F1224" s="13">
        <v>0.34873749999999998</v>
      </c>
      <c r="G1224" s="13">
        <v>0.34873749999999998</v>
      </c>
      <c r="H1224" s="13">
        <v>67.917199999999994</v>
      </c>
    </row>
    <row r="1225" spans="1:13" s="13" customFormat="1">
      <c r="A1225" s="11">
        <v>41129</v>
      </c>
      <c r="B1225" s="13">
        <v>6</v>
      </c>
      <c r="C1225" s="13" t="s">
        <v>50</v>
      </c>
      <c r="D1225" s="13" t="s">
        <v>46</v>
      </c>
      <c r="E1225" s="13" t="str">
        <f t="shared" si="19"/>
        <v>411296Average Per TonAll</v>
      </c>
      <c r="F1225" s="13">
        <v>0.38463160000000002</v>
      </c>
      <c r="G1225" s="13">
        <v>0.38463160000000002</v>
      </c>
      <c r="H1225" s="13">
        <v>67.828999999999994</v>
      </c>
      <c r="I1225" s="13">
        <v>0</v>
      </c>
      <c r="J1225" s="13">
        <v>0</v>
      </c>
      <c r="K1225" s="13">
        <v>0</v>
      </c>
      <c r="L1225" s="13">
        <v>0</v>
      </c>
      <c r="M1225" s="13">
        <v>0</v>
      </c>
    </row>
    <row r="1226" spans="1:13" s="13" customFormat="1">
      <c r="A1226" s="11">
        <v>41129</v>
      </c>
      <c r="B1226" s="13">
        <v>7</v>
      </c>
      <c r="C1226" s="13" t="s">
        <v>56</v>
      </c>
      <c r="D1226" s="13" t="s">
        <v>55</v>
      </c>
      <c r="E1226" s="13" t="str">
        <f t="shared" si="19"/>
        <v>411297Aggregate30% Cycling</v>
      </c>
      <c r="F1226" s="13">
        <v>6.3352259999999996</v>
      </c>
      <c r="G1226" s="13">
        <v>6.3352259999999996</v>
      </c>
      <c r="H1226" s="13">
        <v>68.485600000000005</v>
      </c>
    </row>
    <row r="1227" spans="1:13" s="13" customFormat="1">
      <c r="A1227" s="11">
        <v>41129</v>
      </c>
      <c r="B1227" s="13">
        <v>7</v>
      </c>
      <c r="C1227" s="13" t="s">
        <v>56</v>
      </c>
      <c r="D1227" s="13" t="s">
        <v>51</v>
      </c>
      <c r="E1227" s="13" t="str">
        <f t="shared" si="19"/>
        <v>411297Aggregate50% Cycling</v>
      </c>
      <c r="F1227" s="13">
        <v>9.8334469999999996</v>
      </c>
      <c r="G1227" s="13">
        <v>9.8334469999999996</v>
      </c>
      <c r="H1227" s="13">
        <v>68.836699999999993</v>
      </c>
    </row>
    <row r="1228" spans="1:13" s="13" customFormat="1">
      <c r="A1228" s="11">
        <v>41129</v>
      </c>
      <c r="B1228" s="13">
        <v>7</v>
      </c>
      <c r="C1228" s="13" t="s">
        <v>56</v>
      </c>
      <c r="D1228" s="13" t="s">
        <v>46</v>
      </c>
      <c r="E1228" s="13" t="str">
        <f t="shared" si="19"/>
        <v>411297AggregateAll</v>
      </c>
      <c r="F1228" s="13">
        <v>16.16957</v>
      </c>
      <c r="G1228" s="13">
        <v>16.16957</v>
      </c>
      <c r="H1228" s="13">
        <v>68.717299999999994</v>
      </c>
      <c r="I1228" s="13">
        <v>0</v>
      </c>
      <c r="J1228" s="13">
        <v>0</v>
      </c>
      <c r="K1228" s="13">
        <v>0</v>
      </c>
      <c r="L1228" s="13">
        <v>0</v>
      </c>
      <c r="M1228" s="13">
        <v>0</v>
      </c>
    </row>
    <row r="1229" spans="1:13" s="13" customFormat="1">
      <c r="A1229" s="11">
        <v>41129</v>
      </c>
      <c r="B1229" s="13">
        <v>7</v>
      </c>
      <c r="C1229" s="13" t="s">
        <v>49</v>
      </c>
      <c r="D1229" s="13" t="s">
        <v>55</v>
      </c>
      <c r="E1229" s="13" t="str">
        <f t="shared" si="19"/>
        <v>411297Average Per Device30% Cycling</v>
      </c>
      <c r="F1229" s="13">
        <v>1.8745799999999999</v>
      </c>
      <c r="G1229" s="13">
        <v>1.8745799999999999</v>
      </c>
      <c r="H1229" s="13">
        <v>68.485600000000005</v>
      </c>
    </row>
    <row r="1230" spans="1:13" s="13" customFormat="1">
      <c r="A1230" s="11">
        <v>41129</v>
      </c>
      <c r="B1230" s="13">
        <v>7</v>
      </c>
      <c r="C1230" s="13" t="s">
        <v>49</v>
      </c>
      <c r="D1230" s="13" t="s">
        <v>51</v>
      </c>
      <c r="E1230" s="13" t="str">
        <f t="shared" si="19"/>
        <v>411297Average Per Device50% Cycling</v>
      </c>
      <c r="F1230" s="13">
        <v>1.5352410000000001</v>
      </c>
      <c r="G1230" s="13">
        <v>1.5352410000000001</v>
      </c>
      <c r="H1230" s="13">
        <v>68.836699999999993</v>
      </c>
    </row>
    <row r="1231" spans="1:13" s="13" customFormat="1">
      <c r="A1231" s="11">
        <v>41129</v>
      </c>
      <c r="B1231" s="13">
        <v>7</v>
      </c>
      <c r="C1231" s="13" t="s">
        <v>49</v>
      </c>
      <c r="D1231" s="13" t="s">
        <v>46</v>
      </c>
      <c r="E1231" s="13" t="str">
        <f t="shared" si="19"/>
        <v>411297Average Per DeviceAll</v>
      </c>
      <c r="F1231" s="13">
        <v>1.650617</v>
      </c>
      <c r="G1231" s="13">
        <v>1.650617</v>
      </c>
      <c r="H1231" s="13">
        <v>68.717299999999994</v>
      </c>
      <c r="I1231" s="13">
        <v>0</v>
      </c>
      <c r="J1231" s="13">
        <v>0</v>
      </c>
      <c r="K1231" s="13">
        <v>0</v>
      </c>
      <c r="L1231" s="13">
        <v>0</v>
      </c>
      <c r="M1231" s="13">
        <v>0</v>
      </c>
    </row>
    <row r="1232" spans="1:13" s="13" customFormat="1">
      <c r="A1232" s="11">
        <v>41129</v>
      </c>
      <c r="B1232" s="13">
        <v>7</v>
      </c>
      <c r="C1232" s="13" t="s">
        <v>48</v>
      </c>
      <c r="D1232" s="13" t="s">
        <v>55</v>
      </c>
      <c r="E1232" s="13" t="str">
        <f t="shared" si="19"/>
        <v>411297Average Per Premise30% Cycling</v>
      </c>
      <c r="F1232" s="13">
        <v>3.9082210000000002</v>
      </c>
      <c r="G1232" s="13">
        <v>3.9082210000000002</v>
      </c>
      <c r="H1232" s="13">
        <v>68.485600000000005</v>
      </c>
    </row>
    <row r="1233" spans="1:13" s="13" customFormat="1">
      <c r="A1233" s="11">
        <v>41129</v>
      </c>
      <c r="B1233" s="13">
        <v>7</v>
      </c>
      <c r="C1233" s="13" t="s">
        <v>48</v>
      </c>
      <c r="D1233" s="13" t="s">
        <v>51</v>
      </c>
      <c r="E1233" s="13" t="str">
        <f t="shared" si="19"/>
        <v>411297Average Per Premise50% Cycling</v>
      </c>
      <c r="F1233" s="13">
        <v>3.1217290000000002</v>
      </c>
      <c r="G1233" s="13">
        <v>3.1217290000000002</v>
      </c>
      <c r="H1233" s="13">
        <v>68.836699999999993</v>
      </c>
    </row>
    <row r="1234" spans="1:13" s="13" customFormat="1">
      <c r="A1234" s="11">
        <v>41129</v>
      </c>
      <c r="B1234" s="13">
        <v>7</v>
      </c>
      <c r="C1234" s="13" t="s">
        <v>48</v>
      </c>
      <c r="D1234" s="13" t="s">
        <v>46</v>
      </c>
      <c r="E1234" s="13" t="str">
        <f t="shared" si="19"/>
        <v>411297Average Per PremiseAll</v>
      </c>
      <c r="F1234" s="13">
        <v>3.3891360000000001</v>
      </c>
      <c r="G1234" s="13">
        <v>3.3891360000000001</v>
      </c>
      <c r="H1234" s="13">
        <v>68.717299999999994</v>
      </c>
      <c r="I1234" s="13">
        <v>0</v>
      </c>
      <c r="J1234" s="13">
        <v>0</v>
      </c>
      <c r="K1234" s="13">
        <v>0</v>
      </c>
      <c r="L1234" s="13">
        <v>0</v>
      </c>
      <c r="M1234" s="13">
        <v>0</v>
      </c>
    </row>
    <row r="1235" spans="1:13" s="13" customFormat="1">
      <c r="A1235" s="11">
        <v>41129</v>
      </c>
      <c r="B1235" s="13">
        <v>7</v>
      </c>
      <c r="C1235" s="13" t="s">
        <v>50</v>
      </c>
      <c r="D1235" s="13" t="s">
        <v>55</v>
      </c>
      <c r="E1235" s="13" t="str">
        <f t="shared" si="19"/>
        <v>411297Average Per Ton30% Cycling</v>
      </c>
      <c r="F1235" s="13">
        <v>0.51154270000000002</v>
      </c>
      <c r="G1235" s="13">
        <v>0.51154270000000002</v>
      </c>
      <c r="H1235" s="13">
        <v>68.485600000000005</v>
      </c>
    </row>
    <row r="1236" spans="1:13" s="13" customFormat="1">
      <c r="A1236" s="11">
        <v>41129</v>
      </c>
      <c r="B1236" s="13">
        <v>7</v>
      </c>
      <c r="C1236" s="13" t="s">
        <v>50</v>
      </c>
      <c r="D1236" s="13" t="s">
        <v>51</v>
      </c>
      <c r="E1236" s="13" t="str">
        <f t="shared" si="19"/>
        <v>411297Average Per Ton50% Cycling</v>
      </c>
      <c r="F1236" s="13">
        <v>0.37199719999999997</v>
      </c>
      <c r="G1236" s="13">
        <v>0.37199719999999997</v>
      </c>
      <c r="H1236" s="13">
        <v>68.836699999999993</v>
      </c>
    </row>
    <row r="1237" spans="1:13" s="13" customFormat="1">
      <c r="A1237" s="11">
        <v>41129</v>
      </c>
      <c r="B1237" s="13">
        <v>7</v>
      </c>
      <c r="C1237" s="13" t="s">
        <v>50</v>
      </c>
      <c r="D1237" s="13" t="s">
        <v>46</v>
      </c>
      <c r="E1237" s="13" t="str">
        <f t="shared" si="19"/>
        <v>411297Average Per TonAll</v>
      </c>
      <c r="F1237" s="13">
        <v>0.4194427</v>
      </c>
      <c r="G1237" s="13">
        <v>0.4194427</v>
      </c>
      <c r="H1237" s="13">
        <v>68.717299999999994</v>
      </c>
      <c r="I1237" s="13">
        <v>0</v>
      </c>
      <c r="J1237" s="13">
        <v>0</v>
      </c>
      <c r="K1237" s="13">
        <v>0</v>
      </c>
      <c r="L1237" s="13">
        <v>0</v>
      </c>
      <c r="M1237" s="13">
        <v>0</v>
      </c>
    </row>
    <row r="1238" spans="1:13" s="13" customFormat="1">
      <c r="A1238" s="11">
        <v>41129</v>
      </c>
      <c r="B1238" s="13">
        <v>8</v>
      </c>
      <c r="C1238" s="13" t="s">
        <v>56</v>
      </c>
      <c r="D1238" s="13" t="s">
        <v>55</v>
      </c>
      <c r="E1238" s="13" t="str">
        <f t="shared" si="19"/>
        <v>411298Aggregate30% Cycling</v>
      </c>
      <c r="F1238" s="13">
        <v>7.2975209999999997</v>
      </c>
      <c r="G1238" s="13">
        <v>7.2975209999999997</v>
      </c>
      <c r="H1238" s="13">
        <v>72.403499999999994</v>
      </c>
    </row>
    <row r="1239" spans="1:13" s="13" customFormat="1">
      <c r="A1239" s="11">
        <v>41129</v>
      </c>
      <c r="B1239" s="13">
        <v>8</v>
      </c>
      <c r="C1239" s="13" t="s">
        <v>56</v>
      </c>
      <c r="D1239" s="13" t="s">
        <v>51</v>
      </c>
      <c r="E1239" s="13" t="str">
        <f t="shared" si="19"/>
        <v>411298Aggregate50% Cycling</v>
      </c>
      <c r="F1239" s="13">
        <v>11.81644</v>
      </c>
      <c r="G1239" s="13">
        <v>11.81644</v>
      </c>
      <c r="H1239" s="13">
        <v>72.519400000000005</v>
      </c>
    </row>
    <row r="1240" spans="1:13" s="13" customFormat="1">
      <c r="A1240" s="11">
        <v>41129</v>
      </c>
      <c r="B1240" s="13">
        <v>8</v>
      </c>
      <c r="C1240" s="13" t="s">
        <v>56</v>
      </c>
      <c r="D1240" s="13" t="s">
        <v>46</v>
      </c>
      <c r="E1240" s="13" t="str">
        <f t="shared" si="19"/>
        <v>411298AggregateAll</v>
      </c>
      <c r="F1240" s="13">
        <v>19.114809999999999</v>
      </c>
      <c r="G1240" s="13">
        <v>19.114809999999999</v>
      </c>
      <c r="H1240" s="13">
        <v>72.48</v>
      </c>
      <c r="I1240" s="13">
        <v>0</v>
      </c>
      <c r="J1240" s="13">
        <v>0</v>
      </c>
      <c r="K1240" s="13">
        <v>0</v>
      </c>
      <c r="L1240" s="13">
        <v>0</v>
      </c>
      <c r="M1240" s="13">
        <v>0</v>
      </c>
    </row>
    <row r="1241" spans="1:13" s="13" customFormat="1">
      <c r="A1241" s="11">
        <v>41129</v>
      </c>
      <c r="B1241" s="13">
        <v>8</v>
      </c>
      <c r="C1241" s="13" t="s">
        <v>49</v>
      </c>
      <c r="D1241" s="13" t="s">
        <v>55</v>
      </c>
      <c r="E1241" s="13" t="str">
        <f t="shared" si="19"/>
        <v>411298Average Per Device30% Cycling</v>
      </c>
      <c r="F1241" s="13">
        <v>2.1593209999999998</v>
      </c>
      <c r="G1241" s="13">
        <v>2.1593209999999998</v>
      </c>
      <c r="H1241" s="13">
        <v>72.403499999999994</v>
      </c>
    </row>
    <row r="1242" spans="1:13" s="13" customFormat="1">
      <c r="A1242" s="11">
        <v>41129</v>
      </c>
      <c r="B1242" s="13">
        <v>8</v>
      </c>
      <c r="C1242" s="13" t="s">
        <v>49</v>
      </c>
      <c r="D1242" s="13" t="s">
        <v>51</v>
      </c>
      <c r="E1242" s="13" t="str">
        <f t="shared" si="19"/>
        <v>411298Average Per Device50% Cycling</v>
      </c>
      <c r="F1242" s="13">
        <v>1.8448340000000001</v>
      </c>
      <c r="G1242" s="13">
        <v>1.8448340000000001</v>
      </c>
      <c r="H1242" s="13">
        <v>72.519400000000005</v>
      </c>
    </row>
    <row r="1243" spans="1:13" s="13" customFormat="1">
      <c r="A1243" s="11">
        <v>41129</v>
      </c>
      <c r="B1243" s="13">
        <v>8</v>
      </c>
      <c r="C1243" s="13" t="s">
        <v>49</v>
      </c>
      <c r="D1243" s="13" t="s">
        <v>46</v>
      </c>
      <c r="E1243" s="13" t="str">
        <f t="shared" si="19"/>
        <v>411298Average Per DeviceAll</v>
      </c>
      <c r="F1243" s="13">
        <v>1.9517599999999999</v>
      </c>
      <c r="G1243" s="13">
        <v>1.9517599999999999</v>
      </c>
      <c r="H1243" s="13">
        <v>72.48</v>
      </c>
      <c r="I1243" s="13">
        <v>0</v>
      </c>
      <c r="J1243" s="13">
        <v>0</v>
      </c>
      <c r="K1243" s="13">
        <v>0</v>
      </c>
      <c r="L1243" s="13">
        <v>0</v>
      </c>
      <c r="M1243" s="13">
        <v>0</v>
      </c>
    </row>
    <row r="1244" spans="1:13" s="13" customFormat="1">
      <c r="A1244" s="11">
        <v>41129</v>
      </c>
      <c r="B1244" s="13">
        <v>8</v>
      </c>
      <c r="C1244" s="13" t="s">
        <v>48</v>
      </c>
      <c r="D1244" s="13" t="s">
        <v>55</v>
      </c>
      <c r="E1244" s="13" t="str">
        <f t="shared" si="19"/>
        <v>411298Average Per Premise30% Cycling</v>
      </c>
      <c r="F1244" s="13">
        <v>4.5018630000000002</v>
      </c>
      <c r="G1244" s="13">
        <v>4.5018630000000002</v>
      </c>
      <c r="H1244" s="13">
        <v>72.403499999999994</v>
      </c>
    </row>
    <row r="1245" spans="1:13" s="13" customFormat="1">
      <c r="A1245" s="11">
        <v>41129</v>
      </c>
      <c r="B1245" s="13">
        <v>8</v>
      </c>
      <c r="C1245" s="13" t="s">
        <v>48</v>
      </c>
      <c r="D1245" s="13" t="s">
        <v>51</v>
      </c>
      <c r="E1245" s="13" t="str">
        <f t="shared" si="19"/>
        <v>411298Average Per Premise50% Cycling</v>
      </c>
      <c r="F1245" s="13">
        <v>3.7512490000000001</v>
      </c>
      <c r="G1245" s="13">
        <v>3.7512490000000001</v>
      </c>
      <c r="H1245" s="13">
        <v>72.519400000000005</v>
      </c>
    </row>
    <row r="1246" spans="1:13" s="13" customFormat="1">
      <c r="A1246" s="11">
        <v>41129</v>
      </c>
      <c r="B1246" s="13">
        <v>8</v>
      </c>
      <c r="C1246" s="13" t="s">
        <v>48</v>
      </c>
      <c r="D1246" s="13" t="s">
        <v>46</v>
      </c>
      <c r="E1246" s="13" t="str">
        <f t="shared" si="19"/>
        <v>411298Average Per PremiseAll</v>
      </c>
      <c r="F1246" s="13">
        <v>4.0064580000000003</v>
      </c>
      <c r="G1246" s="13">
        <v>4.0064580000000003</v>
      </c>
      <c r="H1246" s="13">
        <v>72.48</v>
      </c>
      <c r="I1246" s="13">
        <v>0</v>
      </c>
      <c r="J1246" s="13">
        <v>0</v>
      </c>
      <c r="K1246" s="13">
        <v>0</v>
      </c>
      <c r="L1246" s="13">
        <v>0</v>
      </c>
      <c r="M1246" s="13">
        <v>0</v>
      </c>
    </row>
    <row r="1247" spans="1:13" s="13" customFormat="1">
      <c r="A1247" s="11">
        <v>41129</v>
      </c>
      <c r="B1247" s="13">
        <v>8</v>
      </c>
      <c r="C1247" s="13" t="s">
        <v>50</v>
      </c>
      <c r="D1247" s="13" t="s">
        <v>55</v>
      </c>
      <c r="E1247" s="13" t="str">
        <f t="shared" si="19"/>
        <v>411298Average Per Ton30% Cycling</v>
      </c>
      <c r="F1247" s="13">
        <v>0.58924390000000004</v>
      </c>
      <c r="G1247" s="13">
        <v>0.58924390000000004</v>
      </c>
      <c r="H1247" s="13">
        <v>72.403499999999994</v>
      </c>
    </row>
    <row r="1248" spans="1:13" s="13" customFormat="1">
      <c r="A1248" s="11">
        <v>41129</v>
      </c>
      <c r="B1248" s="13">
        <v>8</v>
      </c>
      <c r="C1248" s="13" t="s">
        <v>50</v>
      </c>
      <c r="D1248" s="13" t="s">
        <v>51</v>
      </c>
      <c r="E1248" s="13" t="str">
        <f t="shared" si="19"/>
        <v>411298Average Per Ton50% Cycling</v>
      </c>
      <c r="F1248" s="13">
        <v>0.4470133</v>
      </c>
      <c r="G1248" s="13">
        <v>0.4470133</v>
      </c>
      <c r="H1248" s="13">
        <v>72.519400000000005</v>
      </c>
    </row>
    <row r="1249" spans="1:13" s="13" customFormat="1">
      <c r="A1249" s="11">
        <v>41129</v>
      </c>
      <c r="B1249" s="13">
        <v>8</v>
      </c>
      <c r="C1249" s="13" t="s">
        <v>50</v>
      </c>
      <c r="D1249" s="13" t="s">
        <v>46</v>
      </c>
      <c r="E1249" s="13" t="str">
        <f t="shared" si="19"/>
        <v>411298Average Per TonAll</v>
      </c>
      <c r="F1249" s="13">
        <v>0.49537170000000003</v>
      </c>
      <c r="G1249" s="13">
        <v>0.49537170000000003</v>
      </c>
      <c r="H1249" s="13">
        <v>72.48</v>
      </c>
      <c r="I1249" s="13">
        <v>0</v>
      </c>
      <c r="J1249" s="13">
        <v>0</v>
      </c>
      <c r="K1249" s="13">
        <v>0</v>
      </c>
      <c r="L1249" s="13">
        <v>0</v>
      </c>
      <c r="M1249" s="13">
        <v>0</v>
      </c>
    </row>
    <row r="1250" spans="1:13" s="13" customFormat="1">
      <c r="A1250" s="11">
        <v>41129</v>
      </c>
      <c r="B1250" s="13">
        <v>9</v>
      </c>
      <c r="C1250" s="13" t="s">
        <v>56</v>
      </c>
      <c r="D1250" s="13" t="s">
        <v>55</v>
      </c>
      <c r="E1250" s="13" t="str">
        <f t="shared" si="19"/>
        <v>411299Aggregate30% Cycling</v>
      </c>
      <c r="F1250" s="13">
        <v>9.0987969999999994</v>
      </c>
      <c r="G1250" s="13">
        <v>9.0987969999999994</v>
      </c>
      <c r="H1250" s="13">
        <v>77.109700000000004</v>
      </c>
    </row>
    <row r="1251" spans="1:13" s="13" customFormat="1">
      <c r="A1251" s="11">
        <v>41129</v>
      </c>
      <c r="B1251" s="13">
        <v>9</v>
      </c>
      <c r="C1251" s="13" t="s">
        <v>56</v>
      </c>
      <c r="D1251" s="13" t="s">
        <v>51</v>
      </c>
      <c r="E1251" s="13" t="str">
        <f t="shared" si="19"/>
        <v>411299Aggregate50% Cycling</v>
      </c>
      <c r="F1251" s="13">
        <v>14.512090000000001</v>
      </c>
      <c r="G1251" s="13">
        <v>14.512090000000001</v>
      </c>
      <c r="H1251" s="13">
        <v>76.8566</v>
      </c>
    </row>
    <row r="1252" spans="1:13" s="13" customFormat="1">
      <c r="A1252" s="11">
        <v>41129</v>
      </c>
      <c r="B1252" s="13">
        <v>9</v>
      </c>
      <c r="C1252" s="13" t="s">
        <v>56</v>
      </c>
      <c r="D1252" s="13" t="s">
        <v>46</v>
      </c>
      <c r="E1252" s="13" t="str">
        <f t="shared" si="19"/>
        <v>411299AggregateAll</v>
      </c>
      <c r="F1252" s="13">
        <v>23.612030000000001</v>
      </c>
      <c r="G1252" s="13">
        <v>23.612030000000001</v>
      </c>
      <c r="H1252" s="13">
        <v>76.942599999999999</v>
      </c>
      <c r="I1252" s="13">
        <v>0</v>
      </c>
      <c r="J1252" s="13">
        <v>0</v>
      </c>
      <c r="K1252" s="13">
        <v>0</v>
      </c>
      <c r="L1252" s="13">
        <v>0</v>
      </c>
      <c r="M1252" s="13">
        <v>0</v>
      </c>
    </row>
    <row r="1253" spans="1:13" s="13" customFormat="1">
      <c r="A1253" s="11">
        <v>41129</v>
      </c>
      <c r="B1253" s="13">
        <v>9</v>
      </c>
      <c r="C1253" s="13" t="s">
        <v>49</v>
      </c>
      <c r="D1253" s="13" t="s">
        <v>55</v>
      </c>
      <c r="E1253" s="13" t="str">
        <f t="shared" si="19"/>
        <v>411299Average Per Device30% Cycling</v>
      </c>
      <c r="F1253" s="13">
        <v>2.6923149999999998</v>
      </c>
      <c r="G1253" s="13">
        <v>2.6923149999999998</v>
      </c>
      <c r="H1253" s="13">
        <v>77.109700000000004</v>
      </c>
    </row>
    <row r="1254" spans="1:13" s="13" customFormat="1">
      <c r="A1254" s="11">
        <v>41129</v>
      </c>
      <c r="B1254" s="13">
        <v>9</v>
      </c>
      <c r="C1254" s="13" t="s">
        <v>49</v>
      </c>
      <c r="D1254" s="13" t="s">
        <v>51</v>
      </c>
      <c r="E1254" s="13" t="str">
        <f t="shared" si="19"/>
        <v>411299Average Per Device50% Cycling</v>
      </c>
      <c r="F1254" s="13">
        <v>2.265692</v>
      </c>
      <c r="G1254" s="13">
        <v>2.265692</v>
      </c>
      <c r="H1254" s="13">
        <v>76.8566</v>
      </c>
    </row>
    <row r="1255" spans="1:13" s="13" customFormat="1">
      <c r="A1255" s="11">
        <v>41129</v>
      </c>
      <c r="B1255" s="13">
        <v>9</v>
      </c>
      <c r="C1255" s="13" t="s">
        <v>49</v>
      </c>
      <c r="D1255" s="13" t="s">
        <v>46</v>
      </c>
      <c r="E1255" s="13" t="str">
        <f t="shared" si="19"/>
        <v>411299Average Per DeviceAll</v>
      </c>
      <c r="F1255" s="13">
        <v>2.4107440000000002</v>
      </c>
      <c r="G1255" s="13">
        <v>2.4107440000000002</v>
      </c>
      <c r="H1255" s="13">
        <v>76.942599999999999</v>
      </c>
      <c r="I1255" s="13">
        <v>0</v>
      </c>
      <c r="J1255" s="13">
        <v>0</v>
      </c>
      <c r="K1255" s="13">
        <v>0</v>
      </c>
      <c r="L1255" s="13">
        <v>0</v>
      </c>
      <c r="M1255" s="13">
        <v>0</v>
      </c>
    </row>
    <row r="1256" spans="1:13" s="13" customFormat="1">
      <c r="A1256" s="11">
        <v>41129</v>
      </c>
      <c r="B1256" s="13">
        <v>9</v>
      </c>
      <c r="C1256" s="13" t="s">
        <v>48</v>
      </c>
      <c r="D1256" s="13" t="s">
        <v>55</v>
      </c>
      <c r="E1256" s="13" t="str">
        <f t="shared" si="19"/>
        <v>411299Average Per Premise30% Cycling</v>
      </c>
      <c r="F1256" s="13">
        <v>5.6130760000000004</v>
      </c>
      <c r="G1256" s="13">
        <v>5.6130760000000004</v>
      </c>
      <c r="H1256" s="13">
        <v>77.109700000000004</v>
      </c>
    </row>
    <row r="1257" spans="1:13" s="13" customFormat="1">
      <c r="A1257" s="11">
        <v>41129</v>
      </c>
      <c r="B1257" s="13">
        <v>9</v>
      </c>
      <c r="C1257" s="13" t="s">
        <v>48</v>
      </c>
      <c r="D1257" s="13" t="s">
        <v>51</v>
      </c>
      <c r="E1257" s="13" t="str">
        <f t="shared" si="19"/>
        <v>411299Average Per Premise50% Cycling</v>
      </c>
      <c r="F1257" s="13">
        <v>4.6070130000000002</v>
      </c>
      <c r="G1257" s="13">
        <v>4.6070130000000002</v>
      </c>
      <c r="H1257" s="13">
        <v>76.8566</v>
      </c>
    </row>
    <row r="1258" spans="1:13" s="13" customFormat="1">
      <c r="A1258" s="11">
        <v>41129</v>
      </c>
      <c r="B1258" s="13">
        <v>9</v>
      </c>
      <c r="C1258" s="13" t="s">
        <v>48</v>
      </c>
      <c r="D1258" s="13" t="s">
        <v>46</v>
      </c>
      <c r="E1258" s="13" t="str">
        <f t="shared" si="19"/>
        <v>411299Average Per PremiseAll</v>
      </c>
      <c r="F1258" s="13">
        <v>4.9490740000000004</v>
      </c>
      <c r="G1258" s="13">
        <v>4.9490740000000004</v>
      </c>
      <c r="H1258" s="13">
        <v>76.942599999999999</v>
      </c>
      <c r="I1258" s="13">
        <v>0</v>
      </c>
      <c r="J1258" s="13">
        <v>0</v>
      </c>
      <c r="K1258" s="13">
        <v>0</v>
      </c>
      <c r="L1258" s="13">
        <v>0</v>
      </c>
      <c r="M1258" s="13">
        <v>0</v>
      </c>
    </row>
    <row r="1259" spans="1:13" s="13" customFormat="1">
      <c r="A1259" s="11">
        <v>41129</v>
      </c>
      <c r="B1259" s="13">
        <v>9</v>
      </c>
      <c r="C1259" s="13" t="s">
        <v>50</v>
      </c>
      <c r="D1259" s="13" t="s">
        <v>55</v>
      </c>
      <c r="E1259" s="13" t="str">
        <f t="shared" si="19"/>
        <v>411299Average Per Ton30% Cycling</v>
      </c>
      <c r="F1259" s="13">
        <v>0.73468940000000005</v>
      </c>
      <c r="G1259" s="13">
        <v>0.73468940000000005</v>
      </c>
      <c r="H1259" s="13">
        <v>77.109700000000004</v>
      </c>
    </row>
    <row r="1260" spans="1:13" s="13" customFormat="1">
      <c r="A1260" s="11">
        <v>41129</v>
      </c>
      <c r="B1260" s="13">
        <v>9</v>
      </c>
      <c r="C1260" s="13" t="s">
        <v>50</v>
      </c>
      <c r="D1260" s="13" t="s">
        <v>51</v>
      </c>
      <c r="E1260" s="13" t="str">
        <f t="shared" si="19"/>
        <v>411299Average Per Ton50% Cycling</v>
      </c>
      <c r="F1260" s="13">
        <v>0.54898939999999996</v>
      </c>
      <c r="G1260" s="13">
        <v>0.54898939999999996</v>
      </c>
      <c r="H1260" s="13">
        <v>76.8566</v>
      </c>
    </row>
    <row r="1261" spans="1:13" s="13" customFormat="1">
      <c r="A1261" s="11">
        <v>41129</v>
      </c>
      <c r="B1261" s="13">
        <v>9</v>
      </c>
      <c r="C1261" s="13" t="s">
        <v>50</v>
      </c>
      <c r="D1261" s="13" t="s">
        <v>46</v>
      </c>
      <c r="E1261" s="13" t="str">
        <f t="shared" si="19"/>
        <v>411299Average Per TonAll</v>
      </c>
      <c r="F1261" s="13">
        <v>0.61212730000000004</v>
      </c>
      <c r="G1261" s="13">
        <v>0.61212730000000004</v>
      </c>
      <c r="H1261" s="13">
        <v>76.942599999999999</v>
      </c>
      <c r="I1261" s="13">
        <v>0</v>
      </c>
      <c r="J1261" s="13">
        <v>0</v>
      </c>
      <c r="K1261" s="13">
        <v>0</v>
      </c>
      <c r="L1261" s="13">
        <v>0</v>
      </c>
      <c r="M1261" s="13">
        <v>0</v>
      </c>
    </row>
    <row r="1262" spans="1:13" s="13" customFormat="1">
      <c r="A1262" s="11">
        <v>41129</v>
      </c>
      <c r="B1262" s="13">
        <v>10</v>
      </c>
      <c r="C1262" s="13" t="s">
        <v>56</v>
      </c>
      <c r="D1262" s="13" t="s">
        <v>55</v>
      </c>
      <c r="E1262" s="13" t="str">
        <f t="shared" si="19"/>
        <v>4112910Aggregate30% Cycling</v>
      </c>
      <c r="F1262" s="13">
        <v>11.17324</v>
      </c>
      <c r="G1262" s="13">
        <v>11.17324</v>
      </c>
      <c r="H1262" s="13">
        <v>81.358999999999995</v>
      </c>
    </row>
    <row r="1263" spans="1:13" s="13" customFormat="1">
      <c r="A1263" s="11">
        <v>41129</v>
      </c>
      <c r="B1263" s="13">
        <v>10</v>
      </c>
      <c r="C1263" s="13" t="s">
        <v>56</v>
      </c>
      <c r="D1263" s="13" t="s">
        <v>51</v>
      </c>
      <c r="E1263" s="13" t="str">
        <f t="shared" si="19"/>
        <v>4112910Aggregate50% Cycling</v>
      </c>
      <c r="F1263" s="13">
        <v>17.483619999999998</v>
      </c>
      <c r="G1263" s="13">
        <v>17.483619999999998</v>
      </c>
      <c r="H1263" s="13">
        <v>81.118899999999996</v>
      </c>
    </row>
    <row r="1264" spans="1:13" s="13" customFormat="1">
      <c r="A1264" s="11">
        <v>41129</v>
      </c>
      <c r="B1264" s="13">
        <v>10</v>
      </c>
      <c r="C1264" s="13" t="s">
        <v>56</v>
      </c>
      <c r="D1264" s="13" t="s">
        <v>46</v>
      </c>
      <c r="E1264" s="13" t="str">
        <f t="shared" si="19"/>
        <v>4112910AggregateAll</v>
      </c>
      <c r="F1264" s="13">
        <v>28.658390000000001</v>
      </c>
      <c r="G1264" s="13">
        <v>28.658390000000001</v>
      </c>
      <c r="H1264" s="13">
        <v>81.200500000000005</v>
      </c>
      <c r="I1264" s="13">
        <v>0</v>
      </c>
      <c r="J1264" s="13">
        <v>0</v>
      </c>
      <c r="K1264" s="13">
        <v>0</v>
      </c>
      <c r="L1264" s="13">
        <v>0</v>
      </c>
      <c r="M1264" s="13">
        <v>0</v>
      </c>
    </row>
    <row r="1265" spans="1:13" s="13" customFormat="1">
      <c r="A1265" s="11">
        <v>41129</v>
      </c>
      <c r="B1265" s="13">
        <v>10</v>
      </c>
      <c r="C1265" s="13" t="s">
        <v>49</v>
      </c>
      <c r="D1265" s="13" t="s">
        <v>55</v>
      </c>
      <c r="E1265" s="13" t="str">
        <f t="shared" si="19"/>
        <v>4112910Average Per Device30% Cycling</v>
      </c>
      <c r="F1265" s="13">
        <v>3.3061389999999999</v>
      </c>
      <c r="G1265" s="13">
        <v>3.3061389999999999</v>
      </c>
      <c r="H1265" s="13">
        <v>81.358999999999995</v>
      </c>
    </row>
    <row r="1266" spans="1:13" s="13" customFormat="1">
      <c r="A1266" s="11">
        <v>41129</v>
      </c>
      <c r="B1266" s="13">
        <v>10</v>
      </c>
      <c r="C1266" s="13" t="s">
        <v>49</v>
      </c>
      <c r="D1266" s="13" t="s">
        <v>51</v>
      </c>
      <c r="E1266" s="13" t="str">
        <f t="shared" si="19"/>
        <v>4112910Average Per Device50% Cycling</v>
      </c>
      <c r="F1266" s="13">
        <v>2.7296200000000002</v>
      </c>
      <c r="G1266" s="13">
        <v>2.7296200000000002</v>
      </c>
      <c r="H1266" s="13">
        <v>81.118899999999996</v>
      </c>
    </row>
    <row r="1267" spans="1:13" s="13" customFormat="1">
      <c r="A1267" s="11">
        <v>41129</v>
      </c>
      <c r="B1267" s="13">
        <v>10</v>
      </c>
      <c r="C1267" s="13" t="s">
        <v>49</v>
      </c>
      <c r="D1267" s="13" t="s">
        <v>46</v>
      </c>
      <c r="E1267" s="13" t="str">
        <f t="shared" si="19"/>
        <v>4112910Average Per DeviceAll</v>
      </c>
      <c r="F1267" s="13">
        <v>2.9256359999999999</v>
      </c>
      <c r="G1267" s="13">
        <v>2.9256359999999999</v>
      </c>
      <c r="H1267" s="13">
        <v>81.200500000000005</v>
      </c>
      <c r="I1267" s="13">
        <v>0</v>
      </c>
      <c r="J1267" s="13">
        <v>0</v>
      </c>
      <c r="K1267" s="13">
        <v>0</v>
      </c>
      <c r="L1267" s="13">
        <v>0</v>
      </c>
      <c r="M1267" s="13">
        <v>0</v>
      </c>
    </row>
    <row r="1268" spans="1:13" s="13" customFormat="1">
      <c r="A1268" s="11">
        <v>41129</v>
      </c>
      <c r="B1268" s="13">
        <v>10</v>
      </c>
      <c r="C1268" s="13" t="s">
        <v>48</v>
      </c>
      <c r="D1268" s="13" t="s">
        <v>55</v>
      </c>
      <c r="E1268" s="13" t="str">
        <f t="shared" si="19"/>
        <v>4112910Average Per Premise30% Cycling</v>
      </c>
      <c r="F1268" s="13">
        <v>6.8928089999999997</v>
      </c>
      <c r="G1268" s="13">
        <v>6.8928089999999997</v>
      </c>
      <c r="H1268" s="13">
        <v>81.358999999999995</v>
      </c>
    </row>
    <row r="1269" spans="1:13" s="13" customFormat="1">
      <c r="A1269" s="11">
        <v>41129</v>
      </c>
      <c r="B1269" s="13">
        <v>10</v>
      </c>
      <c r="C1269" s="13" t="s">
        <v>48</v>
      </c>
      <c r="D1269" s="13" t="s">
        <v>51</v>
      </c>
      <c r="E1269" s="13" t="str">
        <f t="shared" si="19"/>
        <v>4112910Average Per Premise50% Cycling</v>
      </c>
      <c r="F1269" s="13">
        <v>5.5503539999999996</v>
      </c>
      <c r="G1269" s="13">
        <v>5.5503539999999996</v>
      </c>
      <c r="H1269" s="13">
        <v>81.118899999999996</v>
      </c>
    </row>
    <row r="1270" spans="1:13" s="13" customFormat="1">
      <c r="A1270" s="11">
        <v>41129</v>
      </c>
      <c r="B1270" s="13">
        <v>10</v>
      </c>
      <c r="C1270" s="13" t="s">
        <v>48</v>
      </c>
      <c r="D1270" s="13" t="s">
        <v>46</v>
      </c>
      <c r="E1270" s="13" t="str">
        <f t="shared" si="19"/>
        <v>4112910Average Per PremiseAll</v>
      </c>
      <c r="F1270" s="13">
        <v>6.0067890000000004</v>
      </c>
      <c r="G1270" s="13">
        <v>6.0067890000000004</v>
      </c>
      <c r="H1270" s="13">
        <v>81.200500000000005</v>
      </c>
      <c r="I1270" s="13">
        <v>0</v>
      </c>
      <c r="J1270" s="13">
        <v>0</v>
      </c>
      <c r="K1270" s="13">
        <v>0</v>
      </c>
      <c r="L1270" s="13">
        <v>0</v>
      </c>
      <c r="M1270" s="13">
        <v>0</v>
      </c>
    </row>
    <row r="1271" spans="1:13" s="13" customFormat="1">
      <c r="A1271" s="11">
        <v>41129</v>
      </c>
      <c r="B1271" s="13">
        <v>10</v>
      </c>
      <c r="C1271" s="13" t="s">
        <v>50</v>
      </c>
      <c r="D1271" s="13" t="s">
        <v>55</v>
      </c>
      <c r="E1271" s="13" t="str">
        <f t="shared" si="19"/>
        <v>4112910Average Per Ton30% Cycling</v>
      </c>
      <c r="F1271" s="13">
        <v>0.90219210000000005</v>
      </c>
      <c r="G1271" s="13">
        <v>0.90219210000000005</v>
      </c>
      <c r="H1271" s="13">
        <v>81.358999999999995</v>
      </c>
    </row>
    <row r="1272" spans="1:13" s="13" customFormat="1">
      <c r="A1272" s="11">
        <v>41129</v>
      </c>
      <c r="B1272" s="13">
        <v>10</v>
      </c>
      <c r="C1272" s="13" t="s">
        <v>50</v>
      </c>
      <c r="D1272" s="13" t="s">
        <v>51</v>
      </c>
      <c r="E1272" s="13" t="str">
        <f t="shared" si="19"/>
        <v>4112910Average Per Ton50% Cycling</v>
      </c>
      <c r="F1272" s="13">
        <v>0.66140149999999998</v>
      </c>
      <c r="G1272" s="13">
        <v>0.66140149999999998</v>
      </c>
      <c r="H1272" s="13">
        <v>81.118899999999996</v>
      </c>
    </row>
    <row r="1273" spans="1:13" s="13" customFormat="1">
      <c r="A1273" s="11">
        <v>41129</v>
      </c>
      <c r="B1273" s="13">
        <v>10</v>
      </c>
      <c r="C1273" s="13" t="s">
        <v>50</v>
      </c>
      <c r="D1273" s="13" t="s">
        <v>46</v>
      </c>
      <c r="E1273" s="13" t="str">
        <f t="shared" si="19"/>
        <v>4112910Average Per TonAll</v>
      </c>
      <c r="F1273" s="13">
        <v>0.74327030000000005</v>
      </c>
      <c r="G1273" s="13">
        <v>0.74327030000000005</v>
      </c>
      <c r="H1273" s="13">
        <v>81.200500000000005</v>
      </c>
      <c r="I1273" s="13">
        <v>0</v>
      </c>
      <c r="J1273" s="13">
        <v>0</v>
      </c>
      <c r="K1273" s="13">
        <v>0</v>
      </c>
      <c r="L1273" s="13">
        <v>0</v>
      </c>
      <c r="M1273" s="13">
        <v>0</v>
      </c>
    </row>
    <row r="1274" spans="1:13" s="13" customFormat="1">
      <c r="A1274" s="11">
        <v>41129</v>
      </c>
      <c r="B1274" s="13">
        <v>11</v>
      </c>
      <c r="C1274" s="13" t="s">
        <v>56</v>
      </c>
      <c r="D1274" s="13" t="s">
        <v>55</v>
      </c>
      <c r="E1274" s="13" t="str">
        <f t="shared" si="19"/>
        <v>4112911Aggregate30% Cycling</v>
      </c>
      <c r="F1274" s="13">
        <v>12.70168</v>
      </c>
      <c r="G1274" s="13">
        <v>12.70168</v>
      </c>
      <c r="H1274" s="13">
        <v>84.0398</v>
      </c>
    </row>
    <row r="1275" spans="1:13" s="13" customFormat="1">
      <c r="A1275" s="11">
        <v>41129</v>
      </c>
      <c r="B1275" s="13">
        <v>11</v>
      </c>
      <c r="C1275" s="13" t="s">
        <v>56</v>
      </c>
      <c r="D1275" s="13" t="s">
        <v>51</v>
      </c>
      <c r="E1275" s="13" t="str">
        <f t="shared" si="19"/>
        <v>4112911Aggregate50% Cycling</v>
      </c>
      <c r="F1275" s="13">
        <v>20.584150000000001</v>
      </c>
      <c r="G1275" s="13">
        <v>20.584150000000001</v>
      </c>
      <c r="H1275" s="13">
        <v>83.664400000000001</v>
      </c>
    </row>
    <row r="1276" spans="1:13" s="13" customFormat="1">
      <c r="A1276" s="11">
        <v>41129</v>
      </c>
      <c r="B1276" s="13">
        <v>11</v>
      </c>
      <c r="C1276" s="13" t="s">
        <v>56</v>
      </c>
      <c r="D1276" s="13" t="s">
        <v>46</v>
      </c>
      <c r="E1276" s="13" t="str">
        <f t="shared" si="19"/>
        <v>4112911AggregateAll</v>
      </c>
      <c r="F1276" s="13">
        <v>33.287309999999998</v>
      </c>
      <c r="G1276" s="13">
        <v>33.287309999999998</v>
      </c>
      <c r="H1276" s="13">
        <v>83.792000000000002</v>
      </c>
      <c r="I1276" s="13">
        <v>0</v>
      </c>
      <c r="J1276" s="13">
        <v>0</v>
      </c>
      <c r="K1276" s="13">
        <v>0</v>
      </c>
      <c r="L1276" s="13">
        <v>0</v>
      </c>
      <c r="M1276" s="13">
        <v>0</v>
      </c>
    </row>
    <row r="1277" spans="1:13" s="13" customFormat="1">
      <c r="A1277" s="11">
        <v>41129</v>
      </c>
      <c r="B1277" s="13">
        <v>11</v>
      </c>
      <c r="C1277" s="13" t="s">
        <v>49</v>
      </c>
      <c r="D1277" s="13" t="s">
        <v>55</v>
      </c>
      <c r="E1277" s="13" t="str">
        <f t="shared" si="19"/>
        <v>4112911Average Per Device30% Cycling</v>
      </c>
      <c r="F1277" s="13">
        <v>3.7583989999999998</v>
      </c>
      <c r="G1277" s="13">
        <v>3.7583989999999998</v>
      </c>
      <c r="H1277" s="13">
        <v>84.0398</v>
      </c>
    </row>
    <row r="1278" spans="1:13" s="13" customFormat="1">
      <c r="A1278" s="11">
        <v>41129</v>
      </c>
      <c r="B1278" s="13">
        <v>11</v>
      </c>
      <c r="C1278" s="13" t="s">
        <v>49</v>
      </c>
      <c r="D1278" s="13" t="s">
        <v>51</v>
      </c>
      <c r="E1278" s="13" t="str">
        <f t="shared" si="19"/>
        <v>4112911Average Per Device50% Cycling</v>
      </c>
      <c r="F1278" s="13">
        <v>3.213689</v>
      </c>
      <c r="G1278" s="13">
        <v>3.213689</v>
      </c>
      <c r="H1278" s="13">
        <v>83.664400000000001</v>
      </c>
    </row>
    <row r="1279" spans="1:13" s="13" customFormat="1">
      <c r="A1279" s="11">
        <v>41129</v>
      </c>
      <c r="B1279" s="13">
        <v>11</v>
      </c>
      <c r="C1279" s="13" t="s">
        <v>49</v>
      </c>
      <c r="D1279" s="13" t="s">
        <v>46</v>
      </c>
      <c r="E1279" s="13" t="str">
        <f t="shared" si="19"/>
        <v>4112911Average Per DeviceAll</v>
      </c>
      <c r="F1279" s="13">
        <v>3.3988909999999999</v>
      </c>
      <c r="G1279" s="13">
        <v>3.3988909999999999</v>
      </c>
      <c r="H1279" s="13">
        <v>83.792000000000002</v>
      </c>
      <c r="I1279" s="13">
        <v>0</v>
      </c>
      <c r="J1279" s="13">
        <v>0</v>
      </c>
      <c r="K1279" s="13">
        <v>0</v>
      </c>
      <c r="L1279" s="13">
        <v>0</v>
      </c>
      <c r="M1279" s="13">
        <v>0</v>
      </c>
    </row>
    <row r="1280" spans="1:13" s="13" customFormat="1">
      <c r="A1280" s="11">
        <v>41129</v>
      </c>
      <c r="B1280" s="13">
        <v>11</v>
      </c>
      <c r="C1280" s="13" t="s">
        <v>48</v>
      </c>
      <c r="D1280" s="13" t="s">
        <v>55</v>
      </c>
      <c r="E1280" s="13" t="str">
        <f t="shared" si="19"/>
        <v>4112911Average Per Premise30% Cycling</v>
      </c>
      <c r="F1280" s="13">
        <v>7.8357039999999998</v>
      </c>
      <c r="G1280" s="13">
        <v>7.8357039999999998</v>
      </c>
      <c r="H1280" s="13">
        <v>84.0398</v>
      </c>
    </row>
    <row r="1281" spans="1:13" s="13" customFormat="1">
      <c r="A1281" s="11">
        <v>41129</v>
      </c>
      <c r="B1281" s="13">
        <v>11</v>
      </c>
      <c r="C1281" s="13" t="s">
        <v>48</v>
      </c>
      <c r="D1281" s="13" t="s">
        <v>51</v>
      </c>
      <c r="E1281" s="13" t="str">
        <f t="shared" si="19"/>
        <v>4112911Average Per Premise50% Cycling</v>
      </c>
      <c r="F1281" s="13">
        <v>6.5346520000000003</v>
      </c>
      <c r="G1281" s="13">
        <v>6.5346520000000003</v>
      </c>
      <c r="H1281" s="13">
        <v>83.664400000000001</v>
      </c>
    </row>
    <row r="1282" spans="1:13" s="13" customFormat="1">
      <c r="A1282" s="11">
        <v>41129</v>
      </c>
      <c r="B1282" s="13">
        <v>11</v>
      </c>
      <c r="C1282" s="13" t="s">
        <v>48</v>
      </c>
      <c r="D1282" s="13" t="s">
        <v>46</v>
      </c>
      <c r="E1282" s="13" t="str">
        <f t="shared" si="19"/>
        <v>4112911Average Per PremiseAll</v>
      </c>
      <c r="F1282" s="13">
        <v>6.9770089999999998</v>
      </c>
      <c r="G1282" s="13">
        <v>6.9770089999999998</v>
      </c>
      <c r="H1282" s="13">
        <v>83.792000000000002</v>
      </c>
      <c r="I1282" s="13">
        <v>0</v>
      </c>
      <c r="J1282" s="13">
        <v>0</v>
      </c>
      <c r="K1282" s="13">
        <v>0</v>
      </c>
      <c r="L1282" s="13">
        <v>0</v>
      </c>
      <c r="M1282" s="13">
        <v>0</v>
      </c>
    </row>
    <row r="1283" spans="1:13" s="13" customFormat="1">
      <c r="A1283" s="11">
        <v>41129</v>
      </c>
      <c r="B1283" s="13">
        <v>11</v>
      </c>
      <c r="C1283" s="13" t="s">
        <v>50</v>
      </c>
      <c r="D1283" s="13" t="s">
        <v>55</v>
      </c>
      <c r="E1283" s="13" t="str">
        <f t="shared" ref="E1283:E1346" si="20">CONCATENATE(A1283,B1283,C1283,D1283)</f>
        <v>4112911Average Per Ton30% Cycling</v>
      </c>
      <c r="F1283" s="13">
        <v>1.0256069999999999</v>
      </c>
      <c r="G1283" s="13">
        <v>1.0256069999999999</v>
      </c>
      <c r="H1283" s="13">
        <v>84.0398</v>
      </c>
    </row>
    <row r="1284" spans="1:13" s="13" customFormat="1">
      <c r="A1284" s="11">
        <v>41129</v>
      </c>
      <c r="B1284" s="13">
        <v>11</v>
      </c>
      <c r="C1284" s="13" t="s">
        <v>50</v>
      </c>
      <c r="D1284" s="13" t="s">
        <v>51</v>
      </c>
      <c r="E1284" s="13" t="str">
        <f t="shared" si="20"/>
        <v>4112911Average Per Ton50% Cycling</v>
      </c>
      <c r="F1284" s="13">
        <v>0.7786942</v>
      </c>
      <c r="G1284" s="13">
        <v>0.7786942</v>
      </c>
      <c r="H1284" s="13">
        <v>83.664400000000001</v>
      </c>
    </row>
    <row r="1285" spans="1:13" s="13" customFormat="1">
      <c r="A1285" s="11">
        <v>41129</v>
      </c>
      <c r="B1285" s="13">
        <v>11</v>
      </c>
      <c r="C1285" s="13" t="s">
        <v>50</v>
      </c>
      <c r="D1285" s="13" t="s">
        <v>46</v>
      </c>
      <c r="E1285" s="13" t="str">
        <f t="shared" si="20"/>
        <v>4112911Average Per TonAll</v>
      </c>
      <c r="F1285" s="13">
        <v>0.86264439999999998</v>
      </c>
      <c r="G1285" s="13">
        <v>0.86264439999999998</v>
      </c>
      <c r="H1285" s="13">
        <v>83.792000000000002</v>
      </c>
      <c r="I1285" s="13">
        <v>0</v>
      </c>
      <c r="J1285" s="13">
        <v>0</v>
      </c>
      <c r="K1285" s="13">
        <v>0</v>
      </c>
      <c r="L1285" s="13">
        <v>0</v>
      </c>
      <c r="M1285" s="13">
        <v>0</v>
      </c>
    </row>
    <row r="1286" spans="1:13" s="13" customFormat="1">
      <c r="A1286" s="11">
        <v>41129</v>
      </c>
      <c r="B1286" s="13">
        <v>12</v>
      </c>
      <c r="C1286" s="13" t="s">
        <v>56</v>
      </c>
      <c r="D1286" s="13" t="s">
        <v>55</v>
      </c>
      <c r="E1286" s="13" t="str">
        <f t="shared" si="20"/>
        <v>4112912Aggregate30% Cycling</v>
      </c>
      <c r="F1286" s="13">
        <v>13.67587</v>
      </c>
      <c r="G1286" s="13">
        <v>13.67587</v>
      </c>
      <c r="H1286" s="13">
        <v>84.9863</v>
      </c>
    </row>
    <row r="1287" spans="1:13" s="13" customFormat="1">
      <c r="A1287" s="11">
        <v>41129</v>
      </c>
      <c r="B1287" s="13">
        <v>12</v>
      </c>
      <c r="C1287" s="13" t="s">
        <v>56</v>
      </c>
      <c r="D1287" s="13" t="s">
        <v>51</v>
      </c>
      <c r="E1287" s="13" t="str">
        <f t="shared" si="20"/>
        <v>4112912Aggregate50% Cycling</v>
      </c>
      <c r="F1287" s="13">
        <v>21.992719999999998</v>
      </c>
      <c r="G1287" s="13">
        <v>21.992719999999998</v>
      </c>
      <c r="H1287" s="13">
        <v>84.542900000000003</v>
      </c>
    </row>
    <row r="1288" spans="1:13" s="13" customFormat="1">
      <c r="A1288" s="11">
        <v>41129</v>
      </c>
      <c r="B1288" s="13">
        <v>12</v>
      </c>
      <c r="C1288" s="13" t="s">
        <v>56</v>
      </c>
      <c r="D1288" s="13" t="s">
        <v>46</v>
      </c>
      <c r="E1288" s="13" t="str">
        <f t="shared" si="20"/>
        <v>4112912AggregateAll</v>
      </c>
      <c r="F1288" s="13">
        <v>35.670250000000003</v>
      </c>
      <c r="G1288" s="13">
        <v>35.670250000000003</v>
      </c>
      <c r="H1288" s="13">
        <v>84.693600000000004</v>
      </c>
      <c r="I1288" s="13">
        <v>0</v>
      </c>
      <c r="J1288" s="13">
        <v>0</v>
      </c>
      <c r="K1288" s="13">
        <v>0</v>
      </c>
      <c r="L1288" s="13">
        <v>0</v>
      </c>
      <c r="M1288" s="13">
        <v>0</v>
      </c>
    </row>
    <row r="1289" spans="1:13" s="13" customFormat="1">
      <c r="A1289" s="11">
        <v>41129</v>
      </c>
      <c r="B1289" s="13">
        <v>12</v>
      </c>
      <c r="C1289" s="13" t="s">
        <v>49</v>
      </c>
      <c r="D1289" s="13" t="s">
        <v>55</v>
      </c>
      <c r="E1289" s="13" t="str">
        <f t="shared" si="20"/>
        <v>4112912Average Per Device30% Cycling</v>
      </c>
      <c r="F1289" s="13">
        <v>4.0466610000000003</v>
      </c>
      <c r="G1289" s="13">
        <v>4.0466610000000003</v>
      </c>
      <c r="H1289" s="13">
        <v>84.9863</v>
      </c>
    </row>
    <row r="1290" spans="1:13" s="13" customFormat="1">
      <c r="A1290" s="11">
        <v>41129</v>
      </c>
      <c r="B1290" s="13">
        <v>12</v>
      </c>
      <c r="C1290" s="13" t="s">
        <v>49</v>
      </c>
      <c r="D1290" s="13" t="s">
        <v>51</v>
      </c>
      <c r="E1290" s="13" t="str">
        <f t="shared" si="20"/>
        <v>4112912Average Per Device50% Cycling</v>
      </c>
      <c r="F1290" s="13">
        <v>3.433602</v>
      </c>
      <c r="G1290" s="13">
        <v>3.433602</v>
      </c>
      <c r="H1290" s="13">
        <v>84.542900000000003</v>
      </c>
    </row>
    <row r="1291" spans="1:13" s="13" customFormat="1">
      <c r="A1291" s="11">
        <v>41129</v>
      </c>
      <c r="B1291" s="13">
        <v>12</v>
      </c>
      <c r="C1291" s="13" t="s">
        <v>49</v>
      </c>
      <c r="D1291" s="13" t="s">
        <v>46</v>
      </c>
      <c r="E1291" s="13" t="str">
        <f t="shared" si="20"/>
        <v>4112912Average Per DeviceAll</v>
      </c>
      <c r="F1291" s="13">
        <v>3.642042</v>
      </c>
      <c r="G1291" s="13">
        <v>3.642042</v>
      </c>
      <c r="H1291" s="13">
        <v>84.693600000000004</v>
      </c>
      <c r="I1291" s="13">
        <v>0</v>
      </c>
      <c r="J1291" s="13">
        <v>0</v>
      </c>
      <c r="K1291" s="13">
        <v>0</v>
      </c>
      <c r="L1291" s="13">
        <v>0</v>
      </c>
      <c r="M1291" s="13">
        <v>0</v>
      </c>
    </row>
    <row r="1292" spans="1:13" s="13" customFormat="1">
      <c r="A1292" s="11">
        <v>41129</v>
      </c>
      <c r="B1292" s="13">
        <v>12</v>
      </c>
      <c r="C1292" s="13" t="s">
        <v>48</v>
      </c>
      <c r="D1292" s="13" t="s">
        <v>55</v>
      </c>
      <c r="E1292" s="13" t="str">
        <f t="shared" si="20"/>
        <v>4112912Average Per Premise30% Cycling</v>
      </c>
      <c r="F1292" s="13">
        <v>8.4366869999999992</v>
      </c>
      <c r="G1292" s="13">
        <v>8.4366869999999992</v>
      </c>
      <c r="H1292" s="13">
        <v>84.9863</v>
      </c>
    </row>
    <row r="1293" spans="1:13" s="13" customFormat="1">
      <c r="A1293" s="11">
        <v>41129</v>
      </c>
      <c r="B1293" s="13">
        <v>12</v>
      </c>
      <c r="C1293" s="13" t="s">
        <v>48</v>
      </c>
      <c r="D1293" s="13" t="s">
        <v>51</v>
      </c>
      <c r="E1293" s="13" t="str">
        <f t="shared" si="20"/>
        <v>4112912Average Per Premise50% Cycling</v>
      </c>
      <c r="F1293" s="13">
        <v>6.9818170000000004</v>
      </c>
      <c r="G1293" s="13">
        <v>6.9818170000000004</v>
      </c>
      <c r="H1293" s="13">
        <v>84.542900000000003</v>
      </c>
    </row>
    <row r="1294" spans="1:13" s="13" customFormat="1">
      <c r="A1294" s="11">
        <v>41129</v>
      </c>
      <c r="B1294" s="13">
        <v>12</v>
      </c>
      <c r="C1294" s="13" t="s">
        <v>48</v>
      </c>
      <c r="D1294" s="13" t="s">
        <v>46</v>
      </c>
      <c r="E1294" s="13" t="str">
        <f t="shared" si="20"/>
        <v>4112912Average Per PremiseAll</v>
      </c>
      <c r="F1294" s="13">
        <v>7.4764730000000004</v>
      </c>
      <c r="G1294" s="13">
        <v>7.4764730000000004</v>
      </c>
      <c r="H1294" s="13">
        <v>84.693600000000004</v>
      </c>
      <c r="I1294" s="13">
        <v>0</v>
      </c>
      <c r="J1294" s="13">
        <v>0</v>
      </c>
      <c r="K1294" s="13">
        <v>0</v>
      </c>
      <c r="L1294" s="13">
        <v>0</v>
      </c>
      <c r="M1294" s="13">
        <v>0</v>
      </c>
    </row>
    <row r="1295" spans="1:13" s="13" customFormat="1">
      <c r="A1295" s="11">
        <v>41129</v>
      </c>
      <c r="B1295" s="13">
        <v>12</v>
      </c>
      <c r="C1295" s="13" t="s">
        <v>50</v>
      </c>
      <c r="D1295" s="13" t="s">
        <v>55</v>
      </c>
      <c r="E1295" s="13" t="str">
        <f t="shared" si="20"/>
        <v>4112912Average Per Ton30% Cycling</v>
      </c>
      <c r="F1295" s="13">
        <v>1.1042689999999999</v>
      </c>
      <c r="G1295" s="13">
        <v>1.1042689999999999</v>
      </c>
      <c r="H1295" s="13">
        <v>84.9863</v>
      </c>
    </row>
    <row r="1296" spans="1:13" s="13" customFormat="1">
      <c r="A1296" s="11">
        <v>41129</v>
      </c>
      <c r="B1296" s="13">
        <v>12</v>
      </c>
      <c r="C1296" s="13" t="s">
        <v>50</v>
      </c>
      <c r="D1296" s="13" t="s">
        <v>51</v>
      </c>
      <c r="E1296" s="13" t="str">
        <f t="shared" si="20"/>
        <v>4112912Average Per Ton50% Cycling</v>
      </c>
      <c r="F1296" s="13">
        <v>0.83198019999999995</v>
      </c>
      <c r="G1296" s="13">
        <v>0.83198019999999995</v>
      </c>
      <c r="H1296" s="13">
        <v>84.542900000000003</v>
      </c>
    </row>
    <row r="1297" spans="1:13" s="13" customFormat="1">
      <c r="A1297" s="11">
        <v>41129</v>
      </c>
      <c r="B1297" s="13">
        <v>12</v>
      </c>
      <c r="C1297" s="13" t="s">
        <v>50</v>
      </c>
      <c r="D1297" s="13" t="s">
        <v>46</v>
      </c>
      <c r="E1297" s="13" t="str">
        <f t="shared" si="20"/>
        <v>4112912Average Per TonAll</v>
      </c>
      <c r="F1297" s="13">
        <v>0.92455830000000006</v>
      </c>
      <c r="G1297" s="13">
        <v>0.92455830000000006</v>
      </c>
      <c r="H1297" s="13">
        <v>84.693600000000004</v>
      </c>
      <c r="I1297" s="13">
        <v>0</v>
      </c>
      <c r="J1297" s="13">
        <v>0</v>
      </c>
      <c r="K1297" s="13">
        <v>0</v>
      </c>
      <c r="L1297" s="13">
        <v>0</v>
      </c>
      <c r="M1297" s="13">
        <v>0</v>
      </c>
    </row>
    <row r="1298" spans="1:13" s="13" customFormat="1">
      <c r="A1298" s="11">
        <v>41129</v>
      </c>
      <c r="B1298" s="13">
        <v>13</v>
      </c>
      <c r="C1298" s="13" t="s">
        <v>56</v>
      </c>
      <c r="D1298" s="13" t="s">
        <v>55</v>
      </c>
      <c r="E1298" s="13" t="str">
        <f t="shared" si="20"/>
        <v>4112913Aggregate30% Cycling</v>
      </c>
      <c r="F1298" s="13">
        <v>13.91751</v>
      </c>
      <c r="G1298" s="13">
        <v>14.2538</v>
      </c>
      <c r="H1298" s="13">
        <v>84.885599999999997</v>
      </c>
      <c r="I1298" s="13">
        <v>-0.2032504</v>
      </c>
      <c r="J1298" s="13">
        <v>0.1155109</v>
      </c>
      <c r="K1298" s="13">
        <v>0.33628400000000003</v>
      </c>
      <c r="L1298" s="13">
        <v>0.55705720000000003</v>
      </c>
      <c r="M1298" s="13">
        <v>0.87581850000000006</v>
      </c>
    </row>
    <row r="1299" spans="1:13" s="13" customFormat="1">
      <c r="A1299" s="11">
        <v>41129</v>
      </c>
      <c r="B1299" s="13">
        <v>13</v>
      </c>
      <c r="C1299" s="13" t="s">
        <v>56</v>
      </c>
      <c r="D1299" s="13" t="s">
        <v>51</v>
      </c>
      <c r="E1299" s="13" t="str">
        <f t="shared" si="20"/>
        <v>4112913Aggregate50% Cycling</v>
      </c>
      <c r="F1299" s="13">
        <v>20.614260000000002</v>
      </c>
      <c r="G1299" s="13">
        <v>22.558759999999999</v>
      </c>
      <c r="H1299" s="13">
        <v>84.363299999999995</v>
      </c>
      <c r="I1299" s="13">
        <v>0.61151999999999995</v>
      </c>
      <c r="J1299" s="13">
        <v>1.3990560000000001</v>
      </c>
      <c r="K1299" s="13">
        <v>1.944501</v>
      </c>
      <c r="L1299" s="13">
        <v>2.4899460000000002</v>
      </c>
      <c r="M1299" s="13">
        <v>3.277482</v>
      </c>
    </row>
    <row r="1300" spans="1:13" s="13" customFormat="1">
      <c r="A1300" s="11">
        <v>41129</v>
      </c>
      <c r="B1300" s="13">
        <v>13</v>
      </c>
      <c r="C1300" s="13" t="s">
        <v>56</v>
      </c>
      <c r="D1300" s="13" t="s">
        <v>46</v>
      </c>
      <c r="E1300" s="13" t="str">
        <f t="shared" si="20"/>
        <v>4112913AggregateAll</v>
      </c>
      <c r="F1300" s="13">
        <v>34.534100000000002</v>
      </c>
      <c r="G1300" s="13">
        <v>36.814419999999998</v>
      </c>
      <c r="H1300" s="13">
        <v>84.540899999999993</v>
      </c>
      <c r="I1300" s="13">
        <v>0.40790530000000003</v>
      </c>
      <c r="J1300" s="13">
        <v>1.5141420000000001</v>
      </c>
      <c r="K1300" s="13">
        <v>2.2803179999999998</v>
      </c>
      <c r="L1300" s="13">
        <v>3.046494</v>
      </c>
      <c r="M1300" s="13">
        <v>4.1527310000000002</v>
      </c>
    </row>
    <row r="1301" spans="1:13" s="13" customFormat="1">
      <c r="A1301" s="11">
        <v>41129</v>
      </c>
      <c r="B1301" s="13">
        <v>13</v>
      </c>
      <c r="C1301" s="13" t="s">
        <v>49</v>
      </c>
      <c r="D1301" s="13" t="s">
        <v>55</v>
      </c>
      <c r="E1301" s="13" t="str">
        <f t="shared" si="20"/>
        <v>4112913Average Per Device30% Cycling</v>
      </c>
      <c r="F1301" s="13">
        <v>4.1181640000000002</v>
      </c>
      <c r="G1301" s="13">
        <v>4.2176689999999999</v>
      </c>
      <c r="H1301" s="13">
        <v>84.885599999999997</v>
      </c>
      <c r="I1301" s="13">
        <v>-0.23333509999999999</v>
      </c>
      <c r="J1301" s="13">
        <v>-3.6690199999999999E-2</v>
      </c>
      <c r="K1301" s="13">
        <v>9.9505399999999994E-2</v>
      </c>
      <c r="L1301" s="13">
        <v>0.2357011</v>
      </c>
      <c r="M1301" s="13">
        <v>0.43234600000000001</v>
      </c>
    </row>
    <row r="1302" spans="1:13" s="13" customFormat="1">
      <c r="A1302" s="11">
        <v>41129</v>
      </c>
      <c r="B1302" s="13">
        <v>13</v>
      </c>
      <c r="C1302" s="13" t="s">
        <v>49</v>
      </c>
      <c r="D1302" s="13" t="s">
        <v>51</v>
      </c>
      <c r="E1302" s="13" t="str">
        <f t="shared" si="20"/>
        <v>4112913Average Per Device50% Cycling</v>
      </c>
      <c r="F1302" s="13">
        <v>3.2183890000000002</v>
      </c>
      <c r="G1302" s="13">
        <v>3.521973</v>
      </c>
      <c r="H1302" s="13">
        <v>84.363299999999995</v>
      </c>
      <c r="I1302" s="13">
        <v>-0.1195845</v>
      </c>
      <c r="J1302" s="13">
        <v>0.13042690000000001</v>
      </c>
      <c r="K1302" s="13">
        <v>0.30358410000000002</v>
      </c>
      <c r="L1302" s="13">
        <v>0.47674129999999998</v>
      </c>
      <c r="M1302" s="13">
        <v>0.72675270000000003</v>
      </c>
    </row>
    <row r="1303" spans="1:13" s="13" customFormat="1">
      <c r="A1303" s="11">
        <v>41129</v>
      </c>
      <c r="B1303" s="13">
        <v>13</v>
      </c>
      <c r="C1303" s="13" t="s">
        <v>49</v>
      </c>
      <c r="D1303" s="13" t="s">
        <v>46</v>
      </c>
      <c r="E1303" s="13" t="str">
        <f t="shared" si="20"/>
        <v>4112913Average Per DeviceAll</v>
      </c>
      <c r="F1303" s="13">
        <v>3.5243120000000001</v>
      </c>
      <c r="G1303" s="13">
        <v>3.7585099999999998</v>
      </c>
      <c r="H1303" s="13">
        <v>84.540899999999993</v>
      </c>
      <c r="I1303" s="13">
        <v>-0.1582597</v>
      </c>
      <c r="J1303" s="13">
        <v>7.3607099999999995E-2</v>
      </c>
      <c r="K1303" s="13">
        <v>0.2341973</v>
      </c>
      <c r="L1303" s="13">
        <v>0.39478760000000002</v>
      </c>
      <c r="M1303" s="13">
        <v>0.62665439999999994</v>
      </c>
    </row>
    <row r="1304" spans="1:13" s="13" customFormat="1">
      <c r="A1304" s="11">
        <v>41129</v>
      </c>
      <c r="B1304" s="13">
        <v>13</v>
      </c>
      <c r="C1304" s="13" t="s">
        <v>48</v>
      </c>
      <c r="D1304" s="13" t="s">
        <v>55</v>
      </c>
      <c r="E1304" s="13" t="str">
        <f t="shared" si="20"/>
        <v>4112913Average Per Premise30% Cycling</v>
      </c>
      <c r="F1304" s="13">
        <v>8.5857580000000002</v>
      </c>
      <c r="G1304" s="13">
        <v>8.7932129999999997</v>
      </c>
      <c r="H1304" s="13">
        <v>84.885599999999997</v>
      </c>
      <c r="I1304" s="13">
        <v>-0.12538579999999999</v>
      </c>
      <c r="J1304" s="13">
        <v>7.1259000000000003E-2</v>
      </c>
      <c r="K1304" s="13">
        <v>0.20745469999999999</v>
      </c>
      <c r="L1304" s="13">
        <v>0.34365030000000002</v>
      </c>
      <c r="M1304" s="13">
        <v>0.54029519999999998</v>
      </c>
    </row>
    <row r="1305" spans="1:13" s="13" customFormat="1">
      <c r="A1305" s="11">
        <v>41129</v>
      </c>
      <c r="B1305" s="13">
        <v>13</v>
      </c>
      <c r="C1305" s="13" t="s">
        <v>48</v>
      </c>
      <c r="D1305" s="13" t="s">
        <v>51</v>
      </c>
      <c r="E1305" s="13" t="str">
        <f t="shared" si="20"/>
        <v>4112913Average Per Premise50% Cycling</v>
      </c>
      <c r="F1305" s="13">
        <v>6.5442090000000004</v>
      </c>
      <c r="G1305" s="13">
        <v>7.1615099999999998</v>
      </c>
      <c r="H1305" s="13">
        <v>84.363299999999995</v>
      </c>
      <c r="I1305" s="13">
        <v>0.19413330000000001</v>
      </c>
      <c r="J1305" s="13">
        <v>0.44414480000000001</v>
      </c>
      <c r="K1305" s="13">
        <v>0.61730189999999996</v>
      </c>
      <c r="L1305" s="13">
        <v>0.79045909999999997</v>
      </c>
      <c r="M1305" s="13">
        <v>1.0404709999999999</v>
      </c>
    </row>
    <row r="1306" spans="1:13" s="13" customFormat="1">
      <c r="A1306" s="11">
        <v>41129</v>
      </c>
      <c r="B1306" s="13">
        <v>13</v>
      </c>
      <c r="C1306" s="13" t="s">
        <v>48</v>
      </c>
      <c r="D1306" s="13" t="s">
        <v>46</v>
      </c>
      <c r="E1306" s="13" t="str">
        <f t="shared" si="20"/>
        <v>4112913Average Per PremiseAll</v>
      </c>
      <c r="F1306" s="13">
        <v>7.2383350000000002</v>
      </c>
      <c r="G1306" s="13">
        <v>7.7162889999999997</v>
      </c>
      <c r="H1306" s="13">
        <v>84.540899999999993</v>
      </c>
      <c r="I1306" s="13">
        <v>8.5496799999999998E-2</v>
      </c>
      <c r="J1306" s="13">
        <v>0.31736360000000002</v>
      </c>
      <c r="K1306" s="13">
        <v>0.47795389999999999</v>
      </c>
      <c r="L1306" s="13">
        <v>0.63854409999999995</v>
      </c>
      <c r="M1306" s="13">
        <v>0.87041100000000005</v>
      </c>
    </row>
    <row r="1307" spans="1:13" s="13" customFormat="1">
      <c r="A1307" s="11">
        <v>41129</v>
      </c>
      <c r="B1307" s="13">
        <v>13</v>
      </c>
      <c r="C1307" s="13" t="s">
        <v>50</v>
      </c>
      <c r="D1307" s="13" t="s">
        <v>55</v>
      </c>
      <c r="E1307" s="13" t="str">
        <f t="shared" si="20"/>
        <v>4112913Average Per Ton30% Cycling</v>
      </c>
      <c r="F1307" s="13">
        <v>1.12378</v>
      </c>
      <c r="G1307" s="13">
        <v>1.1509339999999999</v>
      </c>
      <c r="H1307" s="13">
        <v>84.885599999999997</v>
      </c>
      <c r="I1307" s="13">
        <v>-0.30568699999999999</v>
      </c>
      <c r="J1307" s="13">
        <v>-0.10904220000000001</v>
      </c>
      <c r="K1307" s="13">
        <v>2.7153500000000001E-2</v>
      </c>
      <c r="L1307" s="13">
        <v>0.1633491</v>
      </c>
      <c r="M1307" s="13">
        <v>0.35999399999999998</v>
      </c>
    </row>
    <row r="1308" spans="1:13" s="13" customFormat="1">
      <c r="A1308" s="11">
        <v>41129</v>
      </c>
      <c r="B1308" s="13">
        <v>13</v>
      </c>
      <c r="C1308" s="13" t="s">
        <v>50</v>
      </c>
      <c r="D1308" s="13" t="s">
        <v>51</v>
      </c>
      <c r="E1308" s="13" t="str">
        <f t="shared" si="20"/>
        <v>4112913Average Per Ton50% Cycling</v>
      </c>
      <c r="F1308" s="13">
        <v>0.779833</v>
      </c>
      <c r="G1308" s="13">
        <v>0.85339310000000002</v>
      </c>
      <c r="H1308" s="13">
        <v>84.363299999999995</v>
      </c>
      <c r="I1308" s="13">
        <v>-0.34960849999999999</v>
      </c>
      <c r="J1308" s="13">
        <v>-9.9597099999999994E-2</v>
      </c>
      <c r="K1308" s="13">
        <v>7.3560100000000003E-2</v>
      </c>
      <c r="L1308" s="13">
        <v>0.2467173</v>
      </c>
      <c r="M1308" s="13">
        <v>0.49672870000000002</v>
      </c>
    </row>
    <row r="1309" spans="1:13" s="13" customFormat="1">
      <c r="A1309" s="11">
        <v>41129</v>
      </c>
      <c r="B1309" s="13">
        <v>13</v>
      </c>
      <c r="C1309" s="13" t="s">
        <v>50</v>
      </c>
      <c r="D1309" s="13" t="s">
        <v>46</v>
      </c>
      <c r="E1309" s="13" t="str">
        <f t="shared" si="20"/>
        <v>4112913Average Per TonAll</v>
      </c>
      <c r="F1309" s="13">
        <v>0.89677510000000005</v>
      </c>
      <c r="G1309" s="13">
        <v>0.95455699999999999</v>
      </c>
      <c r="H1309" s="13">
        <v>84.540899999999993</v>
      </c>
      <c r="I1309" s="13">
        <v>-0.33467520000000001</v>
      </c>
      <c r="J1309" s="13">
        <v>-0.10280839999999999</v>
      </c>
      <c r="K1309" s="13">
        <v>5.7781899999999997E-2</v>
      </c>
      <c r="L1309" s="13">
        <v>0.21837210000000001</v>
      </c>
      <c r="M1309" s="13">
        <v>0.450239</v>
      </c>
    </row>
    <row r="1310" spans="1:13" s="13" customFormat="1">
      <c r="A1310" s="11">
        <v>41129</v>
      </c>
      <c r="B1310" s="13">
        <v>14</v>
      </c>
      <c r="C1310" s="13" t="s">
        <v>56</v>
      </c>
      <c r="D1310" s="13" t="s">
        <v>55</v>
      </c>
      <c r="E1310" s="13" t="str">
        <f t="shared" si="20"/>
        <v>4112914Aggregate30% Cycling</v>
      </c>
      <c r="F1310" s="13">
        <v>13.95673</v>
      </c>
      <c r="G1310" s="13">
        <v>14.48987</v>
      </c>
      <c r="H1310" s="13">
        <v>84.695700000000002</v>
      </c>
      <c r="I1310" s="13">
        <v>3.5346900000000001E-2</v>
      </c>
      <c r="J1310" s="13">
        <v>0.32944600000000002</v>
      </c>
      <c r="K1310" s="13">
        <v>0.53313820000000001</v>
      </c>
      <c r="L1310" s="13">
        <v>0.73683030000000005</v>
      </c>
      <c r="M1310" s="13">
        <v>1.030929</v>
      </c>
    </row>
    <row r="1311" spans="1:13" s="13" customFormat="1">
      <c r="A1311" s="11">
        <v>41129</v>
      </c>
      <c r="B1311" s="13">
        <v>14</v>
      </c>
      <c r="C1311" s="13" t="s">
        <v>56</v>
      </c>
      <c r="D1311" s="13" t="s">
        <v>51</v>
      </c>
      <c r="E1311" s="13" t="str">
        <f t="shared" si="20"/>
        <v>4112914Aggregate50% Cycling</v>
      </c>
      <c r="F1311" s="13">
        <v>21.649560000000001</v>
      </c>
      <c r="G1311" s="13">
        <v>22.785150000000002</v>
      </c>
      <c r="H1311" s="13">
        <v>84.031899999999993</v>
      </c>
      <c r="I1311" s="13">
        <v>-0.25104989999999999</v>
      </c>
      <c r="J1311" s="13">
        <v>0.56819149999999996</v>
      </c>
      <c r="K1311" s="13">
        <v>1.135596</v>
      </c>
      <c r="L1311" s="13">
        <v>1.7030000000000001</v>
      </c>
      <c r="M1311" s="13">
        <v>2.5222410000000002</v>
      </c>
    </row>
    <row r="1312" spans="1:13" s="13" customFormat="1">
      <c r="A1312" s="11">
        <v>41129</v>
      </c>
      <c r="B1312" s="13">
        <v>14</v>
      </c>
      <c r="C1312" s="13" t="s">
        <v>56</v>
      </c>
      <c r="D1312" s="13" t="s">
        <v>46</v>
      </c>
      <c r="E1312" s="13" t="str">
        <f t="shared" si="20"/>
        <v>4112914AggregateAll</v>
      </c>
      <c r="F1312" s="13">
        <v>35.608269999999997</v>
      </c>
      <c r="G1312" s="13">
        <v>37.276969999999999</v>
      </c>
      <c r="H1312" s="13">
        <v>84.257599999999996</v>
      </c>
      <c r="I1312" s="13">
        <v>-0.21558730000000001</v>
      </c>
      <c r="J1312" s="13">
        <v>0.89766349999999995</v>
      </c>
      <c r="K1312" s="13">
        <v>1.668698</v>
      </c>
      <c r="L1312" s="13">
        <v>2.4397319999999998</v>
      </c>
      <c r="M1312" s="13">
        <v>3.5529829999999998</v>
      </c>
    </row>
    <row r="1313" spans="1:13" s="13" customFormat="1">
      <c r="A1313" s="11">
        <v>41129</v>
      </c>
      <c r="B1313" s="13">
        <v>14</v>
      </c>
      <c r="C1313" s="13" t="s">
        <v>49</v>
      </c>
      <c r="D1313" s="13" t="s">
        <v>55</v>
      </c>
      <c r="E1313" s="13" t="str">
        <f t="shared" si="20"/>
        <v>4112914Average Per Device30% Cycling</v>
      </c>
      <c r="F1313" s="13">
        <v>4.1297680000000003</v>
      </c>
      <c r="G1313" s="13">
        <v>4.2875230000000002</v>
      </c>
      <c r="H1313" s="13">
        <v>84.695700000000002</v>
      </c>
      <c r="I1313" s="13">
        <v>-0.14933460000000001</v>
      </c>
      <c r="J1313" s="13">
        <v>3.2096100000000002E-2</v>
      </c>
      <c r="K1313" s="13">
        <v>0.15775439999999999</v>
      </c>
      <c r="L1313" s="13">
        <v>0.28341280000000002</v>
      </c>
      <c r="M1313" s="13">
        <v>0.46484340000000002</v>
      </c>
    </row>
    <row r="1314" spans="1:13" s="13" customFormat="1">
      <c r="A1314" s="11">
        <v>41129</v>
      </c>
      <c r="B1314" s="13">
        <v>14</v>
      </c>
      <c r="C1314" s="13" t="s">
        <v>49</v>
      </c>
      <c r="D1314" s="13" t="s">
        <v>51</v>
      </c>
      <c r="E1314" s="13" t="str">
        <f t="shared" si="20"/>
        <v>4112914Average Per Device50% Cycling</v>
      </c>
      <c r="F1314" s="13">
        <v>3.3800249999999998</v>
      </c>
      <c r="G1314" s="13">
        <v>3.5573190000000001</v>
      </c>
      <c r="H1314" s="13">
        <v>84.031899999999993</v>
      </c>
      <c r="I1314" s="13">
        <v>-0.2629107</v>
      </c>
      <c r="J1314" s="13">
        <v>-2.8340000000000001E-3</v>
      </c>
      <c r="K1314" s="13">
        <v>0.17729429999999999</v>
      </c>
      <c r="L1314" s="13">
        <v>0.35742249999999998</v>
      </c>
      <c r="M1314" s="13">
        <v>0.61749920000000003</v>
      </c>
    </row>
    <row r="1315" spans="1:13" s="13" customFormat="1">
      <c r="A1315" s="11">
        <v>41129</v>
      </c>
      <c r="B1315" s="13">
        <v>14</v>
      </c>
      <c r="C1315" s="13" t="s">
        <v>49</v>
      </c>
      <c r="D1315" s="13" t="s">
        <v>46</v>
      </c>
      <c r="E1315" s="13" t="str">
        <f t="shared" si="20"/>
        <v>4112914Average Per DeviceAll</v>
      </c>
      <c r="F1315" s="13">
        <v>3.634938</v>
      </c>
      <c r="G1315" s="13">
        <v>3.8055880000000002</v>
      </c>
      <c r="H1315" s="13">
        <v>84.257599999999996</v>
      </c>
      <c r="I1315" s="13">
        <v>-0.22429479999999999</v>
      </c>
      <c r="J1315" s="13">
        <v>9.0422000000000002E-3</v>
      </c>
      <c r="K1315" s="13">
        <v>0.17065069999999999</v>
      </c>
      <c r="L1315" s="13">
        <v>0.33225919999999998</v>
      </c>
      <c r="M1315" s="13">
        <v>0.56559619999999999</v>
      </c>
    </row>
    <row r="1316" spans="1:13" s="13" customFormat="1">
      <c r="A1316" s="11">
        <v>41129</v>
      </c>
      <c r="B1316" s="13">
        <v>14</v>
      </c>
      <c r="C1316" s="13" t="s">
        <v>48</v>
      </c>
      <c r="D1316" s="13" t="s">
        <v>55</v>
      </c>
      <c r="E1316" s="13" t="str">
        <f t="shared" si="20"/>
        <v>4112914Average Per Premise30% Cycling</v>
      </c>
      <c r="F1316" s="13">
        <v>8.6099530000000009</v>
      </c>
      <c r="G1316" s="13">
        <v>8.9388480000000001</v>
      </c>
      <c r="H1316" s="13">
        <v>84.695700000000002</v>
      </c>
      <c r="I1316" s="13">
        <v>2.1805600000000001E-2</v>
      </c>
      <c r="J1316" s="13">
        <v>0.20323630000000001</v>
      </c>
      <c r="K1316" s="13">
        <v>0.32889459999999998</v>
      </c>
      <c r="L1316" s="13">
        <v>0.45455289999999998</v>
      </c>
      <c r="M1316" s="13">
        <v>0.63598359999999998</v>
      </c>
    </row>
    <row r="1317" spans="1:13" s="13" customFormat="1">
      <c r="A1317" s="11">
        <v>41129</v>
      </c>
      <c r="B1317" s="13">
        <v>14</v>
      </c>
      <c r="C1317" s="13" t="s">
        <v>48</v>
      </c>
      <c r="D1317" s="13" t="s">
        <v>51</v>
      </c>
      <c r="E1317" s="13" t="str">
        <f t="shared" si="20"/>
        <v>4112914Average Per Premise50% Cycling</v>
      </c>
      <c r="F1317" s="13">
        <v>6.8728749999999996</v>
      </c>
      <c r="G1317" s="13">
        <v>7.2333819999999998</v>
      </c>
      <c r="H1317" s="13">
        <v>84.031899999999993</v>
      </c>
      <c r="I1317" s="13">
        <v>-7.9698400000000003E-2</v>
      </c>
      <c r="J1317" s="13">
        <v>0.18037819999999999</v>
      </c>
      <c r="K1317" s="13">
        <v>0.36050650000000001</v>
      </c>
      <c r="L1317" s="13">
        <v>0.54063479999999997</v>
      </c>
      <c r="M1317" s="13">
        <v>0.80071150000000002</v>
      </c>
    </row>
    <row r="1318" spans="1:13" s="13" customFormat="1">
      <c r="A1318" s="11">
        <v>41129</v>
      </c>
      <c r="B1318" s="13">
        <v>14</v>
      </c>
      <c r="C1318" s="13" t="s">
        <v>48</v>
      </c>
      <c r="D1318" s="13" t="s">
        <v>46</v>
      </c>
      <c r="E1318" s="13" t="str">
        <f t="shared" si="20"/>
        <v>4112914Average Per PremiseAll</v>
      </c>
      <c r="F1318" s="13">
        <v>7.4634809999999998</v>
      </c>
      <c r="G1318" s="13">
        <v>7.8132400000000004</v>
      </c>
      <c r="H1318" s="13">
        <v>84.257599999999996</v>
      </c>
      <c r="I1318" s="13">
        <v>-4.5186999999999998E-2</v>
      </c>
      <c r="J1318" s="13">
        <v>0.18815000000000001</v>
      </c>
      <c r="K1318" s="13">
        <v>0.34975850000000003</v>
      </c>
      <c r="L1318" s="13">
        <v>0.51136700000000002</v>
      </c>
      <c r="M1318" s="13">
        <v>0.74470400000000003</v>
      </c>
    </row>
    <row r="1319" spans="1:13" s="13" customFormat="1">
      <c r="A1319" s="11">
        <v>41129</v>
      </c>
      <c r="B1319" s="13">
        <v>14</v>
      </c>
      <c r="C1319" s="13" t="s">
        <v>50</v>
      </c>
      <c r="D1319" s="13" t="s">
        <v>55</v>
      </c>
      <c r="E1319" s="13" t="str">
        <f t="shared" si="20"/>
        <v>4112914Average Per Ton30% Cycling</v>
      </c>
      <c r="F1319" s="13">
        <v>1.1269469999999999</v>
      </c>
      <c r="G1319" s="13">
        <v>1.169996</v>
      </c>
      <c r="H1319" s="13">
        <v>84.695700000000002</v>
      </c>
      <c r="I1319" s="13">
        <v>-0.26404030000000001</v>
      </c>
      <c r="J1319" s="13">
        <v>-8.2609600000000005E-2</v>
      </c>
      <c r="K1319" s="13">
        <v>4.3048700000000002E-2</v>
      </c>
      <c r="L1319" s="13">
        <v>0.1687071</v>
      </c>
      <c r="M1319" s="13">
        <v>0.3501377</v>
      </c>
    </row>
    <row r="1320" spans="1:13" s="13" customFormat="1">
      <c r="A1320" s="11">
        <v>41129</v>
      </c>
      <c r="B1320" s="13">
        <v>14</v>
      </c>
      <c r="C1320" s="13" t="s">
        <v>50</v>
      </c>
      <c r="D1320" s="13" t="s">
        <v>51</v>
      </c>
      <c r="E1320" s="13" t="str">
        <f t="shared" si="20"/>
        <v>4112914Average Per Ton50% Cycling</v>
      </c>
      <c r="F1320" s="13">
        <v>0.81899820000000001</v>
      </c>
      <c r="G1320" s="13">
        <v>0.86195759999999999</v>
      </c>
      <c r="H1320" s="13">
        <v>84.031899999999993</v>
      </c>
      <c r="I1320" s="13">
        <v>-0.39724559999999998</v>
      </c>
      <c r="J1320" s="13">
        <v>-0.13716900000000001</v>
      </c>
      <c r="K1320" s="13">
        <v>4.2959299999999999E-2</v>
      </c>
      <c r="L1320" s="13">
        <v>0.2230876</v>
      </c>
      <c r="M1320" s="13">
        <v>0.48316429999999999</v>
      </c>
    </row>
    <row r="1321" spans="1:13" s="13" customFormat="1">
      <c r="A1321" s="11">
        <v>41129</v>
      </c>
      <c r="B1321" s="13">
        <v>14</v>
      </c>
      <c r="C1321" s="13" t="s">
        <v>50</v>
      </c>
      <c r="D1321" s="13" t="s">
        <v>46</v>
      </c>
      <c r="E1321" s="13" t="str">
        <f t="shared" si="20"/>
        <v>4112914Average Per TonAll</v>
      </c>
      <c r="F1321" s="13">
        <v>0.92370090000000005</v>
      </c>
      <c r="G1321" s="13">
        <v>0.96669059999999996</v>
      </c>
      <c r="H1321" s="13">
        <v>84.257599999999996</v>
      </c>
      <c r="I1321" s="13">
        <v>-0.35195579999999999</v>
      </c>
      <c r="J1321" s="13">
        <v>-0.1186188</v>
      </c>
      <c r="K1321" s="13">
        <v>4.2989699999999999E-2</v>
      </c>
      <c r="L1321" s="13">
        <v>0.20459820000000001</v>
      </c>
      <c r="M1321" s="13">
        <v>0.43793520000000002</v>
      </c>
    </row>
    <row r="1322" spans="1:13" s="13" customFormat="1">
      <c r="A1322" s="11">
        <v>41129</v>
      </c>
      <c r="B1322" s="13">
        <v>15</v>
      </c>
      <c r="C1322" s="13" t="s">
        <v>56</v>
      </c>
      <c r="D1322" s="13" t="s">
        <v>55</v>
      </c>
      <c r="E1322" s="13" t="str">
        <f t="shared" si="20"/>
        <v>4112915Aggregate30% Cycling</v>
      </c>
      <c r="F1322" s="13">
        <v>13.78126</v>
      </c>
      <c r="G1322" s="13">
        <v>14.56902</v>
      </c>
      <c r="H1322" s="13">
        <v>83.868899999999996</v>
      </c>
      <c r="I1322" s="13">
        <v>0.3352793</v>
      </c>
      <c r="J1322" s="13">
        <v>0.60260749999999996</v>
      </c>
      <c r="K1322" s="13">
        <v>0.78775819999999996</v>
      </c>
      <c r="L1322" s="13">
        <v>0.97290880000000002</v>
      </c>
      <c r="M1322" s="13">
        <v>1.240237</v>
      </c>
    </row>
    <row r="1323" spans="1:13" s="13" customFormat="1">
      <c r="A1323" s="11">
        <v>41129</v>
      </c>
      <c r="B1323" s="13">
        <v>15</v>
      </c>
      <c r="C1323" s="13" t="s">
        <v>56</v>
      </c>
      <c r="D1323" s="13" t="s">
        <v>51</v>
      </c>
      <c r="E1323" s="13" t="str">
        <f t="shared" si="20"/>
        <v>4112915Aggregate50% Cycling</v>
      </c>
      <c r="F1323" s="13">
        <v>22.381270000000001</v>
      </c>
      <c r="G1323" s="13">
        <v>22.775200000000002</v>
      </c>
      <c r="H1323" s="13">
        <v>83.421899999999994</v>
      </c>
      <c r="I1323" s="13">
        <v>-1.158752</v>
      </c>
      <c r="J1323" s="13">
        <v>-0.2414174</v>
      </c>
      <c r="K1323" s="13">
        <v>0.39392569999999999</v>
      </c>
      <c r="L1323" s="13">
        <v>1.029269</v>
      </c>
      <c r="M1323" s="13">
        <v>1.9466030000000001</v>
      </c>
    </row>
    <row r="1324" spans="1:13" s="13" customFormat="1">
      <c r="A1324" s="11">
        <v>41129</v>
      </c>
      <c r="B1324" s="13">
        <v>15</v>
      </c>
      <c r="C1324" s="13" t="s">
        <v>56</v>
      </c>
      <c r="D1324" s="13" t="s">
        <v>46</v>
      </c>
      <c r="E1324" s="13" t="str">
        <f t="shared" si="20"/>
        <v>4112915AggregateAll</v>
      </c>
      <c r="F1324" s="13">
        <v>36.164119999999997</v>
      </c>
      <c r="G1324" s="13">
        <v>37.346220000000002</v>
      </c>
      <c r="H1324" s="13">
        <v>83.573899999999995</v>
      </c>
      <c r="I1324" s="13">
        <v>-0.82281749999999998</v>
      </c>
      <c r="J1324" s="13">
        <v>0.3617013</v>
      </c>
      <c r="K1324" s="13">
        <v>1.1820949999999999</v>
      </c>
      <c r="L1324" s="13">
        <v>2.0024890000000002</v>
      </c>
      <c r="M1324" s="13">
        <v>3.1870080000000001</v>
      </c>
    </row>
    <row r="1325" spans="1:13" s="13" customFormat="1">
      <c r="A1325" s="11">
        <v>41129</v>
      </c>
      <c r="B1325" s="13">
        <v>15</v>
      </c>
      <c r="C1325" s="13" t="s">
        <v>49</v>
      </c>
      <c r="D1325" s="13" t="s">
        <v>55</v>
      </c>
      <c r="E1325" s="13" t="str">
        <f t="shared" si="20"/>
        <v>4112915Average Per Device30% Cycling</v>
      </c>
      <c r="F1325" s="13">
        <v>4.0778460000000001</v>
      </c>
      <c r="G1325" s="13">
        <v>4.3109419999999998</v>
      </c>
      <c r="H1325" s="13">
        <v>83.868899999999996</v>
      </c>
      <c r="I1325" s="13">
        <v>-4.6039499999999997E-2</v>
      </c>
      <c r="J1325" s="13">
        <v>0.1188761</v>
      </c>
      <c r="K1325" s="13">
        <v>0.2330961</v>
      </c>
      <c r="L1325" s="13">
        <v>0.34731610000000002</v>
      </c>
      <c r="M1325" s="13">
        <v>0.51223180000000001</v>
      </c>
    </row>
    <row r="1326" spans="1:13" s="13" customFormat="1">
      <c r="A1326" s="11">
        <v>41129</v>
      </c>
      <c r="B1326" s="13">
        <v>15</v>
      </c>
      <c r="C1326" s="13" t="s">
        <v>49</v>
      </c>
      <c r="D1326" s="13" t="s">
        <v>51</v>
      </c>
      <c r="E1326" s="13" t="str">
        <f t="shared" si="20"/>
        <v>4112915Average Per Device50% Cycling</v>
      </c>
      <c r="F1326" s="13">
        <v>3.4942630000000001</v>
      </c>
      <c r="G1326" s="13">
        <v>3.5557650000000001</v>
      </c>
      <c r="H1326" s="13">
        <v>83.421899999999994</v>
      </c>
      <c r="I1326" s="13">
        <v>-0.43141200000000002</v>
      </c>
      <c r="J1326" s="13">
        <v>-0.14019470000000001</v>
      </c>
      <c r="K1326" s="13">
        <v>6.1501500000000001E-2</v>
      </c>
      <c r="L1326" s="13">
        <v>0.26319769999999998</v>
      </c>
      <c r="M1326" s="13">
        <v>0.55441499999999999</v>
      </c>
    </row>
    <row r="1327" spans="1:13" s="13" customFormat="1">
      <c r="A1327" s="11">
        <v>41129</v>
      </c>
      <c r="B1327" s="13">
        <v>15</v>
      </c>
      <c r="C1327" s="13" t="s">
        <v>49</v>
      </c>
      <c r="D1327" s="13" t="s">
        <v>46</v>
      </c>
      <c r="E1327" s="13" t="str">
        <f t="shared" si="20"/>
        <v>4112915Average Per DeviceAll</v>
      </c>
      <c r="F1327" s="13">
        <v>3.6926809999999999</v>
      </c>
      <c r="G1327" s="13">
        <v>3.8125249999999999</v>
      </c>
      <c r="H1327" s="13">
        <v>83.573899999999995</v>
      </c>
      <c r="I1327" s="13">
        <v>-0.30038540000000002</v>
      </c>
      <c r="J1327" s="13">
        <v>-5.2110700000000003E-2</v>
      </c>
      <c r="K1327" s="13">
        <v>0.1198437</v>
      </c>
      <c r="L1327" s="13">
        <v>0.291798</v>
      </c>
      <c r="M1327" s="13">
        <v>0.54007269999999996</v>
      </c>
    </row>
    <row r="1328" spans="1:13" s="13" customFormat="1">
      <c r="A1328" s="11">
        <v>41129</v>
      </c>
      <c r="B1328" s="13">
        <v>15</v>
      </c>
      <c r="C1328" s="13" t="s">
        <v>48</v>
      </c>
      <c r="D1328" s="13" t="s">
        <v>55</v>
      </c>
      <c r="E1328" s="13" t="str">
        <f t="shared" si="20"/>
        <v>4112915Average Per Premise30% Cycling</v>
      </c>
      <c r="F1328" s="13">
        <v>8.5017010000000006</v>
      </c>
      <c r="G1328" s="13">
        <v>8.9876719999999999</v>
      </c>
      <c r="H1328" s="13">
        <v>83.868899999999996</v>
      </c>
      <c r="I1328" s="13">
        <v>0.20683489999999999</v>
      </c>
      <c r="J1328" s="13">
        <v>0.37175049999999998</v>
      </c>
      <c r="K1328" s="13">
        <v>0.48597050000000003</v>
      </c>
      <c r="L1328" s="13">
        <v>0.60019049999999996</v>
      </c>
      <c r="M1328" s="13">
        <v>0.76510610000000001</v>
      </c>
    </row>
    <row r="1329" spans="1:13" s="13" customFormat="1">
      <c r="A1329" s="11">
        <v>41129</v>
      </c>
      <c r="B1329" s="13">
        <v>15</v>
      </c>
      <c r="C1329" s="13" t="s">
        <v>48</v>
      </c>
      <c r="D1329" s="13" t="s">
        <v>51</v>
      </c>
      <c r="E1329" s="13" t="str">
        <f t="shared" si="20"/>
        <v>4112915Average Per Premise50% Cycling</v>
      </c>
      <c r="F1329" s="13">
        <v>7.1051650000000004</v>
      </c>
      <c r="G1329" s="13">
        <v>7.2302210000000002</v>
      </c>
      <c r="H1329" s="13">
        <v>83.421899999999994</v>
      </c>
      <c r="I1329" s="13">
        <v>-0.36785780000000001</v>
      </c>
      <c r="J1329" s="13">
        <v>-7.6640399999999997E-2</v>
      </c>
      <c r="K1329" s="13">
        <v>0.12505579999999999</v>
      </c>
      <c r="L1329" s="13">
        <v>0.32675199999999999</v>
      </c>
      <c r="M1329" s="13">
        <v>0.61796930000000005</v>
      </c>
    </row>
    <row r="1330" spans="1:13" s="13" customFormat="1">
      <c r="A1330" s="11">
        <v>41129</v>
      </c>
      <c r="B1330" s="13">
        <v>15</v>
      </c>
      <c r="C1330" s="13" t="s">
        <v>48</v>
      </c>
      <c r="D1330" s="13" t="s">
        <v>46</v>
      </c>
      <c r="E1330" s="13" t="str">
        <f t="shared" si="20"/>
        <v>4112915Average Per PremiseAll</v>
      </c>
      <c r="F1330" s="13">
        <v>7.5799880000000002</v>
      </c>
      <c r="G1330" s="13">
        <v>7.8277539999999997</v>
      </c>
      <c r="H1330" s="13">
        <v>83.573899999999995</v>
      </c>
      <c r="I1330" s="13">
        <v>-0.17246230000000001</v>
      </c>
      <c r="J1330" s="13">
        <v>7.5812500000000005E-2</v>
      </c>
      <c r="K1330" s="13">
        <v>0.24776680000000001</v>
      </c>
      <c r="L1330" s="13">
        <v>0.41972110000000001</v>
      </c>
      <c r="M1330" s="13">
        <v>0.66799589999999998</v>
      </c>
    </row>
    <row r="1331" spans="1:13" s="13" customFormat="1">
      <c r="A1331" s="11">
        <v>41129</v>
      </c>
      <c r="B1331" s="13">
        <v>15</v>
      </c>
      <c r="C1331" s="13" t="s">
        <v>50</v>
      </c>
      <c r="D1331" s="13" t="s">
        <v>55</v>
      </c>
      <c r="E1331" s="13" t="str">
        <f t="shared" si="20"/>
        <v>4112915Average Per Ton30% Cycling</v>
      </c>
      <c r="F1331" s="13">
        <v>1.112778</v>
      </c>
      <c r="G1331" s="13">
        <v>1.1763859999999999</v>
      </c>
      <c r="H1331" s="13">
        <v>83.868899999999996</v>
      </c>
      <c r="I1331" s="13">
        <v>-0.21552760000000001</v>
      </c>
      <c r="J1331" s="13">
        <v>-5.0611999999999997E-2</v>
      </c>
      <c r="K1331" s="13">
        <v>6.3608100000000001E-2</v>
      </c>
      <c r="L1331" s="13">
        <v>0.17782809999999999</v>
      </c>
      <c r="M1331" s="13">
        <v>0.34274369999999998</v>
      </c>
    </row>
    <row r="1332" spans="1:13" s="13" customFormat="1">
      <c r="A1332" s="11">
        <v>41129</v>
      </c>
      <c r="B1332" s="13">
        <v>15</v>
      </c>
      <c r="C1332" s="13" t="s">
        <v>50</v>
      </c>
      <c r="D1332" s="13" t="s">
        <v>51</v>
      </c>
      <c r="E1332" s="13" t="str">
        <f t="shared" si="20"/>
        <v>4112915Average Per Ton50% Cycling</v>
      </c>
      <c r="F1332" s="13">
        <v>0.84667890000000001</v>
      </c>
      <c r="G1332" s="13">
        <v>0.86158100000000004</v>
      </c>
      <c r="H1332" s="13">
        <v>83.421899999999994</v>
      </c>
      <c r="I1332" s="13">
        <v>-0.47801139999999998</v>
      </c>
      <c r="J1332" s="13">
        <v>-0.18679409999999999</v>
      </c>
      <c r="K1332" s="13">
        <v>1.49021E-2</v>
      </c>
      <c r="L1332" s="13">
        <v>0.21659829999999999</v>
      </c>
      <c r="M1332" s="13">
        <v>0.50781569999999998</v>
      </c>
    </row>
    <row r="1333" spans="1:13" s="13" customFormat="1">
      <c r="A1333" s="11">
        <v>41129</v>
      </c>
      <c r="B1333" s="13">
        <v>15</v>
      </c>
      <c r="C1333" s="13" t="s">
        <v>50</v>
      </c>
      <c r="D1333" s="13" t="s">
        <v>46</v>
      </c>
      <c r="E1333" s="13" t="str">
        <f t="shared" si="20"/>
        <v>4112915Average Per TonAll</v>
      </c>
      <c r="F1333" s="13">
        <v>0.93715269999999995</v>
      </c>
      <c r="G1333" s="13">
        <v>0.9686148</v>
      </c>
      <c r="H1333" s="13">
        <v>83.573899999999995</v>
      </c>
      <c r="I1333" s="13">
        <v>-0.38876690000000003</v>
      </c>
      <c r="J1333" s="13">
        <v>-0.14049220000000001</v>
      </c>
      <c r="K1333" s="13">
        <v>3.14621E-2</v>
      </c>
      <c r="L1333" s="13">
        <v>0.2034165</v>
      </c>
      <c r="M1333" s="13">
        <v>0.45169120000000001</v>
      </c>
    </row>
    <row r="1334" spans="1:13" s="13" customFormat="1">
      <c r="A1334" s="11">
        <v>41129</v>
      </c>
      <c r="B1334" s="13">
        <v>16</v>
      </c>
      <c r="C1334" s="13" t="s">
        <v>56</v>
      </c>
      <c r="D1334" s="13" t="s">
        <v>55</v>
      </c>
      <c r="E1334" s="13" t="str">
        <f t="shared" si="20"/>
        <v>4112916Aggregate30% Cycling</v>
      </c>
      <c r="F1334" s="13">
        <v>13.57368</v>
      </c>
      <c r="G1334" s="13">
        <v>14.3507</v>
      </c>
      <c r="H1334" s="13">
        <v>82.823599999999999</v>
      </c>
      <c r="I1334" s="13">
        <v>0.2621291</v>
      </c>
      <c r="J1334" s="13">
        <v>0.56632550000000004</v>
      </c>
      <c r="K1334" s="13">
        <v>0.77701100000000001</v>
      </c>
      <c r="L1334" s="13">
        <v>0.98769660000000004</v>
      </c>
      <c r="M1334" s="13">
        <v>1.291893</v>
      </c>
    </row>
    <row r="1335" spans="1:13" s="13" customFormat="1">
      <c r="A1335" s="11">
        <v>41129</v>
      </c>
      <c r="B1335" s="13">
        <v>16</v>
      </c>
      <c r="C1335" s="13" t="s">
        <v>56</v>
      </c>
      <c r="D1335" s="13" t="s">
        <v>51</v>
      </c>
      <c r="E1335" s="13" t="str">
        <f t="shared" si="20"/>
        <v>4112916Aggregate50% Cycling</v>
      </c>
      <c r="F1335" s="13">
        <v>22.402719999999999</v>
      </c>
      <c r="G1335" s="13">
        <v>22.088819999999998</v>
      </c>
      <c r="H1335" s="13">
        <v>82.398200000000003</v>
      </c>
      <c r="I1335" s="13">
        <v>-1.9121680000000001</v>
      </c>
      <c r="J1335" s="13">
        <v>-0.96790180000000003</v>
      </c>
      <c r="K1335" s="13">
        <v>-0.31390620000000002</v>
      </c>
      <c r="L1335" s="13">
        <v>0.34008939999999999</v>
      </c>
      <c r="M1335" s="13">
        <v>1.2843549999999999</v>
      </c>
    </row>
    <row r="1336" spans="1:13" s="13" customFormat="1">
      <c r="A1336" s="11">
        <v>41129</v>
      </c>
      <c r="B1336" s="13">
        <v>16</v>
      </c>
      <c r="C1336" s="13" t="s">
        <v>56</v>
      </c>
      <c r="D1336" s="13" t="s">
        <v>46</v>
      </c>
      <c r="E1336" s="13" t="str">
        <f t="shared" si="20"/>
        <v>4112916AggregateAll</v>
      </c>
      <c r="F1336" s="13">
        <v>35.977849999999997</v>
      </c>
      <c r="G1336" s="13">
        <v>36.441609999999997</v>
      </c>
      <c r="H1336" s="13">
        <v>82.5428</v>
      </c>
      <c r="I1336" s="13">
        <v>-1.649162</v>
      </c>
      <c r="J1336" s="13">
        <v>-0.40082770000000001</v>
      </c>
      <c r="K1336" s="13">
        <v>0.46376489999999998</v>
      </c>
      <c r="L1336" s="13">
        <v>1.3283579999999999</v>
      </c>
      <c r="M1336" s="13">
        <v>2.576692</v>
      </c>
    </row>
    <row r="1337" spans="1:13" s="13" customFormat="1">
      <c r="A1337" s="11">
        <v>41129</v>
      </c>
      <c r="B1337" s="13">
        <v>16</v>
      </c>
      <c r="C1337" s="13" t="s">
        <v>49</v>
      </c>
      <c r="D1337" s="13" t="s">
        <v>55</v>
      </c>
      <c r="E1337" s="13" t="str">
        <f t="shared" si="20"/>
        <v>4112916Average Per Device30% Cycling</v>
      </c>
      <c r="F1337" s="13">
        <v>4.0164249999999999</v>
      </c>
      <c r="G1337" s="13">
        <v>4.2463410000000001</v>
      </c>
      <c r="H1337" s="13">
        <v>82.823599999999999</v>
      </c>
      <c r="I1337" s="13">
        <v>-8.7716699999999995E-2</v>
      </c>
      <c r="J1337" s="13">
        <v>9.9943100000000007E-2</v>
      </c>
      <c r="K1337" s="13">
        <v>0.2299156</v>
      </c>
      <c r="L1337" s="13">
        <v>0.35988819999999999</v>
      </c>
      <c r="M1337" s="13">
        <v>0.54754789999999998</v>
      </c>
    </row>
    <row r="1338" spans="1:13" s="13" customFormat="1">
      <c r="A1338" s="11">
        <v>41129</v>
      </c>
      <c r="B1338" s="13">
        <v>16</v>
      </c>
      <c r="C1338" s="13" t="s">
        <v>49</v>
      </c>
      <c r="D1338" s="13" t="s">
        <v>51</v>
      </c>
      <c r="E1338" s="13" t="str">
        <f t="shared" si="20"/>
        <v>4112916Average Per Device50% Cycling</v>
      </c>
      <c r="F1338" s="13">
        <v>3.4976129999999999</v>
      </c>
      <c r="G1338" s="13">
        <v>3.448604</v>
      </c>
      <c r="H1338" s="13">
        <v>82.398200000000003</v>
      </c>
      <c r="I1338" s="13">
        <v>-0.55639320000000003</v>
      </c>
      <c r="J1338" s="13">
        <v>-0.25662620000000003</v>
      </c>
      <c r="K1338" s="13">
        <v>-4.9008599999999999E-2</v>
      </c>
      <c r="L1338" s="13">
        <v>0.158609</v>
      </c>
      <c r="M1338" s="13">
        <v>0.45837600000000001</v>
      </c>
    </row>
    <row r="1339" spans="1:13" s="13" customFormat="1">
      <c r="A1339" s="11">
        <v>41129</v>
      </c>
      <c r="B1339" s="13">
        <v>16</v>
      </c>
      <c r="C1339" s="13" t="s">
        <v>49</v>
      </c>
      <c r="D1339" s="13" t="s">
        <v>46</v>
      </c>
      <c r="E1339" s="13" t="str">
        <f t="shared" si="20"/>
        <v>4112916Average Per DeviceAll</v>
      </c>
      <c r="F1339" s="13">
        <v>3.6740089999999999</v>
      </c>
      <c r="G1339" s="13">
        <v>3.7198349999999998</v>
      </c>
      <c r="H1339" s="13">
        <v>82.5428</v>
      </c>
      <c r="I1339" s="13">
        <v>-0.39704319999999999</v>
      </c>
      <c r="J1339" s="13">
        <v>-0.1353927</v>
      </c>
      <c r="K1339" s="13">
        <v>4.5825600000000001E-2</v>
      </c>
      <c r="L1339" s="13">
        <v>0.22704389999999999</v>
      </c>
      <c r="M1339" s="13">
        <v>0.48869439999999997</v>
      </c>
    </row>
    <row r="1340" spans="1:13" s="13" customFormat="1">
      <c r="A1340" s="11">
        <v>41129</v>
      </c>
      <c r="B1340" s="13">
        <v>16</v>
      </c>
      <c r="C1340" s="13" t="s">
        <v>48</v>
      </c>
      <c r="D1340" s="13" t="s">
        <v>55</v>
      </c>
      <c r="E1340" s="13" t="str">
        <f t="shared" si="20"/>
        <v>4112916Average Per Premise30% Cycling</v>
      </c>
      <c r="F1340" s="13">
        <v>8.3736490000000003</v>
      </c>
      <c r="G1340" s="13">
        <v>8.8529890000000009</v>
      </c>
      <c r="H1340" s="13">
        <v>82.823599999999999</v>
      </c>
      <c r="I1340" s="13">
        <v>0.1617083</v>
      </c>
      <c r="J1340" s="13">
        <v>0.34936800000000001</v>
      </c>
      <c r="K1340" s="13">
        <v>0.47934060000000001</v>
      </c>
      <c r="L1340" s="13">
        <v>0.60931310000000005</v>
      </c>
      <c r="M1340" s="13">
        <v>0.79697280000000004</v>
      </c>
    </row>
    <row r="1341" spans="1:13" s="13" customFormat="1">
      <c r="A1341" s="11">
        <v>41129</v>
      </c>
      <c r="B1341" s="13">
        <v>16</v>
      </c>
      <c r="C1341" s="13" t="s">
        <v>48</v>
      </c>
      <c r="D1341" s="13" t="s">
        <v>51</v>
      </c>
      <c r="E1341" s="13" t="str">
        <f t="shared" si="20"/>
        <v>4112916Average Per Premise50% Cycling</v>
      </c>
      <c r="F1341" s="13">
        <v>7.1119760000000003</v>
      </c>
      <c r="G1341" s="13">
        <v>7.0123230000000003</v>
      </c>
      <c r="H1341" s="13">
        <v>82.398200000000003</v>
      </c>
      <c r="I1341" s="13">
        <v>-0.60703739999999995</v>
      </c>
      <c r="J1341" s="13">
        <v>-0.3072704</v>
      </c>
      <c r="K1341" s="13">
        <v>-9.96528E-2</v>
      </c>
      <c r="L1341" s="13">
        <v>0.1079649</v>
      </c>
      <c r="M1341" s="13">
        <v>0.40773179999999998</v>
      </c>
    </row>
    <row r="1342" spans="1:13" s="13" customFormat="1">
      <c r="A1342" s="11">
        <v>41129</v>
      </c>
      <c r="B1342" s="13">
        <v>16</v>
      </c>
      <c r="C1342" s="13" t="s">
        <v>48</v>
      </c>
      <c r="D1342" s="13" t="s">
        <v>46</v>
      </c>
      <c r="E1342" s="13" t="str">
        <f t="shared" si="20"/>
        <v>4112916Average Per PremiseAll</v>
      </c>
      <c r="F1342" s="13">
        <v>7.5409449999999998</v>
      </c>
      <c r="G1342" s="13">
        <v>7.6381500000000004</v>
      </c>
      <c r="H1342" s="13">
        <v>82.5428</v>
      </c>
      <c r="I1342" s="13">
        <v>-0.34566380000000002</v>
      </c>
      <c r="J1342" s="13">
        <v>-8.4013400000000002E-2</v>
      </c>
      <c r="K1342" s="13">
        <v>9.7205E-2</v>
      </c>
      <c r="L1342" s="13">
        <v>0.27842329999999998</v>
      </c>
      <c r="M1342" s="13">
        <v>0.54007380000000005</v>
      </c>
    </row>
    <row r="1343" spans="1:13" s="13" customFormat="1">
      <c r="A1343" s="11">
        <v>41129</v>
      </c>
      <c r="B1343" s="13">
        <v>16</v>
      </c>
      <c r="C1343" s="13" t="s">
        <v>50</v>
      </c>
      <c r="D1343" s="13" t="s">
        <v>55</v>
      </c>
      <c r="E1343" s="13" t="str">
        <f t="shared" si="20"/>
        <v>4112916Average Per Ton30% Cycling</v>
      </c>
      <c r="F1343" s="13">
        <v>1.0960179999999999</v>
      </c>
      <c r="G1343" s="13">
        <v>1.158758</v>
      </c>
      <c r="H1343" s="13">
        <v>82.823599999999999</v>
      </c>
      <c r="I1343" s="13">
        <v>-0.2548919</v>
      </c>
      <c r="J1343" s="13">
        <v>-6.7232200000000006E-2</v>
      </c>
      <c r="K1343" s="13">
        <v>6.2740299999999999E-2</v>
      </c>
      <c r="L1343" s="13">
        <v>0.19271289999999999</v>
      </c>
      <c r="M1343" s="13">
        <v>0.38037260000000001</v>
      </c>
    </row>
    <row r="1344" spans="1:13" s="13" customFormat="1">
      <c r="A1344" s="11">
        <v>41129</v>
      </c>
      <c r="B1344" s="13">
        <v>16</v>
      </c>
      <c r="C1344" s="13" t="s">
        <v>50</v>
      </c>
      <c r="D1344" s="13" t="s">
        <v>51</v>
      </c>
      <c r="E1344" s="13" t="str">
        <f t="shared" si="20"/>
        <v>4112916Average Per Ton50% Cycling</v>
      </c>
      <c r="F1344" s="13">
        <v>0.84749039999999998</v>
      </c>
      <c r="G1344" s="13">
        <v>0.83561529999999995</v>
      </c>
      <c r="H1344" s="13">
        <v>82.398200000000003</v>
      </c>
      <c r="I1344" s="13">
        <v>-0.51925960000000004</v>
      </c>
      <c r="J1344" s="13">
        <v>-0.21949270000000001</v>
      </c>
      <c r="K1344" s="13">
        <v>-1.1875E-2</v>
      </c>
      <c r="L1344" s="13">
        <v>0.19574259999999999</v>
      </c>
      <c r="M1344" s="13">
        <v>0.49550949999999999</v>
      </c>
    </row>
    <row r="1345" spans="1:13" s="13" customFormat="1">
      <c r="A1345" s="11">
        <v>41129</v>
      </c>
      <c r="B1345" s="13">
        <v>16</v>
      </c>
      <c r="C1345" s="13" t="s">
        <v>50</v>
      </c>
      <c r="D1345" s="13" t="s">
        <v>46</v>
      </c>
      <c r="E1345" s="13" t="str">
        <f t="shared" si="20"/>
        <v>4112916Average Per TonAll</v>
      </c>
      <c r="F1345" s="13">
        <v>0.93198959999999997</v>
      </c>
      <c r="G1345" s="13">
        <v>0.94548379999999999</v>
      </c>
      <c r="H1345" s="13">
        <v>82.5428</v>
      </c>
      <c r="I1345" s="13">
        <v>-0.4293746</v>
      </c>
      <c r="J1345" s="13">
        <v>-0.16772409999999999</v>
      </c>
      <c r="K1345" s="13">
        <v>1.34942E-2</v>
      </c>
      <c r="L1345" s="13">
        <v>0.19471250000000001</v>
      </c>
      <c r="M1345" s="13">
        <v>0.45636300000000002</v>
      </c>
    </row>
    <row r="1346" spans="1:13" s="13" customFormat="1">
      <c r="A1346" s="11">
        <v>41129</v>
      </c>
      <c r="B1346" s="13">
        <v>17</v>
      </c>
      <c r="C1346" s="13" t="s">
        <v>56</v>
      </c>
      <c r="D1346" s="13" t="s">
        <v>55</v>
      </c>
      <c r="E1346" s="13" t="str">
        <f t="shared" si="20"/>
        <v>4112917Aggregate30% Cycling</v>
      </c>
      <c r="F1346" s="13">
        <v>13.666399999999999</v>
      </c>
      <c r="G1346" s="13">
        <v>13.666399999999999</v>
      </c>
      <c r="H1346" s="13">
        <v>81.000900000000001</v>
      </c>
    </row>
    <row r="1347" spans="1:13" s="13" customFormat="1">
      <c r="A1347" s="11">
        <v>41129</v>
      </c>
      <c r="B1347" s="13">
        <v>17</v>
      </c>
      <c r="C1347" s="13" t="s">
        <v>56</v>
      </c>
      <c r="D1347" s="13" t="s">
        <v>51</v>
      </c>
      <c r="E1347" s="13" t="str">
        <f t="shared" ref="E1347:E1410" si="21">CONCATENATE(A1347,B1347,C1347,D1347)</f>
        <v>4112917Aggregate50% Cycling</v>
      </c>
      <c r="F1347" s="13">
        <v>20.785689999999999</v>
      </c>
      <c r="G1347" s="13">
        <v>20.785689999999999</v>
      </c>
      <c r="H1347" s="13">
        <v>80.595500000000001</v>
      </c>
    </row>
    <row r="1348" spans="1:13" s="13" customFormat="1">
      <c r="A1348" s="11">
        <v>41129</v>
      </c>
      <c r="B1348" s="13">
        <v>17</v>
      </c>
      <c r="C1348" s="13" t="s">
        <v>56</v>
      </c>
      <c r="D1348" s="13" t="s">
        <v>46</v>
      </c>
      <c r="E1348" s="13" t="str">
        <f t="shared" si="21"/>
        <v>4112917AggregateAll</v>
      </c>
      <c r="F1348" s="13">
        <v>34.454180000000001</v>
      </c>
      <c r="G1348" s="13">
        <v>34.454180000000001</v>
      </c>
      <c r="H1348" s="13">
        <v>80.733400000000003</v>
      </c>
      <c r="I1348" s="13">
        <v>0</v>
      </c>
      <c r="J1348" s="13">
        <v>0</v>
      </c>
      <c r="K1348" s="13">
        <v>0</v>
      </c>
      <c r="L1348" s="13">
        <v>0</v>
      </c>
      <c r="M1348" s="13">
        <v>0</v>
      </c>
    </row>
    <row r="1349" spans="1:13" s="13" customFormat="1">
      <c r="A1349" s="11">
        <v>41129</v>
      </c>
      <c r="B1349" s="13">
        <v>17</v>
      </c>
      <c r="C1349" s="13" t="s">
        <v>49</v>
      </c>
      <c r="D1349" s="13" t="s">
        <v>55</v>
      </c>
      <c r="E1349" s="13" t="str">
        <f t="shared" si="21"/>
        <v>4112917Average Per Device30% Cycling</v>
      </c>
      <c r="F1349" s="13">
        <v>4.0438599999999996</v>
      </c>
      <c r="G1349" s="13">
        <v>4.0438599999999996</v>
      </c>
      <c r="H1349" s="13">
        <v>81.000900000000001</v>
      </c>
    </row>
    <row r="1350" spans="1:13" s="13" customFormat="1">
      <c r="A1350" s="11">
        <v>41129</v>
      </c>
      <c r="B1350" s="13">
        <v>17</v>
      </c>
      <c r="C1350" s="13" t="s">
        <v>49</v>
      </c>
      <c r="D1350" s="13" t="s">
        <v>51</v>
      </c>
      <c r="E1350" s="13" t="str">
        <f t="shared" si="21"/>
        <v>4112917Average Per Device50% Cycling</v>
      </c>
      <c r="F1350" s="13">
        <v>3.2451539999999999</v>
      </c>
      <c r="G1350" s="13">
        <v>3.2451539999999999</v>
      </c>
      <c r="H1350" s="13">
        <v>80.595500000000001</v>
      </c>
    </row>
    <row r="1351" spans="1:13" s="13" customFormat="1">
      <c r="A1351" s="11">
        <v>41129</v>
      </c>
      <c r="B1351" s="13">
        <v>17</v>
      </c>
      <c r="C1351" s="13" t="s">
        <v>49</v>
      </c>
      <c r="D1351" s="13" t="s">
        <v>46</v>
      </c>
      <c r="E1351" s="13" t="str">
        <f t="shared" si="21"/>
        <v>4112917Average Per DeviceAll</v>
      </c>
      <c r="F1351" s="13">
        <v>3.5167139999999999</v>
      </c>
      <c r="G1351" s="13">
        <v>3.5167139999999999</v>
      </c>
      <c r="H1351" s="13">
        <v>80.733400000000003</v>
      </c>
      <c r="I1351" s="13">
        <v>0</v>
      </c>
      <c r="J1351" s="13">
        <v>0</v>
      </c>
      <c r="K1351" s="13">
        <v>0</v>
      </c>
      <c r="L1351" s="13">
        <v>0</v>
      </c>
      <c r="M1351" s="13">
        <v>0</v>
      </c>
    </row>
    <row r="1352" spans="1:13" s="13" customFormat="1">
      <c r="A1352" s="11">
        <v>41129</v>
      </c>
      <c r="B1352" s="13">
        <v>17</v>
      </c>
      <c r="C1352" s="13" t="s">
        <v>48</v>
      </c>
      <c r="D1352" s="13" t="s">
        <v>55</v>
      </c>
      <c r="E1352" s="13" t="str">
        <f t="shared" si="21"/>
        <v>4112917Average Per Premise30% Cycling</v>
      </c>
      <c r="F1352" s="13">
        <v>8.430847</v>
      </c>
      <c r="G1352" s="13">
        <v>8.430847</v>
      </c>
      <c r="H1352" s="13">
        <v>81.000900000000001</v>
      </c>
    </row>
    <row r="1353" spans="1:13" s="13" customFormat="1">
      <c r="A1353" s="11">
        <v>41129</v>
      </c>
      <c r="B1353" s="13">
        <v>17</v>
      </c>
      <c r="C1353" s="13" t="s">
        <v>48</v>
      </c>
      <c r="D1353" s="13" t="s">
        <v>51</v>
      </c>
      <c r="E1353" s="13" t="str">
        <f t="shared" si="21"/>
        <v>4112917Average Per Premise50% Cycling</v>
      </c>
      <c r="F1353" s="13">
        <v>6.5986310000000001</v>
      </c>
      <c r="G1353" s="13">
        <v>6.5986310000000001</v>
      </c>
      <c r="H1353" s="13">
        <v>80.595500000000001</v>
      </c>
    </row>
    <row r="1354" spans="1:13" s="13" customFormat="1">
      <c r="A1354" s="11">
        <v>41129</v>
      </c>
      <c r="B1354" s="13">
        <v>17</v>
      </c>
      <c r="C1354" s="13" t="s">
        <v>48</v>
      </c>
      <c r="D1354" s="13" t="s">
        <v>46</v>
      </c>
      <c r="E1354" s="13" t="str">
        <f t="shared" si="21"/>
        <v>4112917Average Per PremiseAll</v>
      </c>
      <c r="F1354" s="13">
        <v>7.2215850000000001</v>
      </c>
      <c r="G1354" s="13">
        <v>7.2215850000000001</v>
      </c>
      <c r="H1354" s="13">
        <v>80.733400000000003</v>
      </c>
      <c r="I1354" s="13">
        <v>0</v>
      </c>
      <c r="J1354" s="13">
        <v>0</v>
      </c>
      <c r="K1354" s="13">
        <v>0</v>
      </c>
      <c r="L1354" s="13">
        <v>0</v>
      </c>
      <c r="M1354" s="13">
        <v>0</v>
      </c>
    </row>
    <row r="1355" spans="1:13" s="13" customFormat="1">
      <c r="A1355" s="11">
        <v>41129</v>
      </c>
      <c r="B1355" s="13">
        <v>17</v>
      </c>
      <c r="C1355" s="13" t="s">
        <v>50</v>
      </c>
      <c r="D1355" s="13" t="s">
        <v>55</v>
      </c>
      <c r="E1355" s="13" t="str">
        <f t="shared" si="21"/>
        <v>4112917Average Per Ton30% Cycling</v>
      </c>
      <c r="F1355" s="13">
        <v>1.103504</v>
      </c>
      <c r="G1355" s="13">
        <v>1.103504</v>
      </c>
      <c r="H1355" s="13">
        <v>81.000900000000001</v>
      </c>
    </row>
    <row r="1356" spans="1:13" s="13" customFormat="1">
      <c r="A1356" s="11">
        <v>41129</v>
      </c>
      <c r="B1356" s="13">
        <v>17</v>
      </c>
      <c r="C1356" s="13" t="s">
        <v>50</v>
      </c>
      <c r="D1356" s="13" t="s">
        <v>51</v>
      </c>
      <c r="E1356" s="13" t="str">
        <f t="shared" si="21"/>
        <v>4112917Average Per Ton50% Cycling</v>
      </c>
      <c r="F1356" s="13">
        <v>0.78631830000000003</v>
      </c>
      <c r="G1356" s="13">
        <v>0.78631830000000003</v>
      </c>
      <c r="H1356" s="13">
        <v>80.595500000000001</v>
      </c>
    </row>
    <row r="1357" spans="1:13" s="13" customFormat="1">
      <c r="A1357" s="11">
        <v>41129</v>
      </c>
      <c r="B1357" s="13">
        <v>17</v>
      </c>
      <c r="C1357" s="13" t="s">
        <v>50</v>
      </c>
      <c r="D1357" s="13" t="s">
        <v>46</v>
      </c>
      <c r="E1357" s="13" t="str">
        <f t="shared" si="21"/>
        <v>4112917Average Per TonAll</v>
      </c>
      <c r="F1357" s="13">
        <v>0.89416150000000005</v>
      </c>
      <c r="G1357" s="13">
        <v>0.89416150000000005</v>
      </c>
      <c r="H1357" s="13">
        <v>80.733400000000003</v>
      </c>
      <c r="I1357" s="13">
        <v>0</v>
      </c>
      <c r="J1357" s="13">
        <v>0</v>
      </c>
      <c r="K1357" s="13">
        <v>0</v>
      </c>
      <c r="L1357" s="13">
        <v>0</v>
      </c>
      <c r="M1357" s="13">
        <v>0</v>
      </c>
    </row>
    <row r="1358" spans="1:13" s="13" customFormat="1">
      <c r="A1358" s="11">
        <v>41129</v>
      </c>
      <c r="B1358" s="13">
        <v>18</v>
      </c>
      <c r="C1358" s="13" t="s">
        <v>56</v>
      </c>
      <c r="D1358" s="13" t="s">
        <v>55</v>
      </c>
      <c r="E1358" s="13" t="str">
        <f t="shared" si="21"/>
        <v>4112918Aggregate30% Cycling</v>
      </c>
      <c r="F1358" s="13">
        <v>11.783160000000001</v>
      </c>
      <c r="G1358" s="13">
        <v>11.783160000000001</v>
      </c>
      <c r="H1358" s="13">
        <v>77.992599999999996</v>
      </c>
    </row>
    <row r="1359" spans="1:13" s="13" customFormat="1">
      <c r="A1359" s="11">
        <v>41129</v>
      </c>
      <c r="B1359" s="13">
        <v>18</v>
      </c>
      <c r="C1359" s="13" t="s">
        <v>56</v>
      </c>
      <c r="D1359" s="13" t="s">
        <v>51</v>
      </c>
      <c r="E1359" s="13" t="str">
        <f t="shared" si="21"/>
        <v>4112918Aggregate50% Cycling</v>
      </c>
      <c r="F1359" s="13">
        <v>18.38513</v>
      </c>
      <c r="G1359" s="13">
        <v>18.38513</v>
      </c>
      <c r="H1359" s="13">
        <v>77.874399999999994</v>
      </c>
    </row>
    <row r="1360" spans="1:13" s="13" customFormat="1">
      <c r="A1360" s="11">
        <v>41129</v>
      </c>
      <c r="B1360" s="13">
        <v>18</v>
      </c>
      <c r="C1360" s="13" t="s">
        <v>56</v>
      </c>
      <c r="D1360" s="13" t="s">
        <v>46</v>
      </c>
      <c r="E1360" s="13" t="str">
        <f t="shared" si="21"/>
        <v>4112918AggregateAll</v>
      </c>
      <c r="F1360" s="13">
        <v>30.169920000000001</v>
      </c>
      <c r="G1360" s="13">
        <v>30.169920000000001</v>
      </c>
      <c r="H1360" s="13">
        <v>77.914599999999993</v>
      </c>
      <c r="I1360" s="13">
        <v>0</v>
      </c>
      <c r="J1360" s="13">
        <v>0</v>
      </c>
      <c r="K1360" s="13">
        <v>0</v>
      </c>
      <c r="L1360" s="13">
        <v>0</v>
      </c>
      <c r="M1360" s="13">
        <v>0</v>
      </c>
    </row>
    <row r="1361" spans="1:13" s="13" customFormat="1">
      <c r="A1361" s="11">
        <v>41129</v>
      </c>
      <c r="B1361" s="13">
        <v>18</v>
      </c>
      <c r="C1361" s="13" t="s">
        <v>49</v>
      </c>
      <c r="D1361" s="13" t="s">
        <v>55</v>
      </c>
      <c r="E1361" s="13" t="str">
        <f t="shared" si="21"/>
        <v>4112918Average Per Device30% Cycling</v>
      </c>
      <c r="F1361" s="13">
        <v>3.4866109999999999</v>
      </c>
      <c r="G1361" s="13">
        <v>3.4866109999999999</v>
      </c>
      <c r="H1361" s="13">
        <v>77.992599999999996</v>
      </c>
    </row>
    <row r="1362" spans="1:13" s="13" customFormat="1">
      <c r="A1362" s="11">
        <v>41129</v>
      </c>
      <c r="B1362" s="13">
        <v>18</v>
      </c>
      <c r="C1362" s="13" t="s">
        <v>49</v>
      </c>
      <c r="D1362" s="13" t="s">
        <v>51</v>
      </c>
      <c r="E1362" s="13" t="str">
        <f t="shared" si="21"/>
        <v>4112918Average Per Device50% Cycling</v>
      </c>
      <c r="F1362" s="13">
        <v>2.870368</v>
      </c>
      <c r="G1362" s="13">
        <v>2.870368</v>
      </c>
      <c r="H1362" s="13">
        <v>77.874399999999994</v>
      </c>
    </row>
    <row r="1363" spans="1:13" s="13" customFormat="1">
      <c r="A1363" s="11">
        <v>41129</v>
      </c>
      <c r="B1363" s="13">
        <v>18</v>
      </c>
      <c r="C1363" s="13" t="s">
        <v>49</v>
      </c>
      <c r="D1363" s="13" t="s">
        <v>46</v>
      </c>
      <c r="E1363" s="13" t="str">
        <f t="shared" si="21"/>
        <v>4112918Average Per DeviceAll</v>
      </c>
      <c r="F1363" s="13">
        <v>3.0798899999999998</v>
      </c>
      <c r="G1363" s="13">
        <v>3.0798899999999998</v>
      </c>
      <c r="H1363" s="13">
        <v>77.914599999999993</v>
      </c>
      <c r="I1363" s="13">
        <v>0</v>
      </c>
      <c r="J1363" s="13">
        <v>0</v>
      </c>
      <c r="K1363" s="13">
        <v>0</v>
      </c>
      <c r="L1363" s="13">
        <v>0</v>
      </c>
      <c r="M1363" s="13">
        <v>0</v>
      </c>
    </row>
    <row r="1364" spans="1:13" s="13" customFormat="1">
      <c r="A1364" s="11">
        <v>41129</v>
      </c>
      <c r="B1364" s="13">
        <v>18</v>
      </c>
      <c r="C1364" s="13" t="s">
        <v>48</v>
      </c>
      <c r="D1364" s="13" t="s">
        <v>55</v>
      </c>
      <c r="E1364" s="13" t="str">
        <f t="shared" si="21"/>
        <v>4112918Average Per Premise30% Cycling</v>
      </c>
      <c r="F1364" s="13">
        <v>7.2690659999999996</v>
      </c>
      <c r="G1364" s="13">
        <v>7.2690659999999996</v>
      </c>
      <c r="H1364" s="13">
        <v>77.992599999999996</v>
      </c>
    </row>
    <row r="1365" spans="1:13" s="13" customFormat="1">
      <c r="A1365" s="11">
        <v>41129</v>
      </c>
      <c r="B1365" s="13">
        <v>18</v>
      </c>
      <c r="C1365" s="13" t="s">
        <v>48</v>
      </c>
      <c r="D1365" s="13" t="s">
        <v>51</v>
      </c>
      <c r="E1365" s="13" t="str">
        <f t="shared" si="21"/>
        <v>4112918Average Per Premise50% Cycling</v>
      </c>
      <c r="F1365" s="13">
        <v>5.8365479999999996</v>
      </c>
      <c r="G1365" s="13">
        <v>5.8365479999999996</v>
      </c>
      <c r="H1365" s="13">
        <v>77.874399999999994</v>
      </c>
    </row>
    <row r="1366" spans="1:13" s="13" customFormat="1">
      <c r="A1366" s="11">
        <v>41129</v>
      </c>
      <c r="B1366" s="13">
        <v>18</v>
      </c>
      <c r="C1366" s="13" t="s">
        <v>48</v>
      </c>
      <c r="D1366" s="13" t="s">
        <v>46</v>
      </c>
      <c r="E1366" s="13" t="str">
        <f t="shared" si="21"/>
        <v>4112918Average Per PremiseAll</v>
      </c>
      <c r="F1366" s="13">
        <v>6.3236039999999996</v>
      </c>
      <c r="G1366" s="13">
        <v>6.3236039999999996</v>
      </c>
      <c r="H1366" s="13">
        <v>77.914599999999993</v>
      </c>
      <c r="I1366" s="13">
        <v>0</v>
      </c>
      <c r="J1366" s="13">
        <v>0</v>
      </c>
      <c r="K1366" s="13">
        <v>0</v>
      </c>
      <c r="L1366" s="13">
        <v>0</v>
      </c>
      <c r="M1366" s="13">
        <v>0</v>
      </c>
    </row>
    <row r="1367" spans="1:13" s="13" customFormat="1">
      <c r="A1367" s="11">
        <v>41129</v>
      </c>
      <c r="B1367" s="13">
        <v>18</v>
      </c>
      <c r="C1367" s="13" t="s">
        <v>50</v>
      </c>
      <c r="D1367" s="13" t="s">
        <v>55</v>
      </c>
      <c r="E1367" s="13" t="str">
        <f t="shared" si="21"/>
        <v>4112918Average Per Ton30% Cycling</v>
      </c>
      <c r="F1367" s="13">
        <v>0.95143999999999995</v>
      </c>
      <c r="G1367" s="13">
        <v>0.95143999999999995</v>
      </c>
      <c r="H1367" s="13">
        <v>77.992599999999996</v>
      </c>
    </row>
    <row r="1368" spans="1:13" s="13" customFormat="1">
      <c r="A1368" s="11">
        <v>41129</v>
      </c>
      <c r="B1368" s="13">
        <v>18</v>
      </c>
      <c r="C1368" s="13" t="s">
        <v>50</v>
      </c>
      <c r="D1368" s="13" t="s">
        <v>51</v>
      </c>
      <c r="E1368" s="13" t="str">
        <f t="shared" si="21"/>
        <v>4112918Average Per Ton50% Cycling</v>
      </c>
      <c r="F1368" s="13">
        <v>0.69550559999999995</v>
      </c>
      <c r="G1368" s="13">
        <v>0.69550559999999995</v>
      </c>
      <c r="H1368" s="13">
        <v>77.874399999999994</v>
      </c>
    </row>
    <row r="1369" spans="1:13" s="13" customFormat="1">
      <c r="A1369" s="11">
        <v>41129</v>
      </c>
      <c r="B1369" s="13">
        <v>18</v>
      </c>
      <c r="C1369" s="13" t="s">
        <v>50</v>
      </c>
      <c r="D1369" s="13" t="s">
        <v>46</v>
      </c>
      <c r="E1369" s="13" t="str">
        <f t="shared" si="21"/>
        <v>4112918Average Per TonAll</v>
      </c>
      <c r="F1369" s="13">
        <v>0.78252330000000003</v>
      </c>
      <c r="G1369" s="13">
        <v>0.78252330000000003</v>
      </c>
      <c r="H1369" s="13">
        <v>77.914599999999993</v>
      </c>
      <c r="I1369" s="13">
        <v>0</v>
      </c>
      <c r="J1369" s="13">
        <v>0</v>
      </c>
      <c r="K1369" s="13">
        <v>0</v>
      </c>
      <c r="L1369" s="13">
        <v>0</v>
      </c>
      <c r="M1369" s="13">
        <v>0</v>
      </c>
    </row>
    <row r="1370" spans="1:13" s="13" customFormat="1">
      <c r="A1370" s="11">
        <v>41129</v>
      </c>
      <c r="B1370" s="13">
        <v>19</v>
      </c>
      <c r="C1370" s="13" t="s">
        <v>56</v>
      </c>
      <c r="D1370" s="13" t="s">
        <v>55</v>
      </c>
      <c r="E1370" s="13" t="str">
        <f t="shared" si="21"/>
        <v>4112919Aggregate30% Cycling</v>
      </c>
      <c r="F1370" s="13">
        <v>10.255509999999999</v>
      </c>
      <c r="G1370" s="13">
        <v>10.255509999999999</v>
      </c>
      <c r="H1370" s="13">
        <v>75.264200000000002</v>
      </c>
    </row>
    <row r="1371" spans="1:13" s="13" customFormat="1">
      <c r="A1371" s="11">
        <v>41129</v>
      </c>
      <c r="B1371" s="13">
        <v>19</v>
      </c>
      <c r="C1371" s="13" t="s">
        <v>56</v>
      </c>
      <c r="D1371" s="13" t="s">
        <v>51</v>
      </c>
      <c r="E1371" s="13" t="str">
        <f t="shared" si="21"/>
        <v>4112919Aggregate50% Cycling</v>
      </c>
      <c r="F1371" s="13">
        <v>15.65657</v>
      </c>
      <c r="G1371" s="13">
        <v>15.65657</v>
      </c>
      <c r="H1371" s="13">
        <v>75.296400000000006</v>
      </c>
    </row>
    <row r="1372" spans="1:13" s="13" customFormat="1">
      <c r="A1372" s="11">
        <v>41129</v>
      </c>
      <c r="B1372" s="13">
        <v>19</v>
      </c>
      <c r="C1372" s="13" t="s">
        <v>56</v>
      </c>
      <c r="D1372" s="13" t="s">
        <v>46</v>
      </c>
      <c r="E1372" s="13" t="str">
        <f t="shared" si="21"/>
        <v>4112919AggregateAll</v>
      </c>
      <c r="F1372" s="13">
        <v>25.913630000000001</v>
      </c>
      <c r="G1372" s="13">
        <v>25.913630000000001</v>
      </c>
      <c r="H1372" s="13">
        <v>75.285399999999996</v>
      </c>
      <c r="I1372" s="13">
        <v>0</v>
      </c>
      <c r="J1372" s="13">
        <v>0</v>
      </c>
      <c r="K1372" s="13">
        <v>0</v>
      </c>
      <c r="L1372" s="13">
        <v>0</v>
      </c>
      <c r="M1372" s="13">
        <v>0</v>
      </c>
    </row>
    <row r="1373" spans="1:13" s="13" customFormat="1">
      <c r="A1373" s="11">
        <v>41129</v>
      </c>
      <c r="B1373" s="13">
        <v>19</v>
      </c>
      <c r="C1373" s="13" t="s">
        <v>49</v>
      </c>
      <c r="D1373" s="13" t="s">
        <v>55</v>
      </c>
      <c r="E1373" s="13" t="str">
        <f t="shared" si="21"/>
        <v>4112919Average Per Device30% Cycling</v>
      </c>
      <c r="F1373" s="13">
        <v>3.0345849999999999</v>
      </c>
      <c r="G1373" s="13">
        <v>3.0345849999999999</v>
      </c>
      <c r="H1373" s="13">
        <v>75.264200000000002</v>
      </c>
    </row>
    <row r="1374" spans="1:13" s="13" customFormat="1">
      <c r="A1374" s="11">
        <v>41129</v>
      </c>
      <c r="B1374" s="13">
        <v>19</v>
      </c>
      <c r="C1374" s="13" t="s">
        <v>49</v>
      </c>
      <c r="D1374" s="13" t="s">
        <v>51</v>
      </c>
      <c r="E1374" s="13" t="str">
        <f t="shared" si="21"/>
        <v>4112919Average Per Device50% Cycling</v>
      </c>
      <c r="F1374" s="13">
        <v>2.4443739999999998</v>
      </c>
      <c r="G1374" s="13">
        <v>2.4443739999999998</v>
      </c>
      <c r="H1374" s="13">
        <v>75.296400000000006</v>
      </c>
    </row>
    <row r="1375" spans="1:13" s="13" customFormat="1">
      <c r="A1375" s="11">
        <v>41129</v>
      </c>
      <c r="B1375" s="13">
        <v>19</v>
      </c>
      <c r="C1375" s="13" t="s">
        <v>49</v>
      </c>
      <c r="D1375" s="13" t="s">
        <v>46</v>
      </c>
      <c r="E1375" s="13" t="str">
        <f t="shared" si="21"/>
        <v>4112919Average Per DeviceAll</v>
      </c>
      <c r="F1375" s="13">
        <v>2.6450459999999998</v>
      </c>
      <c r="G1375" s="13">
        <v>2.6450459999999998</v>
      </c>
      <c r="H1375" s="13">
        <v>75.285399999999996</v>
      </c>
      <c r="I1375" s="13">
        <v>0</v>
      </c>
      <c r="J1375" s="13">
        <v>0</v>
      </c>
      <c r="K1375" s="13">
        <v>0</v>
      </c>
      <c r="L1375" s="13">
        <v>0</v>
      </c>
      <c r="M1375" s="13">
        <v>0</v>
      </c>
    </row>
    <row r="1376" spans="1:13" s="13" customFormat="1">
      <c r="A1376" s="11">
        <v>41129</v>
      </c>
      <c r="B1376" s="13">
        <v>19</v>
      </c>
      <c r="C1376" s="13" t="s">
        <v>48</v>
      </c>
      <c r="D1376" s="13" t="s">
        <v>55</v>
      </c>
      <c r="E1376" s="13" t="str">
        <f t="shared" si="21"/>
        <v>4112919Average Per Premise30% Cycling</v>
      </c>
      <c r="F1376" s="13">
        <v>6.3266590000000003</v>
      </c>
      <c r="G1376" s="13">
        <v>6.3266590000000003</v>
      </c>
      <c r="H1376" s="13">
        <v>75.264200000000002</v>
      </c>
    </row>
    <row r="1377" spans="1:13" s="13" customFormat="1">
      <c r="A1377" s="11">
        <v>41129</v>
      </c>
      <c r="B1377" s="13">
        <v>19</v>
      </c>
      <c r="C1377" s="13" t="s">
        <v>48</v>
      </c>
      <c r="D1377" s="13" t="s">
        <v>51</v>
      </c>
      <c r="E1377" s="13" t="str">
        <f t="shared" si="21"/>
        <v>4112919Average Per Premise50% Cycling</v>
      </c>
      <c r="F1377" s="13">
        <v>4.9703400000000002</v>
      </c>
      <c r="G1377" s="13">
        <v>4.9703400000000002</v>
      </c>
      <c r="H1377" s="13">
        <v>75.296400000000006</v>
      </c>
    </row>
    <row r="1378" spans="1:13" s="13" customFormat="1">
      <c r="A1378" s="11">
        <v>41129</v>
      </c>
      <c r="B1378" s="13">
        <v>19</v>
      </c>
      <c r="C1378" s="13" t="s">
        <v>48</v>
      </c>
      <c r="D1378" s="13" t="s">
        <v>46</v>
      </c>
      <c r="E1378" s="13" t="str">
        <f t="shared" si="21"/>
        <v>4112919Average Per PremiseAll</v>
      </c>
      <c r="F1378" s="13">
        <v>5.431489</v>
      </c>
      <c r="G1378" s="13">
        <v>5.431489</v>
      </c>
      <c r="H1378" s="13">
        <v>75.285399999999996</v>
      </c>
      <c r="I1378" s="13">
        <v>0</v>
      </c>
      <c r="J1378" s="13">
        <v>0</v>
      </c>
      <c r="K1378" s="13">
        <v>0</v>
      </c>
      <c r="L1378" s="13">
        <v>0</v>
      </c>
      <c r="M1378" s="13">
        <v>0</v>
      </c>
    </row>
    <row r="1379" spans="1:13" s="13" customFormat="1">
      <c r="A1379" s="11">
        <v>41129</v>
      </c>
      <c r="B1379" s="13">
        <v>19</v>
      </c>
      <c r="C1379" s="13" t="s">
        <v>50</v>
      </c>
      <c r="D1379" s="13" t="s">
        <v>55</v>
      </c>
      <c r="E1379" s="13" t="str">
        <f t="shared" si="21"/>
        <v>4112919Average Per Ton30% Cycling</v>
      </c>
      <c r="F1379" s="13">
        <v>0.82808939999999998</v>
      </c>
      <c r="G1379" s="13">
        <v>0.82808939999999998</v>
      </c>
      <c r="H1379" s="13">
        <v>75.264200000000002</v>
      </c>
    </row>
    <row r="1380" spans="1:13" s="13" customFormat="1">
      <c r="A1380" s="11">
        <v>41129</v>
      </c>
      <c r="B1380" s="13">
        <v>19</v>
      </c>
      <c r="C1380" s="13" t="s">
        <v>50</v>
      </c>
      <c r="D1380" s="13" t="s">
        <v>51</v>
      </c>
      <c r="E1380" s="13" t="str">
        <f t="shared" si="21"/>
        <v>4112919Average Per Ton50% Cycling</v>
      </c>
      <c r="F1380" s="13">
        <v>0.5922849</v>
      </c>
      <c r="G1380" s="13">
        <v>0.5922849</v>
      </c>
      <c r="H1380" s="13">
        <v>75.296400000000006</v>
      </c>
    </row>
    <row r="1381" spans="1:13" s="13" customFormat="1">
      <c r="A1381" s="11">
        <v>41129</v>
      </c>
      <c r="B1381" s="13">
        <v>19</v>
      </c>
      <c r="C1381" s="13" t="s">
        <v>50</v>
      </c>
      <c r="D1381" s="13" t="s">
        <v>46</v>
      </c>
      <c r="E1381" s="13" t="str">
        <f t="shared" si="21"/>
        <v>4112919Average Per TonAll</v>
      </c>
      <c r="F1381" s="13">
        <v>0.67245840000000001</v>
      </c>
      <c r="G1381" s="13">
        <v>0.67245840000000001</v>
      </c>
      <c r="H1381" s="13">
        <v>75.285399999999996</v>
      </c>
      <c r="I1381" s="13">
        <v>0</v>
      </c>
      <c r="J1381" s="13">
        <v>0</v>
      </c>
      <c r="K1381" s="13">
        <v>0</v>
      </c>
      <c r="L1381" s="13">
        <v>0</v>
      </c>
      <c r="M1381" s="13">
        <v>0</v>
      </c>
    </row>
    <row r="1382" spans="1:13" s="13" customFormat="1">
      <c r="A1382" s="11">
        <v>41129</v>
      </c>
      <c r="B1382" s="13">
        <v>20</v>
      </c>
      <c r="C1382" s="13" t="s">
        <v>56</v>
      </c>
      <c r="D1382" s="13" t="s">
        <v>55</v>
      </c>
      <c r="E1382" s="13" t="str">
        <f t="shared" si="21"/>
        <v>4112920Aggregate30% Cycling</v>
      </c>
      <c r="F1382" s="13">
        <v>9.5133530000000004</v>
      </c>
      <c r="G1382" s="13">
        <v>9.5133530000000004</v>
      </c>
      <c r="H1382" s="13">
        <v>71.971900000000005</v>
      </c>
    </row>
    <row r="1383" spans="1:13" s="13" customFormat="1">
      <c r="A1383" s="11">
        <v>41129</v>
      </c>
      <c r="B1383" s="13">
        <v>20</v>
      </c>
      <c r="C1383" s="13" t="s">
        <v>56</v>
      </c>
      <c r="D1383" s="13" t="s">
        <v>51</v>
      </c>
      <c r="E1383" s="13" t="str">
        <f t="shared" si="21"/>
        <v>4112920Aggregate50% Cycling</v>
      </c>
      <c r="F1383" s="13">
        <v>14.344810000000001</v>
      </c>
      <c r="G1383" s="13">
        <v>14.344810000000001</v>
      </c>
      <c r="H1383" s="13">
        <v>72.157899999999998</v>
      </c>
    </row>
    <row r="1384" spans="1:13" s="13" customFormat="1">
      <c r="A1384" s="11">
        <v>41129</v>
      </c>
      <c r="B1384" s="13">
        <v>20</v>
      </c>
      <c r="C1384" s="13" t="s">
        <v>56</v>
      </c>
      <c r="D1384" s="13" t="s">
        <v>46</v>
      </c>
      <c r="E1384" s="13" t="str">
        <f t="shared" si="21"/>
        <v>4112920AggregateAll</v>
      </c>
      <c r="F1384" s="13">
        <v>23.859660000000002</v>
      </c>
      <c r="G1384" s="13">
        <v>23.859660000000002</v>
      </c>
      <c r="H1384" s="13">
        <v>72.0946</v>
      </c>
      <c r="I1384" s="13">
        <v>0</v>
      </c>
      <c r="J1384" s="13">
        <v>0</v>
      </c>
      <c r="K1384" s="13">
        <v>0</v>
      </c>
      <c r="L1384" s="13">
        <v>0</v>
      </c>
      <c r="M1384" s="13">
        <v>0</v>
      </c>
    </row>
    <row r="1385" spans="1:13" s="13" customFormat="1">
      <c r="A1385" s="11">
        <v>41129</v>
      </c>
      <c r="B1385" s="13">
        <v>20</v>
      </c>
      <c r="C1385" s="13" t="s">
        <v>49</v>
      </c>
      <c r="D1385" s="13" t="s">
        <v>55</v>
      </c>
      <c r="E1385" s="13" t="str">
        <f t="shared" si="21"/>
        <v>4112920Average Per Device30% Cycling</v>
      </c>
      <c r="F1385" s="13">
        <v>2.814981</v>
      </c>
      <c r="G1385" s="13">
        <v>2.814981</v>
      </c>
      <c r="H1385" s="13">
        <v>71.971900000000005</v>
      </c>
    </row>
    <row r="1386" spans="1:13" s="13" customFormat="1">
      <c r="A1386" s="11">
        <v>41129</v>
      </c>
      <c r="B1386" s="13">
        <v>20</v>
      </c>
      <c r="C1386" s="13" t="s">
        <v>49</v>
      </c>
      <c r="D1386" s="13" t="s">
        <v>51</v>
      </c>
      <c r="E1386" s="13" t="str">
        <f t="shared" si="21"/>
        <v>4112920Average Per Device50% Cycling</v>
      </c>
      <c r="F1386" s="13">
        <v>2.239576</v>
      </c>
      <c r="G1386" s="13">
        <v>2.239576</v>
      </c>
      <c r="H1386" s="13">
        <v>72.157899999999998</v>
      </c>
    </row>
    <row r="1387" spans="1:13" s="13" customFormat="1">
      <c r="A1387" s="11">
        <v>41129</v>
      </c>
      <c r="B1387" s="13">
        <v>20</v>
      </c>
      <c r="C1387" s="13" t="s">
        <v>49</v>
      </c>
      <c r="D1387" s="13" t="s">
        <v>46</v>
      </c>
      <c r="E1387" s="13" t="str">
        <f t="shared" si="21"/>
        <v>4112920Average Per DeviceAll</v>
      </c>
      <c r="F1387" s="13">
        <v>2.4352140000000002</v>
      </c>
      <c r="G1387" s="13">
        <v>2.4352140000000002</v>
      </c>
      <c r="H1387" s="13">
        <v>72.0946</v>
      </c>
      <c r="I1387" s="13">
        <v>0</v>
      </c>
      <c r="J1387" s="13">
        <v>0</v>
      </c>
      <c r="K1387" s="13">
        <v>0</v>
      </c>
      <c r="L1387" s="13">
        <v>0</v>
      </c>
      <c r="M1387" s="13">
        <v>0</v>
      </c>
    </row>
    <row r="1388" spans="1:13" s="13" customFormat="1">
      <c r="A1388" s="11">
        <v>41129</v>
      </c>
      <c r="B1388" s="13">
        <v>20</v>
      </c>
      <c r="C1388" s="13" t="s">
        <v>48</v>
      </c>
      <c r="D1388" s="13" t="s">
        <v>55</v>
      </c>
      <c r="E1388" s="13" t="str">
        <f t="shared" si="21"/>
        <v>4112920Average Per Premise30% Cycling</v>
      </c>
      <c r="F1388" s="13">
        <v>5.868817</v>
      </c>
      <c r="G1388" s="13">
        <v>5.868817</v>
      </c>
      <c r="H1388" s="13">
        <v>71.971900000000005</v>
      </c>
    </row>
    <row r="1389" spans="1:13" s="13" customFormat="1">
      <c r="A1389" s="11">
        <v>41129</v>
      </c>
      <c r="B1389" s="13">
        <v>20</v>
      </c>
      <c r="C1389" s="13" t="s">
        <v>48</v>
      </c>
      <c r="D1389" s="13" t="s">
        <v>51</v>
      </c>
      <c r="E1389" s="13" t="str">
        <f t="shared" si="21"/>
        <v>4112920Average Per Premise50% Cycling</v>
      </c>
      <c r="F1389" s="13">
        <v>4.5539079999999998</v>
      </c>
      <c r="G1389" s="13">
        <v>4.5539079999999998</v>
      </c>
      <c r="H1389" s="13">
        <v>72.157899999999998</v>
      </c>
    </row>
    <row r="1390" spans="1:13" s="13" customFormat="1">
      <c r="A1390" s="11">
        <v>41129</v>
      </c>
      <c r="B1390" s="13">
        <v>20</v>
      </c>
      <c r="C1390" s="13" t="s">
        <v>48</v>
      </c>
      <c r="D1390" s="13" t="s">
        <v>46</v>
      </c>
      <c r="E1390" s="13" t="str">
        <f t="shared" si="21"/>
        <v>4112920Average Per PremiseAll</v>
      </c>
      <c r="F1390" s="13">
        <v>5.0009769999999998</v>
      </c>
      <c r="G1390" s="13">
        <v>5.0009769999999998</v>
      </c>
      <c r="H1390" s="13">
        <v>72.0946</v>
      </c>
      <c r="I1390" s="13">
        <v>0</v>
      </c>
      <c r="J1390" s="13">
        <v>0</v>
      </c>
      <c r="K1390" s="13">
        <v>0</v>
      </c>
      <c r="L1390" s="13">
        <v>0</v>
      </c>
      <c r="M1390" s="13">
        <v>0</v>
      </c>
    </row>
    <row r="1391" spans="1:13" s="13" customFormat="1">
      <c r="A1391" s="11">
        <v>41129</v>
      </c>
      <c r="B1391" s="13">
        <v>20</v>
      </c>
      <c r="C1391" s="13" t="s">
        <v>50</v>
      </c>
      <c r="D1391" s="13" t="s">
        <v>55</v>
      </c>
      <c r="E1391" s="13" t="str">
        <f t="shared" si="21"/>
        <v>4112920Average Per Ton30% Cycling</v>
      </c>
      <c r="F1391" s="13">
        <v>0.76816300000000004</v>
      </c>
      <c r="G1391" s="13">
        <v>0.76816300000000004</v>
      </c>
      <c r="H1391" s="13">
        <v>71.971900000000005</v>
      </c>
    </row>
    <row r="1392" spans="1:13" s="13" customFormat="1">
      <c r="A1392" s="11">
        <v>41129</v>
      </c>
      <c r="B1392" s="13">
        <v>20</v>
      </c>
      <c r="C1392" s="13" t="s">
        <v>50</v>
      </c>
      <c r="D1392" s="13" t="s">
        <v>51</v>
      </c>
      <c r="E1392" s="13" t="str">
        <f t="shared" si="21"/>
        <v>4112920Average Per Ton50% Cycling</v>
      </c>
      <c r="F1392" s="13">
        <v>0.54266119999999995</v>
      </c>
      <c r="G1392" s="13">
        <v>0.54266119999999995</v>
      </c>
      <c r="H1392" s="13">
        <v>72.157899999999998</v>
      </c>
    </row>
    <row r="1393" spans="1:13" s="13" customFormat="1">
      <c r="A1393" s="11">
        <v>41129</v>
      </c>
      <c r="B1393" s="13">
        <v>20</v>
      </c>
      <c r="C1393" s="13" t="s">
        <v>50</v>
      </c>
      <c r="D1393" s="13" t="s">
        <v>46</v>
      </c>
      <c r="E1393" s="13" t="str">
        <f t="shared" si="21"/>
        <v>4112920Average Per TonAll</v>
      </c>
      <c r="F1393" s="13">
        <v>0.61933179999999999</v>
      </c>
      <c r="G1393" s="13">
        <v>0.61933179999999999</v>
      </c>
      <c r="H1393" s="13">
        <v>72.0946</v>
      </c>
      <c r="I1393" s="13">
        <v>0</v>
      </c>
      <c r="J1393" s="13">
        <v>0</v>
      </c>
      <c r="K1393" s="13">
        <v>0</v>
      </c>
      <c r="L1393" s="13">
        <v>0</v>
      </c>
      <c r="M1393" s="13">
        <v>0</v>
      </c>
    </row>
    <row r="1394" spans="1:13" s="13" customFormat="1">
      <c r="A1394" s="11">
        <v>41129</v>
      </c>
      <c r="B1394" s="13">
        <v>21</v>
      </c>
      <c r="C1394" s="13" t="s">
        <v>56</v>
      </c>
      <c r="D1394" s="13" t="s">
        <v>55</v>
      </c>
      <c r="E1394" s="13" t="str">
        <f t="shared" si="21"/>
        <v>4112921Aggregate30% Cycling</v>
      </c>
      <c r="F1394" s="13">
        <v>8.720243</v>
      </c>
      <c r="G1394" s="13">
        <v>8.720243</v>
      </c>
      <c r="H1394" s="13">
        <v>71.645099999999999</v>
      </c>
    </row>
    <row r="1395" spans="1:13" s="13" customFormat="1">
      <c r="A1395" s="11">
        <v>41129</v>
      </c>
      <c r="B1395" s="13">
        <v>21</v>
      </c>
      <c r="C1395" s="13" t="s">
        <v>56</v>
      </c>
      <c r="D1395" s="13" t="s">
        <v>51</v>
      </c>
      <c r="E1395" s="13" t="str">
        <f t="shared" si="21"/>
        <v>4112921Aggregate50% Cycling</v>
      </c>
      <c r="F1395" s="13">
        <v>13.390930000000001</v>
      </c>
      <c r="G1395" s="13">
        <v>13.390930000000001</v>
      </c>
      <c r="H1395" s="13">
        <v>71.706999999999994</v>
      </c>
    </row>
    <row r="1396" spans="1:13" s="13" customFormat="1">
      <c r="A1396" s="11">
        <v>41129</v>
      </c>
      <c r="B1396" s="13">
        <v>21</v>
      </c>
      <c r="C1396" s="13" t="s">
        <v>56</v>
      </c>
      <c r="D1396" s="13" t="s">
        <v>46</v>
      </c>
      <c r="E1396" s="13" t="str">
        <f t="shared" si="21"/>
        <v>4112921AggregateAll</v>
      </c>
      <c r="F1396" s="13">
        <v>22.112459999999999</v>
      </c>
      <c r="G1396" s="13">
        <v>22.112459999999999</v>
      </c>
      <c r="H1396" s="13">
        <v>71.685900000000004</v>
      </c>
      <c r="I1396" s="13">
        <v>0</v>
      </c>
      <c r="J1396" s="13">
        <v>0</v>
      </c>
      <c r="K1396" s="13">
        <v>0</v>
      </c>
      <c r="L1396" s="13">
        <v>0</v>
      </c>
      <c r="M1396" s="13">
        <v>0</v>
      </c>
    </row>
    <row r="1397" spans="1:13" s="13" customFormat="1">
      <c r="A1397" s="11">
        <v>41129</v>
      </c>
      <c r="B1397" s="13">
        <v>21</v>
      </c>
      <c r="C1397" s="13" t="s">
        <v>49</v>
      </c>
      <c r="D1397" s="13" t="s">
        <v>55</v>
      </c>
      <c r="E1397" s="13" t="str">
        <f t="shared" si="21"/>
        <v>4112921Average Per Device30% Cycling</v>
      </c>
      <c r="F1397" s="13">
        <v>2.5803020000000001</v>
      </c>
      <c r="G1397" s="13">
        <v>2.5803020000000001</v>
      </c>
      <c r="H1397" s="13">
        <v>71.645099999999999</v>
      </c>
    </row>
    <row r="1398" spans="1:13" s="13" customFormat="1">
      <c r="A1398" s="11">
        <v>41129</v>
      </c>
      <c r="B1398" s="13">
        <v>21</v>
      </c>
      <c r="C1398" s="13" t="s">
        <v>49</v>
      </c>
      <c r="D1398" s="13" t="s">
        <v>51</v>
      </c>
      <c r="E1398" s="13" t="str">
        <f t="shared" si="21"/>
        <v>4112921Average Per Device50% Cycling</v>
      </c>
      <c r="F1398" s="13">
        <v>2.090652</v>
      </c>
      <c r="G1398" s="13">
        <v>2.090652</v>
      </c>
      <c r="H1398" s="13">
        <v>71.706999999999994</v>
      </c>
    </row>
    <row r="1399" spans="1:13" s="13" customFormat="1">
      <c r="A1399" s="11">
        <v>41129</v>
      </c>
      <c r="B1399" s="13">
        <v>21</v>
      </c>
      <c r="C1399" s="13" t="s">
        <v>49</v>
      </c>
      <c r="D1399" s="13" t="s">
        <v>46</v>
      </c>
      <c r="E1399" s="13" t="str">
        <f t="shared" si="21"/>
        <v>4112921Average Per DeviceAll</v>
      </c>
      <c r="F1399" s="13">
        <v>2.2571330000000001</v>
      </c>
      <c r="G1399" s="13">
        <v>2.2571330000000001</v>
      </c>
      <c r="H1399" s="13">
        <v>71.685900000000004</v>
      </c>
      <c r="I1399" s="13">
        <v>0</v>
      </c>
      <c r="J1399" s="13">
        <v>0</v>
      </c>
      <c r="K1399" s="13">
        <v>0</v>
      </c>
      <c r="L1399" s="13">
        <v>0</v>
      </c>
      <c r="M1399" s="13">
        <v>0</v>
      </c>
    </row>
    <row r="1400" spans="1:13" s="13" customFormat="1">
      <c r="A1400" s="11">
        <v>41129</v>
      </c>
      <c r="B1400" s="13">
        <v>21</v>
      </c>
      <c r="C1400" s="13" t="s">
        <v>48</v>
      </c>
      <c r="D1400" s="13" t="s">
        <v>55</v>
      </c>
      <c r="E1400" s="13" t="str">
        <f t="shared" si="21"/>
        <v>4112921Average Per Premise30% Cycling</v>
      </c>
      <c r="F1400" s="13">
        <v>5.3795450000000002</v>
      </c>
      <c r="G1400" s="13">
        <v>5.3795450000000002</v>
      </c>
      <c r="H1400" s="13">
        <v>71.645099999999999</v>
      </c>
    </row>
    <row r="1401" spans="1:13" s="13" customFormat="1">
      <c r="A1401" s="11">
        <v>41129</v>
      </c>
      <c r="B1401" s="13">
        <v>21</v>
      </c>
      <c r="C1401" s="13" t="s">
        <v>48</v>
      </c>
      <c r="D1401" s="13" t="s">
        <v>51</v>
      </c>
      <c r="E1401" s="13" t="str">
        <f t="shared" si="21"/>
        <v>4112921Average Per Premise50% Cycling</v>
      </c>
      <c r="F1401" s="13">
        <v>4.2510899999999996</v>
      </c>
      <c r="G1401" s="13">
        <v>4.2510899999999996</v>
      </c>
      <c r="H1401" s="13">
        <v>71.706999999999994</v>
      </c>
    </row>
    <row r="1402" spans="1:13" s="13" customFormat="1">
      <c r="A1402" s="11">
        <v>41129</v>
      </c>
      <c r="B1402" s="13">
        <v>21</v>
      </c>
      <c r="C1402" s="13" t="s">
        <v>48</v>
      </c>
      <c r="D1402" s="13" t="s">
        <v>46</v>
      </c>
      <c r="E1402" s="13" t="str">
        <f t="shared" si="21"/>
        <v>4112921Average Per PremiseAll</v>
      </c>
      <c r="F1402" s="13">
        <v>4.6347649999999998</v>
      </c>
      <c r="G1402" s="13">
        <v>4.6347649999999998</v>
      </c>
      <c r="H1402" s="13">
        <v>71.685900000000004</v>
      </c>
      <c r="I1402" s="13">
        <v>0</v>
      </c>
      <c r="J1402" s="13">
        <v>0</v>
      </c>
      <c r="K1402" s="13">
        <v>0</v>
      </c>
      <c r="L1402" s="13">
        <v>0</v>
      </c>
      <c r="M1402" s="13">
        <v>0</v>
      </c>
    </row>
    <row r="1403" spans="1:13" s="13" customFormat="1">
      <c r="A1403" s="11">
        <v>41129</v>
      </c>
      <c r="B1403" s="13">
        <v>21</v>
      </c>
      <c r="C1403" s="13" t="s">
        <v>50</v>
      </c>
      <c r="D1403" s="13" t="s">
        <v>55</v>
      </c>
      <c r="E1403" s="13" t="str">
        <f t="shared" si="21"/>
        <v>4112921Average Per Ton30% Cycling</v>
      </c>
      <c r="F1403" s="13">
        <v>0.70412269999999999</v>
      </c>
      <c r="G1403" s="13">
        <v>0.70412269999999999</v>
      </c>
      <c r="H1403" s="13">
        <v>71.645099999999999</v>
      </c>
    </row>
    <row r="1404" spans="1:13" s="13" customFormat="1">
      <c r="A1404" s="11">
        <v>41129</v>
      </c>
      <c r="B1404" s="13">
        <v>21</v>
      </c>
      <c r="C1404" s="13" t="s">
        <v>50</v>
      </c>
      <c r="D1404" s="13" t="s">
        <v>51</v>
      </c>
      <c r="E1404" s="13" t="str">
        <f t="shared" si="21"/>
        <v>4112921Average Per Ton50% Cycling</v>
      </c>
      <c r="F1404" s="13">
        <v>0.50657620000000003</v>
      </c>
      <c r="G1404" s="13">
        <v>0.50657620000000003</v>
      </c>
      <c r="H1404" s="13">
        <v>71.706999999999994</v>
      </c>
    </row>
    <row r="1405" spans="1:13" s="13" customFormat="1">
      <c r="A1405" s="11">
        <v>41129</v>
      </c>
      <c r="B1405" s="13">
        <v>21</v>
      </c>
      <c r="C1405" s="13" t="s">
        <v>50</v>
      </c>
      <c r="D1405" s="13" t="s">
        <v>46</v>
      </c>
      <c r="E1405" s="13" t="str">
        <f t="shared" si="21"/>
        <v>4112921Average Per TonAll</v>
      </c>
      <c r="F1405" s="13">
        <v>0.57374199999999997</v>
      </c>
      <c r="G1405" s="13">
        <v>0.57374199999999997</v>
      </c>
      <c r="H1405" s="13">
        <v>71.685900000000004</v>
      </c>
      <c r="I1405" s="13">
        <v>0</v>
      </c>
      <c r="J1405" s="13">
        <v>0</v>
      </c>
      <c r="K1405" s="13">
        <v>0</v>
      </c>
      <c r="L1405" s="13">
        <v>0</v>
      </c>
      <c r="M1405" s="13">
        <v>0</v>
      </c>
    </row>
    <row r="1406" spans="1:13" s="13" customFormat="1">
      <c r="A1406" s="11">
        <v>41129</v>
      </c>
      <c r="B1406" s="13">
        <v>22</v>
      </c>
      <c r="C1406" s="13" t="s">
        <v>56</v>
      </c>
      <c r="D1406" s="13" t="s">
        <v>55</v>
      </c>
      <c r="E1406" s="13" t="str">
        <f t="shared" si="21"/>
        <v>4112922Aggregate30% Cycling</v>
      </c>
      <c r="F1406" s="13">
        <v>7.7604340000000001</v>
      </c>
      <c r="G1406" s="13">
        <v>7.7604340000000001</v>
      </c>
      <c r="H1406" s="13">
        <v>71.102900000000005</v>
      </c>
    </row>
    <row r="1407" spans="1:13" s="13" customFormat="1">
      <c r="A1407" s="11">
        <v>41129</v>
      </c>
      <c r="B1407" s="13">
        <v>22</v>
      </c>
      <c r="C1407" s="13" t="s">
        <v>56</v>
      </c>
      <c r="D1407" s="13" t="s">
        <v>51</v>
      </c>
      <c r="E1407" s="13" t="str">
        <f t="shared" si="21"/>
        <v>4112922Aggregate50% Cycling</v>
      </c>
      <c r="F1407" s="13">
        <v>11.93713</v>
      </c>
      <c r="G1407" s="13">
        <v>11.93713</v>
      </c>
      <c r="H1407" s="13">
        <v>71.160700000000006</v>
      </c>
    </row>
    <row r="1408" spans="1:13" s="13" customFormat="1">
      <c r="A1408" s="11">
        <v>41129</v>
      </c>
      <c r="B1408" s="13">
        <v>22</v>
      </c>
      <c r="C1408" s="13" t="s">
        <v>56</v>
      </c>
      <c r="D1408" s="13" t="s">
        <v>46</v>
      </c>
      <c r="E1408" s="13" t="str">
        <f t="shared" si="21"/>
        <v>4112922AggregateAll</v>
      </c>
      <c r="F1408" s="13">
        <v>19.698699999999999</v>
      </c>
      <c r="G1408" s="13">
        <v>19.698699999999999</v>
      </c>
      <c r="H1408" s="13">
        <v>71.141000000000005</v>
      </c>
      <c r="I1408" s="13">
        <v>0</v>
      </c>
      <c r="J1408" s="13">
        <v>0</v>
      </c>
      <c r="K1408" s="13">
        <v>0</v>
      </c>
      <c r="L1408" s="13">
        <v>0</v>
      </c>
      <c r="M1408" s="13">
        <v>0</v>
      </c>
    </row>
    <row r="1409" spans="1:13" s="13" customFormat="1">
      <c r="A1409" s="11">
        <v>41129</v>
      </c>
      <c r="B1409" s="13">
        <v>22</v>
      </c>
      <c r="C1409" s="13" t="s">
        <v>49</v>
      </c>
      <c r="D1409" s="13" t="s">
        <v>55</v>
      </c>
      <c r="E1409" s="13" t="str">
        <f t="shared" si="21"/>
        <v>4112922Average Per Device30% Cycling</v>
      </c>
      <c r="F1409" s="13">
        <v>2.2962959999999999</v>
      </c>
      <c r="G1409" s="13">
        <v>2.2962959999999999</v>
      </c>
      <c r="H1409" s="13">
        <v>71.102900000000005</v>
      </c>
    </row>
    <row r="1410" spans="1:13" s="13" customFormat="1">
      <c r="A1410" s="11">
        <v>41129</v>
      </c>
      <c r="B1410" s="13">
        <v>22</v>
      </c>
      <c r="C1410" s="13" t="s">
        <v>49</v>
      </c>
      <c r="D1410" s="13" t="s">
        <v>51</v>
      </c>
      <c r="E1410" s="13" t="str">
        <f t="shared" si="21"/>
        <v>4112922Average Per Device50% Cycling</v>
      </c>
      <c r="F1410" s="13">
        <v>1.8636779999999999</v>
      </c>
      <c r="G1410" s="13">
        <v>1.8636779999999999</v>
      </c>
      <c r="H1410" s="13">
        <v>71.160700000000006</v>
      </c>
    </row>
    <row r="1411" spans="1:13" s="13" customFormat="1">
      <c r="A1411" s="11">
        <v>41129</v>
      </c>
      <c r="B1411" s="13">
        <v>22</v>
      </c>
      <c r="C1411" s="13" t="s">
        <v>49</v>
      </c>
      <c r="D1411" s="13" t="s">
        <v>46</v>
      </c>
      <c r="E1411" s="13" t="str">
        <f t="shared" ref="E1411:E1474" si="22">CONCATENATE(A1411,B1411,C1411,D1411)</f>
        <v>4112922Average Per DeviceAll</v>
      </c>
      <c r="F1411" s="13">
        <v>2.0107680000000001</v>
      </c>
      <c r="G1411" s="13">
        <v>2.0107680000000001</v>
      </c>
      <c r="H1411" s="13">
        <v>71.141000000000005</v>
      </c>
      <c r="I1411" s="13">
        <v>0</v>
      </c>
      <c r="J1411" s="13">
        <v>0</v>
      </c>
      <c r="K1411" s="13">
        <v>0</v>
      </c>
      <c r="L1411" s="13">
        <v>0</v>
      </c>
      <c r="M1411" s="13">
        <v>0</v>
      </c>
    </row>
    <row r="1412" spans="1:13" s="13" customFormat="1">
      <c r="A1412" s="11">
        <v>41129</v>
      </c>
      <c r="B1412" s="13">
        <v>22</v>
      </c>
      <c r="C1412" s="13" t="s">
        <v>48</v>
      </c>
      <c r="D1412" s="13" t="s">
        <v>55</v>
      </c>
      <c r="E1412" s="13" t="str">
        <f t="shared" si="22"/>
        <v>4112922Average Per Premise30% Cycling</v>
      </c>
      <c r="F1412" s="13">
        <v>4.7874359999999996</v>
      </c>
      <c r="G1412" s="13">
        <v>4.7874359999999996</v>
      </c>
      <c r="H1412" s="13">
        <v>71.102900000000005</v>
      </c>
    </row>
    <row r="1413" spans="1:13" s="13" customFormat="1">
      <c r="A1413" s="11">
        <v>41129</v>
      </c>
      <c r="B1413" s="13">
        <v>22</v>
      </c>
      <c r="C1413" s="13" t="s">
        <v>48</v>
      </c>
      <c r="D1413" s="13" t="s">
        <v>51</v>
      </c>
      <c r="E1413" s="13" t="str">
        <f t="shared" si="22"/>
        <v>4112922Average Per Premise50% Cycling</v>
      </c>
      <c r="F1413" s="13">
        <v>3.7895650000000001</v>
      </c>
      <c r="G1413" s="13">
        <v>3.7895650000000001</v>
      </c>
      <c r="H1413" s="13">
        <v>71.160700000000006</v>
      </c>
    </row>
    <row r="1414" spans="1:13" s="13" customFormat="1">
      <c r="A1414" s="11">
        <v>41129</v>
      </c>
      <c r="B1414" s="13">
        <v>22</v>
      </c>
      <c r="C1414" s="13" t="s">
        <v>48</v>
      </c>
      <c r="D1414" s="13" t="s">
        <v>46</v>
      </c>
      <c r="E1414" s="13" t="str">
        <f t="shared" si="22"/>
        <v>4112922Average Per PremiseAll</v>
      </c>
      <c r="F1414" s="13">
        <v>4.1288410000000004</v>
      </c>
      <c r="G1414" s="13">
        <v>4.1288410000000004</v>
      </c>
      <c r="H1414" s="13">
        <v>71.141000000000005</v>
      </c>
      <c r="I1414" s="13">
        <v>0</v>
      </c>
      <c r="J1414" s="13">
        <v>0</v>
      </c>
      <c r="K1414" s="13">
        <v>0</v>
      </c>
      <c r="L1414" s="13">
        <v>0</v>
      </c>
      <c r="M1414" s="13">
        <v>0</v>
      </c>
    </row>
    <row r="1415" spans="1:13" s="13" customFormat="1">
      <c r="A1415" s="11">
        <v>41129</v>
      </c>
      <c r="B1415" s="13">
        <v>22</v>
      </c>
      <c r="C1415" s="13" t="s">
        <v>50</v>
      </c>
      <c r="D1415" s="13" t="s">
        <v>55</v>
      </c>
      <c r="E1415" s="13" t="str">
        <f t="shared" si="22"/>
        <v>4112922Average Per Ton30% Cycling</v>
      </c>
      <c r="F1415" s="13">
        <v>0.62662220000000002</v>
      </c>
      <c r="G1415" s="13">
        <v>0.62662220000000002</v>
      </c>
      <c r="H1415" s="13">
        <v>71.102900000000005</v>
      </c>
    </row>
    <row r="1416" spans="1:13" s="13" customFormat="1">
      <c r="A1416" s="11">
        <v>41129</v>
      </c>
      <c r="B1416" s="13">
        <v>22</v>
      </c>
      <c r="C1416" s="13" t="s">
        <v>50</v>
      </c>
      <c r="D1416" s="13" t="s">
        <v>51</v>
      </c>
      <c r="E1416" s="13" t="str">
        <f t="shared" si="22"/>
        <v>4112922Average Per Ton50% Cycling</v>
      </c>
      <c r="F1416" s="13">
        <v>0.45157920000000001</v>
      </c>
      <c r="G1416" s="13">
        <v>0.45157920000000001</v>
      </c>
      <c r="H1416" s="13">
        <v>71.160700000000006</v>
      </c>
    </row>
    <row r="1417" spans="1:13" s="13" customFormat="1">
      <c r="A1417" s="11">
        <v>41129</v>
      </c>
      <c r="B1417" s="13">
        <v>22</v>
      </c>
      <c r="C1417" s="13" t="s">
        <v>50</v>
      </c>
      <c r="D1417" s="13" t="s">
        <v>46</v>
      </c>
      <c r="E1417" s="13" t="str">
        <f t="shared" si="22"/>
        <v>4112922Average Per TonAll</v>
      </c>
      <c r="F1417" s="13">
        <v>0.51109380000000004</v>
      </c>
      <c r="G1417" s="13">
        <v>0.51109380000000004</v>
      </c>
      <c r="H1417" s="13">
        <v>71.141000000000005</v>
      </c>
      <c r="I1417" s="13">
        <v>0</v>
      </c>
      <c r="J1417" s="13">
        <v>0</v>
      </c>
      <c r="K1417" s="13">
        <v>0</v>
      </c>
      <c r="L1417" s="13">
        <v>0</v>
      </c>
      <c r="M1417" s="13">
        <v>0</v>
      </c>
    </row>
    <row r="1418" spans="1:13" s="13" customFormat="1">
      <c r="A1418" s="11">
        <v>41129</v>
      </c>
      <c r="B1418" s="13">
        <v>23</v>
      </c>
      <c r="C1418" s="13" t="s">
        <v>56</v>
      </c>
      <c r="D1418" s="13" t="s">
        <v>55</v>
      </c>
      <c r="E1418" s="13" t="str">
        <f t="shared" si="22"/>
        <v>4112923Aggregate30% Cycling</v>
      </c>
      <c r="F1418" s="13">
        <v>6.4695029999999996</v>
      </c>
      <c r="G1418" s="13">
        <v>6.4695029999999996</v>
      </c>
      <c r="H1418" s="13">
        <v>70.400599999999997</v>
      </c>
    </row>
    <row r="1419" spans="1:13" s="13" customFormat="1">
      <c r="A1419" s="11">
        <v>41129</v>
      </c>
      <c r="B1419" s="13">
        <v>23</v>
      </c>
      <c r="C1419" s="13" t="s">
        <v>56</v>
      </c>
      <c r="D1419" s="13" t="s">
        <v>51</v>
      </c>
      <c r="E1419" s="13" t="str">
        <f t="shared" si="22"/>
        <v>4112923Aggregate50% Cycling</v>
      </c>
      <c r="F1419" s="13">
        <v>10.65591</v>
      </c>
      <c r="G1419" s="13">
        <v>10.65591</v>
      </c>
      <c r="H1419" s="13">
        <v>70.459900000000005</v>
      </c>
    </row>
    <row r="1420" spans="1:13" s="13" customFormat="1">
      <c r="A1420" s="11">
        <v>41129</v>
      </c>
      <c r="B1420" s="13">
        <v>23</v>
      </c>
      <c r="C1420" s="13" t="s">
        <v>56</v>
      </c>
      <c r="D1420" s="13" t="s">
        <v>46</v>
      </c>
      <c r="E1420" s="13" t="str">
        <f t="shared" si="22"/>
        <v>4112923AggregateAll</v>
      </c>
      <c r="F1420" s="13">
        <v>17.126110000000001</v>
      </c>
      <c r="G1420" s="13">
        <v>17.126110000000001</v>
      </c>
      <c r="H1420" s="13">
        <v>70.439700000000002</v>
      </c>
      <c r="I1420" s="13">
        <v>0</v>
      </c>
      <c r="J1420" s="13">
        <v>0</v>
      </c>
      <c r="K1420" s="13">
        <v>0</v>
      </c>
      <c r="L1420" s="13">
        <v>0</v>
      </c>
      <c r="M1420" s="13">
        <v>0</v>
      </c>
    </row>
    <row r="1421" spans="1:13" s="13" customFormat="1">
      <c r="A1421" s="11">
        <v>41129</v>
      </c>
      <c r="B1421" s="13">
        <v>23</v>
      </c>
      <c r="C1421" s="13" t="s">
        <v>49</v>
      </c>
      <c r="D1421" s="13" t="s">
        <v>55</v>
      </c>
      <c r="E1421" s="13" t="str">
        <f t="shared" si="22"/>
        <v>4112923Average Per Device30% Cycling</v>
      </c>
      <c r="F1421" s="13">
        <v>1.914312</v>
      </c>
      <c r="G1421" s="13">
        <v>1.914312</v>
      </c>
      <c r="H1421" s="13">
        <v>70.400599999999997</v>
      </c>
    </row>
    <row r="1422" spans="1:13" s="13" customFormat="1">
      <c r="A1422" s="11">
        <v>41129</v>
      </c>
      <c r="B1422" s="13">
        <v>23</v>
      </c>
      <c r="C1422" s="13" t="s">
        <v>49</v>
      </c>
      <c r="D1422" s="13" t="s">
        <v>51</v>
      </c>
      <c r="E1422" s="13" t="str">
        <f t="shared" si="22"/>
        <v>4112923Average Per Device50% Cycling</v>
      </c>
      <c r="F1422" s="13">
        <v>1.6636489999999999</v>
      </c>
      <c r="G1422" s="13">
        <v>1.6636489999999999</v>
      </c>
      <c r="H1422" s="13">
        <v>70.459900000000005</v>
      </c>
    </row>
    <row r="1423" spans="1:13" s="13" customFormat="1">
      <c r="A1423" s="11">
        <v>41129</v>
      </c>
      <c r="B1423" s="13">
        <v>23</v>
      </c>
      <c r="C1423" s="13" t="s">
        <v>49</v>
      </c>
      <c r="D1423" s="13" t="s">
        <v>46</v>
      </c>
      <c r="E1423" s="13" t="str">
        <f t="shared" si="22"/>
        <v>4112923Average Per DeviceAll</v>
      </c>
      <c r="F1423" s="13">
        <v>1.748874</v>
      </c>
      <c r="G1423" s="13">
        <v>1.748874</v>
      </c>
      <c r="H1423" s="13">
        <v>70.439700000000002</v>
      </c>
      <c r="I1423" s="13">
        <v>0</v>
      </c>
      <c r="J1423" s="13">
        <v>0</v>
      </c>
      <c r="K1423" s="13">
        <v>0</v>
      </c>
      <c r="L1423" s="13">
        <v>0</v>
      </c>
      <c r="M1423" s="13">
        <v>0</v>
      </c>
    </row>
    <row r="1424" spans="1:13" s="13" customFormat="1">
      <c r="A1424" s="11">
        <v>41129</v>
      </c>
      <c r="B1424" s="13">
        <v>23</v>
      </c>
      <c r="C1424" s="13" t="s">
        <v>48</v>
      </c>
      <c r="D1424" s="13" t="s">
        <v>55</v>
      </c>
      <c r="E1424" s="13" t="str">
        <f t="shared" si="22"/>
        <v>4112923Average Per Premise30% Cycling</v>
      </c>
      <c r="F1424" s="13">
        <v>3.9910570000000001</v>
      </c>
      <c r="G1424" s="13">
        <v>3.9910570000000001</v>
      </c>
      <c r="H1424" s="13">
        <v>70.400599999999997</v>
      </c>
    </row>
    <row r="1425" spans="1:13" s="13" customFormat="1">
      <c r="A1425" s="11">
        <v>41129</v>
      </c>
      <c r="B1425" s="13">
        <v>23</v>
      </c>
      <c r="C1425" s="13" t="s">
        <v>48</v>
      </c>
      <c r="D1425" s="13" t="s">
        <v>51</v>
      </c>
      <c r="E1425" s="13" t="str">
        <f t="shared" si="22"/>
        <v>4112923Average Per Premise50% Cycling</v>
      </c>
      <c r="F1425" s="13">
        <v>3.3828299999999998</v>
      </c>
      <c r="G1425" s="13">
        <v>3.3828299999999998</v>
      </c>
      <c r="H1425" s="13">
        <v>70.459900000000005</v>
      </c>
    </row>
    <row r="1426" spans="1:13" s="13" customFormat="1">
      <c r="A1426" s="11">
        <v>41129</v>
      </c>
      <c r="B1426" s="13">
        <v>23</v>
      </c>
      <c r="C1426" s="13" t="s">
        <v>48</v>
      </c>
      <c r="D1426" s="13" t="s">
        <v>46</v>
      </c>
      <c r="E1426" s="13" t="str">
        <f t="shared" si="22"/>
        <v>4112923Average Per PremiseAll</v>
      </c>
      <c r="F1426" s="13">
        <v>3.5896270000000001</v>
      </c>
      <c r="G1426" s="13">
        <v>3.5896270000000001</v>
      </c>
      <c r="H1426" s="13">
        <v>70.439700000000002</v>
      </c>
      <c r="I1426" s="13">
        <v>0</v>
      </c>
      <c r="J1426" s="13">
        <v>0</v>
      </c>
      <c r="K1426" s="13">
        <v>0</v>
      </c>
      <c r="L1426" s="13">
        <v>0</v>
      </c>
      <c r="M1426" s="13">
        <v>0</v>
      </c>
    </row>
    <row r="1427" spans="1:13" s="13" customFormat="1">
      <c r="A1427" s="11">
        <v>41129</v>
      </c>
      <c r="B1427" s="13">
        <v>23</v>
      </c>
      <c r="C1427" s="13" t="s">
        <v>50</v>
      </c>
      <c r="D1427" s="13" t="s">
        <v>55</v>
      </c>
      <c r="E1427" s="13" t="str">
        <f t="shared" si="22"/>
        <v>4112923Average Per Ton30% Cycling</v>
      </c>
      <c r="F1427" s="13">
        <v>0.52238499999999999</v>
      </c>
      <c r="G1427" s="13">
        <v>0.52238499999999999</v>
      </c>
      <c r="H1427" s="13">
        <v>70.400599999999997</v>
      </c>
    </row>
    <row r="1428" spans="1:13" s="13" customFormat="1">
      <c r="A1428" s="11">
        <v>41129</v>
      </c>
      <c r="B1428" s="13">
        <v>23</v>
      </c>
      <c r="C1428" s="13" t="s">
        <v>50</v>
      </c>
      <c r="D1428" s="13" t="s">
        <v>51</v>
      </c>
      <c r="E1428" s="13" t="str">
        <f t="shared" si="22"/>
        <v>4112923Average Per Ton50% Cycling</v>
      </c>
      <c r="F1428" s="13">
        <v>0.403111</v>
      </c>
      <c r="G1428" s="13">
        <v>0.403111</v>
      </c>
      <c r="H1428" s="13">
        <v>70.459900000000005</v>
      </c>
    </row>
    <row r="1429" spans="1:13" s="13" customFormat="1">
      <c r="A1429" s="11">
        <v>41129</v>
      </c>
      <c r="B1429" s="13">
        <v>23</v>
      </c>
      <c r="C1429" s="13" t="s">
        <v>50</v>
      </c>
      <c r="D1429" s="13" t="s">
        <v>46</v>
      </c>
      <c r="E1429" s="13" t="str">
        <f t="shared" si="22"/>
        <v>4112923Average Per TonAll</v>
      </c>
      <c r="F1429" s="13">
        <v>0.44366420000000001</v>
      </c>
      <c r="G1429" s="13">
        <v>0.44366420000000001</v>
      </c>
      <c r="H1429" s="13">
        <v>70.439700000000002</v>
      </c>
      <c r="I1429" s="13">
        <v>0</v>
      </c>
      <c r="J1429" s="13">
        <v>0</v>
      </c>
      <c r="K1429" s="13">
        <v>0</v>
      </c>
      <c r="L1429" s="13">
        <v>0</v>
      </c>
      <c r="M1429" s="13">
        <v>0</v>
      </c>
    </row>
    <row r="1430" spans="1:13" s="13" customFormat="1">
      <c r="A1430" s="11">
        <v>41129</v>
      </c>
      <c r="B1430" s="13">
        <v>24</v>
      </c>
      <c r="C1430" s="13" t="s">
        <v>56</v>
      </c>
      <c r="D1430" s="13" t="s">
        <v>55</v>
      </c>
      <c r="E1430" s="13" t="str">
        <f t="shared" si="22"/>
        <v>4112924Aggregate30% Cycling</v>
      </c>
      <c r="F1430" s="13">
        <v>5.7056550000000001</v>
      </c>
      <c r="G1430" s="13">
        <v>5.7056550000000001</v>
      </c>
      <c r="H1430" s="13">
        <v>70.355199999999996</v>
      </c>
    </row>
    <row r="1431" spans="1:13" s="13" customFormat="1">
      <c r="A1431" s="11">
        <v>41129</v>
      </c>
      <c r="B1431" s="13">
        <v>24</v>
      </c>
      <c r="C1431" s="13" t="s">
        <v>56</v>
      </c>
      <c r="D1431" s="13" t="s">
        <v>51</v>
      </c>
      <c r="E1431" s="13" t="str">
        <f t="shared" si="22"/>
        <v>4112924Aggregate50% Cycling</v>
      </c>
      <c r="F1431" s="13">
        <v>9.929926</v>
      </c>
      <c r="G1431" s="13">
        <v>9.929926</v>
      </c>
      <c r="H1431" s="13">
        <v>70.436199999999999</v>
      </c>
    </row>
    <row r="1432" spans="1:13" s="13" customFormat="1">
      <c r="A1432" s="11">
        <v>41129</v>
      </c>
      <c r="B1432" s="13">
        <v>24</v>
      </c>
      <c r="C1432" s="13" t="s">
        <v>56</v>
      </c>
      <c r="D1432" s="13" t="s">
        <v>46</v>
      </c>
      <c r="E1432" s="13" t="str">
        <f t="shared" si="22"/>
        <v>4112924AggregateAll</v>
      </c>
      <c r="F1432" s="13">
        <v>15.635999999999999</v>
      </c>
      <c r="G1432" s="13">
        <v>15.635999999999999</v>
      </c>
      <c r="H1432" s="13">
        <v>70.408699999999996</v>
      </c>
      <c r="I1432" s="13">
        <v>0</v>
      </c>
      <c r="J1432" s="13">
        <v>0</v>
      </c>
      <c r="K1432" s="13">
        <v>0</v>
      </c>
      <c r="L1432" s="13">
        <v>0</v>
      </c>
      <c r="M1432" s="13">
        <v>0</v>
      </c>
    </row>
    <row r="1433" spans="1:13" s="13" customFormat="1">
      <c r="A1433" s="11">
        <v>41129</v>
      </c>
      <c r="B1433" s="13">
        <v>24</v>
      </c>
      <c r="C1433" s="13" t="s">
        <v>49</v>
      </c>
      <c r="D1433" s="13" t="s">
        <v>55</v>
      </c>
      <c r="E1433" s="13" t="str">
        <f t="shared" si="22"/>
        <v>4112924Average Per Device30% Cycling</v>
      </c>
      <c r="F1433" s="13">
        <v>1.6882919999999999</v>
      </c>
      <c r="G1433" s="13">
        <v>1.6882919999999999</v>
      </c>
      <c r="H1433" s="13">
        <v>70.355199999999996</v>
      </c>
    </row>
    <row r="1434" spans="1:13" s="13" customFormat="1">
      <c r="A1434" s="11">
        <v>41129</v>
      </c>
      <c r="B1434" s="13">
        <v>24</v>
      </c>
      <c r="C1434" s="13" t="s">
        <v>49</v>
      </c>
      <c r="D1434" s="13" t="s">
        <v>51</v>
      </c>
      <c r="E1434" s="13" t="str">
        <f t="shared" si="22"/>
        <v>4112924Average Per Device50% Cycling</v>
      </c>
      <c r="F1434" s="13">
        <v>1.5503039999999999</v>
      </c>
      <c r="G1434" s="13">
        <v>1.5503039999999999</v>
      </c>
      <c r="H1434" s="13">
        <v>70.436199999999999</v>
      </c>
    </row>
    <row r="1435" spans="1:13" s="13" customFormat="1">
      <c r="A1435" s="11">
        <v>41129</v>
      </c>
      <c r="B1435" s="13">
        <v>24</v>
      </c>
      <c r="C1435" s="13" t="s">
        <v>49</v>
      </c>
      <c r="D1435" s="13" t="s">
        <v>46</v>
      </c>
      <c r="E1435" s="13" t="str">
        <f t="shared" si="22"/>
        <v>4112924Average Per DeviceAll</v>
      </c>
      <c r="F1435" s="13">
        <v>1.5972200000000001</v>
      </c>
      <c r="G1435" s="13">
        <v>1.5972200000000001</v>
      </c>
      <c r="H1435" s="13">
        <v>70.408699999999996</v>
      </c>
      <c r="I1435" s="13">
        <v>0</v>
      </c>
      <c r="J1435" s="13">
        <v>0</v>
      </c>
      <c r="K1435" s="13">
        <v>0</v>
      </c>
      <c r="L1435" s="13">
        <v>0</v>
      </c>
      <c r="M1435" s="13">
        <v>0</v>
      </c>
    </row>
    <row r="1436" spans="1:13" s="13" customFormat="1">
      <c r="A1436" s="11">
        <v>41129</v>
      </c>
      <c r="B1436" s="13">
        <v>24</v>
      </c>
      <c r="C1436" s="13" t="s">
        <v>48</v>
      </c>
      <c r="D1436" s="13" t="s">
        <v>55</v>
      </c>
      <c r="E1436" s="13" t="str">
        <f t="shared" si="22"/>
        <v>4112924Average Per Premise30% Cycling</v>
      </c>
      <c r="F1436" s="13">
        <v>3.5198369999999999</v>
      </c>
      <c r="G1436" s="13">
        <v>3.5198369999999999</v>
      </c>
      <c r="H1436" s="13">
        <v>70.355199999999996</v>
      </c>
    </row>
    <row r="1437" spans="1:13" s="13" customFormat="1">
      <c r="A1437" s="11">
        <v>41129</v>
      </c>
      <c r="B1437" s="13">
        <v>24</v>
      </c>
      <c r="C1437" s="13" t="s">
        <v>48</v>
      </c>
      <c r="D1437" s="13" t="s">
        <v>51</v>
      </c>
      <c r="E1437" s="13" t="str">
        <f t="shared" si="22"/>
        <v>4112924Average Per Premise50% Cycling</v>
      </c>
      <c r="F1437" s="13">
        <v>3.1523569999999999</v>
      </c>
      <c r="G1437" s="13">
        <v>3.1523569999999999</v>
      </c>
      <c r="H1437" s="13">
        <v>70.436199999999999</v>
      </c>
    </row>
    <row r="1438" spans="1:13" s="13" customFormat="1">
      <c r="A1438" s="11">
        <v>41129</v>
      </c>
      <c r="B1438" s="13">
        <v>24</v>
      </c>
      <c r="C1438" s="13" t="s">
        <v>48</v>
      </c>
      <c r="D1438" s="13" t="s">
        <v>46</v>
      </c>
      <c r="E1438" s="13" t="str">
        <f t="shared" si="22"/>
        <v>4112924Average Per PremiseAll</v>
      </c>
      <c r="F1438" s="13">
        <v>3.2772999999999999</v>
      </c>
      <c r="G1438" s="13">
        <v>3.2772999999999999</v>
      </c>
      <c r="H1438" s="13">
        <v>70.408699999999996</v>
      </c>
      <c r="I1438" s="13">
        <v>0</v>
      </c>
      <c r="J1438" s="13">
        <v>0</v>
      </c>
      <c r="K1438" s="13">
        <v>0</v>
      </c>
      <c r="L1438" s="13">
        <v>0</v>
      </c>
      <c r="M1438" s="13">
        <v>0</v>
      </c>
    </row>
    <row r="1439" spans="1:13" s="13" customFormat="1">
      <c r="A1439" s="11">
        <v>41129</v>
      </c>
      <c r="B1439" s="13">
        <v>24</v>
      </c>
      <c r="C1439" s="13" t="s">
        <v>50</v>
      </c>
      <c r="D1439" s="13" t="s">
        <v>55</v>
      </c>
      <c r="E1439" s="13" t="str">
        <f t="shared" si="22"/>
        <v>4112924Average Per Ton30% Cycling</v>
      </c>
      <c r="F1439" s="13">
        <v>0.46070749999999999</v>
      </c>
      <c r="G1439" s="13">
        <v>0.46070749999999999</v>
      </c>
      <c r="H1439" s="13">
        <v>70.355199999999996</v>
      </c>
    </row>
    <row r="1440" spans="1:13" s="13" customFormat="1">
      <c r="A1440" s="11">
        <v>41129</v>
      </c>
      <c r="B1440" s="13">
        <v>24</v>
      </c>
      <c r="C1440" s="13" t="s">
        <v>50</v>
      </c>
      <c r="D1440" s="13" t="s">
        <v>51</v>
      </c>
      <c r="E1440" s="13" t="str">
        <f t="shared" si="22"/>
        <v>4112924Average Per Ton50% Cycling</v>
      </c>
      <c r="F1440" s="13">
        <v>0.37564700000000001</v>
      </c>
      <c r="G1440" s="13">
        <v>0.37564700000000001</v>
      </c>
      <c r="H1440" s="13">
        <v>70.436199999999999</v>
      </c>
    </row>
    <row r="1441" spans="1:13" s="13" customFormat="1">
      <c r="A1441" s="11">
        <v>41129</v>
      </c>
      <c r="B1441" s="13">
        <v>24</v>
      </c>
      <c r="C1441" s="13" t="s">
        <v>50</v>
      </c>
      <c r="D1441" s="13" t="s">
        <v>46</v>
      </c>
      <c r="E1441" s="13" t="str">
        <f t="shared" si="22"/>
        <v>4112924Average Per TonAll</v>
      </c>
      <c r="F1441" s="13">
        <v>0.40456760000000003</v>
      </c>
      <c r="G1441" s="13">
        <v>0.40456760000000003</v>
      </c>
      <c r="H1441" s="13">
        <v>70.408699999999996</v>
      </c>
      <c r="I1441" s="13">
        <v>0</v>
      </c>
      <c r="J1441" s="13">
        <v>0</v>
      </c>
      <c r="K1441" s="13">
        <v>0</v>
      </c>
      <c r="L1441" s="13">
        <v>0</v>
      </c>
      <c r="M1441" s="13">
        <v>0</v>
      </c>
    </row>
    <row r="1442" spans="1:13" s="13" customFormat="1">
      <c r="A1442" s="11">
        <v>41165</v>
      </c>
      <c r="B1442" s="13">
        <v>1</v>
      </c>
      <c r="C1442" s="13" t="s">
        <v>56</v>
      </c>
      <c r="D1442" s="13" t="s">
        <v>55</v>
      </c>
      <c r="E1442" s="13" t="str">
        <f t="shared" si="22"/>
        <v>411651Aggregate30% Cycling</v>
      </c>
      <c r="F1442" s="13">
        <v>4.7650680000000003</v>
      </c>
      <c r="G1442" s="13">
        <v>4.7650680000000003</v>
      </c>
      <c r="H1442" s="13">
        <v>69.936400000000006</v>
      </c>
    </row>
    <row r="1443" spans="1:13" s="13" customFormat="1">
      <c r="A1443" s="11">
        <v>41165</v>
      </c>
      <c r="B1443" s="13">
        <v>1</v>
      </c>
      <c r="C1443" s="13" t="s">
        <v>56</v>
      </c>
      <c r="D1443" s="13" t="s">
        <v>51</v>
      </c>
      <c r="E1443" s="13" t="str">
        <f t="shared" si="22"/>
        <v>411651Aggregate50% Cycling</v>
      </c>
      <c r="F1443" s="13">
        <v>8.6947899999999994</v>
      </c>
      <c r="G1443" s="13">
        <v>8.6947899999999994</v>
      </c>
      <c r="H1443" s="13">
        <v>70.025099999999995</v>
      </c>
    </row>
    <row r="1444" spans="1:13" s="13" customFormat="1">
      <c r="A1444" s="11">
        <v>41165</v>
      </c>
      <c r="B1444" s="13">
        <v>1</v>
      </c>
      <c r="C1444" s="13" t="s">
        <v>56</v>
      </c>
      <c r="D1444" s="13" t="s">
        <v>46</v>
      </c>
      <c r="E1444" s="13" t="str">
        <f t="shared" si="22"/>
        <v>411651AggregateAll</v>
      </c>
      <c r="F1444" s="13">
        <v>13.46006</v>
      </c>
      <c r="G1444" s="13">
        <v>13.46006</v>
      </c>
      <c r="H1444" s="13">
        <v>69.995000000000005</v>
      </c>
      <c r="I1444" s="13">
        <v>0</v>
      </c>
      <c r="J1444" s="13">
        <v>0</v>
      </c>
      <c r="K1444" s="13">
        <v>0</v>
      </c>
      <c r="L1444" s="13">
        <v>0</v>
      </c>
      <c r="M1444" s="13">
        <v>0</v>
      </c>
    </row>
    <row r="1445" spans="1:13" s="13" customFormat="1">
      <c r="A1445" s="11">
        <v>41165</v>
      </c>
      <c r="B1445" s="13">
        <v>1</v>
      </c>
      <c r="C1445" s="13" t="s">
        <v>49</v>
      </c>
      <c r="D1445" s="13" t="s">
        <v>55</v>
      </c>
      <c r="E1445" s="13" t="str">
        <f t="shared" si="22"/>
        <v>411651Average Per Device30% Cycling</v>
      </c>
      <c r="F1445" s="13">
        <v>1.3933960000000001</v>
      </c>
      <c r="G1445" s="13">
        <v>1.3933960000000001</v>
      </c>
      <c r="H1445" s="13">
        <v>69.936400000000006</v>
      </c>
    </row>
    <row r="1446" spans="1:13" s="13" customFormat="1">
      <c r="A1446" s="11">
        <v>41165</v>
      </c>
      <c r="B1446" s="13">
        <v>1</v>
      </c>
      <c r="C1446" s="13" t="s">
        <v>49</v>
      </c>
      <c r="D1446" s="13" t="s">
        <v>51</v>
      </c>
      <c r="E1446" s="13" t="str">
        <f t="shared" si="22"/>
        <v>411651Average Per Device50% Cycling</v>
      </c>
      <c r="F1446" s="13">
        <v>1.3377589999999999</v>
      </c>
      <c r="G1446" s="13">
        <v>1.3377589999999999</v>
      </c>
      <c r="H1446" s="13">
        <v>70.025099999999995</v>
      </c>
    </row>
    <row r="1447" spans="1:13" s="13" customFormat="1">
      <c r="A1447" s="11">
        <v>41165</v>
      </c>
      <c r="B1447" s="13">
        <v>1</v>
      </c>
      <c r="C1447" s="13" t="s">
        <v>49</v>
      </c>
      <c r="D1447" s="13" t="s">
        <v>46</v>
      </c>
      <c r="E1447" s="13" t="str">
        <f t="shared" si="22"/>
        <v>411651Average Per DeviceAll</v>
      </c>
      <c r="F1447" s="13">
        <v>1.356676</v>
      </c>
      <c r="G1447" s="13">
        <v>1.356676</v>
      </c>
      <c r="H1447" s="13">
        <v>69.995000000000005</v>
      </c>
      <c r="I1447" s="13">
        <v>0</v>
      </c>
      <c r="J1447" s="13">
        <v>0</v>
      </c>
      <c r="K1447" s="13">
        <v>0</v>
      </c>
      <c r="L1447" s="13">
        <v>0</v>
      </c>
      <c r="M1447" s="13">
        <v>0</v>
      </c>
    </row>
    <row r="1448" spans="1:13" s="13" customFormat="1">
      <c r="A1448" s="11">
        <v>41165</v>
      </c>
      <c r="B1448" s="13">
        <v>1</v>
      </c>
      <c r="C1448" s="13" t="s">
        <v>48</v>
      </c>
      <c r="D1448" s="13" t="s">
        <v>55</v>
      </c>
      <c r="E1448" s="13" t="str">
        <f t="shared" si="22"/>
        <v>411651Average Per Premise30% Cycling</v>
      </c>
      <c r="F1448" s="13">
        <v>2.9395859999999998</v>
      </c>
      <c r="G1448" s="13">
        <v>2.9395859999999998</v>
      </c>
      <c r="H1448" s="13">
        <v>69.936400000000006</v>
      </c>
    </row>
    <row r="1449" spans="1:13" s="13" customFormat="1">
      <c r="A1449" s="11">
        <v>41165</v>
      </c>
      <c r="B1449" s="13">
        <v>1</v>
      </c>
      <c r="C1449" s="13" t="s">
        <v>48</v>
      </c>
      <c r="D1449" s="13" t="s">
        <v>51</v>
      </c>
      <c r="E1449" s="13" t="str">
        <f t="shared" si="22"/>
        <v>411651Average Per Premise50% Cycling</v>
      </c>
      <c r="F1449" s="13">
        <v>2.7602509999999998</v>
      </c>
      <c r="G1449" s="13">
        <v>2.7602509999999998</v>
      </c>
      <c r="H1449" s="13">
        <v>70.025099999999995</v>
      </c>
    </row>
    <row r="1450" spans="1:13" s="13" customFormat="1">
      <c r="A1450" s="11">
        <v>41165</v>
      </c>
      <c r="B1450" s="13">
        <v>1</v>
      </c>
      <c r="C1450" s="13" t="s">
        <v>48</v>
      </c>
      <c r="D1450" s="13" t="s">
        <v>46</v>
      </c>
      <c r="E1450" s="13" t="str">
        <f t="shared" si="22"/>
        <v>411651Average Per PremiseAll</v>
      </c>
      <c r="F1450" s="13">
        <v>2.8212250000000001</v>
      </c>
      <c r="G1450" s="13">
        <v>2.8212250000000001</v>
      </c>
      <c r="H1450" s="13">
        <v>69.995000000000005</v>
      </c>
      <c r="I1450" s="13">
        <v>0</v>
      </c>
      <c r="J1450" s="13">
        <v>0</v>
      </c>
      <c r="K1450" s="13">
        <v>0</v>
      </c>
      <c r="L1450" s="13">
        <v>0</v>
      </c>
      <c r="M1450" s="13">
        <v>0</v>
      </c>
    </row>
    <row r="1451" spans="1:13" s="13" customFormat="1">
      <c r="A1451" s="11">
        <v>41165</v>
      </c>
      <c r="B1451" s="13">
        <v>1</v>
      </c>
      <c r="C1451" s="13" t="s">
        <v>50</v>
      </c>
      <c r="D1451" s="13" t="s">
        <v>55</v>
      </c>
      <c r="E1451" s="13" t="str">
        <f t="shared" si="22"/>
        <v>411651Average Per Ton30% Cycling</v>
      </c>
      <c r="F1451" s="13">
        <v>0.3786562</v>
      </c>
      <c r="G1451" s="13">
        <v>0.3786562</v>
      </c>
      <c r="H1451" s="13">
        <v>69.936400000000006</v>
      </c>
    </row>
    <row r="1452" spans="1:13" s="13" customFormat="1">
      <c r="A1452" s="11">
        <v>41165</v>
      </c>
      <c r="B1452" s="13">
        <v>1</v>
      </c>
      <c r="C1452" s="13" t="s">
        <v>50</v>
      </c>
      <c r="D1452" s="13" t="s">
        <v>51</v>
      </c>
      <c r="E1452" s="13" t="str">
        <f t="shared" si="22"/>
        <v>411651Average Per Ton50% Cycling</v>
      </c>
      <c r="F1452" s="13">
        <v>0.32371719999999998</v>
      </c>
      <c r="G1452" s="13">
        <v>0.32371719999999998</v>
      </c>
      <c r="H1452" s="13">
        <v>70.025099999999995</v>
      </c>
    </row>
    <row r="1453" spans="1:13" s="13" customFormat="1">
      <c r="A1453" s="11">
        <v>41165</v>
      </c>
      <c r="B1453" s="13">
        <v>1</v>
      </c>
      <c r="C1453" s="13" t="s">
        <v>50</v>
      </c>
      <c r="D1453" s="13" t="s">
        <v>46</v>
      </c>
      <c r="E1453" s="13" t="str">
        <f t="shared" si="22"/>
        <v>411651Average Per TonAll</v>
      </c>
      <c r="F1453" s="13">
        <v>0.34239649999999999</v>
      </c>
      <c r="G1453" s="13">
        <v>0.34239649999999999</v>
      </c>
      <c r="H1453" s="13">
        <v>69.995000000000005</v>
      </c>
      <c r="I1453" s="13">
        <v>0</v>
      </c>
      <c r="J1453" s="13">
        <v>0</v>
      </c>
      <c r="K1453" s="13">
        <v>0</v>
      </c>
      <c r="L1453" s="13">
        <v>0</v>
      </c>
      <c r="M1453" s="13">
        <v>0</v>
      </c>
    </row>
    <row r="1454" spans="1:13" s="13" customFormat="1">
      <c r="A1454" s="11">
        <v>41165</v>
      </c>
      <c r="B1454" s="13">
        <v>2</v>
      </c>
      <c r="C1454" s="13" t="s">
        <v>56</v>
      </c>
      <c r="D1454" s="13" t="s">
        <v>55</v>
      </c>
      <c r="E1454" s="13" t="str">
        <f t="shared" si="22"/>
        <v>411652Aggregate30% Cycling</v>
      </c>
      <c r="F1454" s="13">
        <v>4.615634</v>
      </c>
      <c r="G1454" s="13">
        <v>4.615634</v>
      </c>
      <c r="H1454" s="13">
        <v>69.744799999999998</v>
      </c>
    </row>
    <row r="1455" spans="1:13" s="13" customFormat="1">
      <c r="A1455" s="11">
        <v>41165</v>
      </c>
      <c r="B1455" s="13">
        <v>2</v>
      </c>
      <c r="C1455" s="13" t="s">
        <v>56</v>
      </c>
      <c r="D1455" s="13" t="s">
        <v>51</v>
      </c>
      <c r="E1455" s="13" t="str">
        <f t="shared" si="22"/>
        <v>411652Aggregate50% Cycling</v>
      </c>
      <c r="F1455" s="13">
        <v>8.5032730000000001</v>
      </c>
      <c r="G1455" s="13">
        <v>8.5032730000000001</v>
      </c>
      <c r="H1455" s="13">
        <v>69.882400000000004</v>
      </c>
    </row>
    <row r="1456" spans="1:13" s="13" customFormat="1">
      <c r="A1456" s="11">
        <v>41165</v>
      </c>
      <c r="B1456" s="13">
        <v>2</v>
      </c>
      <c r="C1456" s="13" t="s">
        <v>56</v>
      </c>
      <c r="D1456" s="13" t="s">
        <v>46</v>
      </c>
      <c r="E1456" s="13" t="str">
        <f t="shared" si="22"/>
        <v>411652AggregateAll</v>
      </c>
      <c r="F1456" s="13">
        <v>13.11908</v>
      </c>
      <c r="G1456" s="13">
        <v>13.11908</v>
      </c>
      <c r="H1456" s="13">
        <v>69.835700000000003</v>
      </c>
      <c r="I1456" s="13">
        <v>0</v>
      </c>
      <c r="J1456" s="13">
        <v>0</v>
      </c>
      <c r="K1456" s="13">
        <v>0</v>
      </c>
      <c r="L1456" s="13">
        <v>0</v>
      </c>
      <c r="M1456" s="13">
        <v>0</v>
      </c>
    </row>
    <row r="1457" spans="1:13" s="13" customFormat="1">
      <c r="A1457" s="11">
        <v>41165</v>
      </c>
      <c r="B1457" s="13">
        <v>2</v>
      </c>
      <c r="C1457" s="13" t="s">
        <v>49</v>
      </c>
      <c r="D1457" s="13" t="s">
        <v>55</v>
      </c>
      <c r="E1457" s="13" t="str">
        <f t="shared" si="22"/>
        <v>411652Average Per Device30% Cycling</v>
      </c>
      <c r="F1457" s="13">
        <v>1.3496980000000001</v>
      </c>
      <c r="G1457" s="13">
        <v>1.3496980000000001</v>
      </c>
      <c r="H1457" s="13">
        <v>69.744799999999998</v>
      </c>
    </row>
    <row r="1458" spans="1:13" s="13" customFormat="1">
      <c r="A1458" s="11">
        <v>41165</v>
      </c>
      <c r="B1458" s="13">
        <v>2</v>
      </c>
      <c r="C1458" s="13" t="s">
        <v>49</v>
      </c>
      <c r="D1458" s="13" t="s">
        <v>51</v>
      </c>
      <c r="E1458" s="13" t="str">
        <f t="shared" si="22"/>
        <v>411652Average Per Device50% Cycling</v>
      </c>
      <c r="F1458" s="13">
        <v>1.3082929999999999</v>
      </c>
      <c r="G1458" s="13">
        <v>1.3082929999999999</v>
      </c>
      <c r="H1458" s="13">
        <v>69.882400000000004</v>
      </c>
    </row>
    <row r="1459" spans="1:13" s="13" customFormat="1">
      <c r="A1459" s="11">
        <v>41165</v>
      </c>
      <c r="B1459" s="13">
        <v>2</v>
      </c>
      <c r="C1459" s="13" t="s">
        <v>49</v>
      </c>
      <c r="D1459" s="13" t="s">
        <v>46</v>
      </c>
      <c r="E1459" s="13" t="str">
        <f t="shared" si="22"/>
        <v>411652Average Per DeviceAll</v>
      </c>
      <c r="F1459" s="13">
        <v>1.322371</v>
      </c>
      <c r="G1459" s="13">
        <v>1.322371</v>
      </c>
      <c r="H1459" s="13">
        <v>69.835700000000003</v>
      </c>
      <c r="I1459" s="13">
        <v>0</v>
      </c>
      <c r="J1459" s="13">
        <v>0</v>
      </c>
      <c r="K1459" s="13">
        <v>0</v>
      </c>
      <c r="L1459" s="13">
        <v>0</v>
      </c>
      <c r="M1459" s="13">
        <v>0</v>
      </c>
    </row>
    <row r="1460" spans="1:13" s="13" customFormat="1">
      <c r="A1460" s="11">
        <v>41165</v>
      </c>
      <c r="B1460" s="13">
        <v>2</v>
      </c>
      <c r="C1460" s="13" t="s">
        <v>48</v>
      </c>
      <c r="D1460" s="13" t="s">
        <v>55</v>
      </c>
      <c r="E1460" s="13" t="str">
        <f t="shared" si="22"/>
        <v>411652Average Per Premise30% Cycling</v>
      </c>
      <c r="F1460" s="13">
        <v>2.8473989999999998</v>
      </c>
      <c r="G1460" s="13">
        <v>2.8473989999999998</v>
      </c>
      <c r="H1460" s="13">
        <v>69.744799999999998</v>
      </c>
    </row>
    <row r="1461" spans="1:13" s="13" customFormat="1">
      <c r="A1461" s="11">
        <v>41165</v>
      </c>
      <c r="B1461" s="13">
        <v>2</v>
      </c>
      <c r="C1461" s="13" t="s">
        <v>48</v>
      </c>
      <c r="D1461" s="13" t="s">
        <v>51</v>
      </c>
      <c r="E1461" s="13" t="str">
        <f t="shared" si="22"/>
        <v>411652Average Per Premise50% Cycling</v>
      </c>
      <c r="F1461" s="13">
        <v>2.699452</v>
      </c>
      <c r="G1461" s="13">
        <v>2.699452</v>
      </c>
      <c r="H1461" s="13">
        <v>69.882400000000004</v>
      </c>
    </row>
    <row r="1462" spans="1:13" s="13" customFormat="1">
      <c r="A1462" s="11">
        <v>41165</v>
      </c>
      <c r="B1462" s="13">
        <v>2</v>
      </c>
      <c r="C1462" s="13" t="s">
        <v>48</v>
      </c>
      <c r="D1462" s="13" t="s">
        <v>46</v>
      </c>
      <c r="E1462" s="13" t="str">
        <f t="shared" si="22"/>
        <v>411652Average Per PremiseAll</v>
      </c>
      <c r="F1462" s="13">
        <v>2.7497539999999998</v>
      </c>
      <c r="G1462" s="13">
        <v>2.7497539999999998</v>
      </c>
      <c r="H1462" s="13">
        <v>69.835700000000003</v>
      </c>
      <c r="I1462" s="13">
        <v>0</v>
      </c>
      <c r="J1462" s="13">
        <v>0</v>
      </c>
      <c r="K1462" s="13">
        <v>0</v>
      </c>
      <c r="L1462" s="13">
        <v>0</v>
      </c>
      <c r="M1462" s="13">
        <v>0</v>
      </c>
    </row>
    <row r="1463" spans="1:13" s="13" customFormat="1">
      <c r="A1463" s="11">
        <v>41165</v>
      </c>
      <c r="B1463" s="13">
        <v>2</v>
      </c>
      <c r="C1463" s="13" t="s">
        <v>50</v>
      </c>
      <c r="D1463" s="13" t="s">
        <v>55</v>
      </c>
      <c r="E1463" s="13" t="str">
        <f t="shared" si="22"/>
        <v>411652Average Per Ton30% Cycling</v>
      </c>
      <c r="F1463" s="13">
        <v>0.36678139999999998</v>
      </c>
      <c r="G1463" s="13">
        <v>0.36678139999999998</v>
      </c>
      <c r="H1463" s="13">
        <v>69.744799999999998</v>
      </c>
    </row>
    <row r="1464" spans="1:13" s="13" customFormat="1">
      <c r="A1464" s="11">
        <v>41165</v>
      </c>
      <c r="B1464" s="13">
        <v>2</v>
      </c>
      <c r="C1464" s="13" t="s">
        <v>50</v>
      </c>
      <c r="D1464" s="13" t="s">
        <v>51</v>
      </c>
      <c r="E1464" s="13" t="str">
        <f t="shared" si="22"/>
        <v>411652Average Per Ton50% Cycling</v>
      </c>
      <c r="F1464" s="13">
        <v>0.3165868</v>
      </c>
      <c r="G1464" s="13">
        <v>0.3165868</v>
      </c>
      <c r="H1464" s="13">
        <v>69.882400000000004</v>
      </c>
    </row>
    <row r="1465" spans="1:13" s="13" customFormat="1">
      <c r="A1465" s="11">
        <v>41165</v>
      </c>
      <c r="B1465" s="13">
        <v>2</v>
      </c>
      <c r="C1465" s="13" t="s">
        <v>50</v>
      </c>
      <c r="D1465" s="13" t="s">
        <v>46</v>
      </c>
      <c r="E1465" s="13" t="str">
        <f t="shared" si="22"/>
        <v>411652Average Per TonAll</v>
      </c>
      <c r="F1465" s="13">
        <v>0.33365299999999998</v>
      </c>
      <c r="G1465" s="13">
        <v>0.33365299999999998</v>
      </c>
      <c r="H1465" s="13">
        <v>69.835700000000003</v>
      </c>
      <c r="I1465" s="13">
        <v>0</v>
      </c>
      <c r="J1465" s="13">
        <v>0</v>
      </c>
      <c r="K1465" s="13">
        <v>0</v>
      </c>
      <c r="L1465" s="13">
        <v>0</v>
      </c>
      <c r="M1465" s="13">
        <v>0</v>
      </c>
    </row>
    <row r="1466" spans="1:13" s="13" customFormat="1">
      <c r="A1466" s="11">
        <v>41165</v>
      </c>
      <c r="B1466" s="13">
        <v>3</v>
      </c>
      <c r="C1466" s="13" t="s">
        <v>56</v>
      </c>
      <c r="D1466" s="13" t="s">
        <v>55</v>
      </c>
      <c r="E1466" s="13" t="str">
        <f t="shared" si="22"/>
        <v>411653Aggregate30% Cycling</v>
      </c>
      <c r="F1466" s="13">
        <v>4.474672</v>
      </c>
      <c r="G1466" s="13">
        <v>4.474672</v>
      </c>
      <c r="H1466" s="13">
        <v>69.889899999999997</v>
      </c>
    </row>
    <row r="1467" spans="1:13" s="13" customFormat="1">
      <c r="A1467" s="11">
        <v>41165</v>
      </c>
      <c r="B1467" s="13">
        <v>3</v>
      </c>
      <c r="C1467" s="13" t="s">
        <v>56</v>
      </c>
      <c r="D1467" s="13" t="s">
        <v>51</v>
      </c>
      <c r="E1467" s="13" t="str">
        <f t="shared" si="22"/>
        <v>411653Aggregate50% Cycling</v>
      </c>
      <c r="F1467" s="13">
        <v>8.3534450000000007</v>
      </c>
      <c r="G1467" s="13">
        <v>8.3534450000000007</v>
      </c>
      <c r="H1467" s="13">
        <v>70.000699999999995</v>
      </c>
    </row>
    <row r="1468" spans="1:13" s="13" customFormat="1">
      <c r="A1468" s="11">
        <v>41165</v>
      </c>
      <c r="B1468" s="13">
        <v>3</v>
      </c>
      <c r="C1468" s="13" t="s">
        <v>56</v>
      </c>
      <c r="D1468" s="13" t="s">
        <v>46</v>
      </c>
      <c r="E1468" s="13" t="str">
        <f t="shared" si="22"/>
        <v>411653AggregateAll</v>
      </c>
      <c r="F1468" s="13">
        <v>12.828239999999999</v>
      </c>
      <c r="G1468" s="13">
        <v>12.828239999999999</v>
      </c>
      <c r="H1468" s="13">
        <v>69.962999999999994</v>
      </c>
      <c r="I1468" s="13">
        <v>0</v>
      </c>
      <c r="J1468" s="13">
        <v>0</v>
      </c>
      <c r="K1468" s="13">
        <v>0</v>
      </c>
      <c r="L1468" s="13">
        <v>0</v>
      </c>
      <c r="M1468" s="13">
        <v>0</v>
      </c>
    </row>
    <row r="1469" spans="1:13" s="13" customFormat="1">
      <c r="A1469" s="11">
        <v>41165</v>
      </c>
      <c r="B1469" s="13">
        <v>3</v>
      </c>
      <c r="C1469" s="13" t="s">
        <v>49</v>
      </c>
      <c r="D1469" s="13" t="s">
        <v>55</v>
      </c>
      <c r="E1469" s="13" t="str">
        <f t="shared" si="22"/>
        <v>411653Average Per Device30% Cycling</v>
      </c>
      <c r="F1469" s="13">
        <v>1.308478</v>
      </c>
      <c r="G1469" s="13">
        <v>1.308478</v>
      </c>
      <c r="H1469" s="13">
        <v>69.889899999999997</v>
      </c>
    </row>
    <row r="1470" spans="1:13" s="13" customFormat="1">
      <c r="A1470" s="11">
        <v>41165</v>
      </c>
      <c r="B1470" s="13">
        <v>3</v>
      </c>
      <c r="C1470" s="13" t="s">
        <v>49</v>
      </c>
      <c r="D1470" s="13" t="s">
        <v>51</v>
      </c>
      <c r="E1470" s="13" t="str">
        <f t="shared" si="22"/>
        <v>411653Average Per Device50% Cycling</v>
      </c>
      <c r="F1470" s="13">
        <v>1.2852410000000001</v>
      </c>
      <c r="G1470" s="13">
        <v>1.2852410000000001</v>
      </c>
      <c r="H1470" s="13">
        <v>70.000699999999995</v>
      </c>
    </row>
    <row r="1471" spans="1:13" s="13" customFormat="1">
      <c r="A1471" s="11">
        <v>41165</v>
      </c>
      <c r="B1471" s="13">
        <v>3</v>
      </c>
      <c r="C1471" s="13" t="s">
        <v>49</v>
      </c>
      <c r="D1471" s="13" t="s">
        <v>46</v>
      </c>
      <c r="E1471" s="13" t="str">
        <f t="shared" si="22"/>
        <v>411653Average Per DeviceAll</v>
      </c>
      <c r="F1471" s="13">
        <v>1.293142</v>
      </c>
      <c r="G1471" s="13">
        <v>1.293142</v>
      </c>
      <c r="H1471" s="13">
        <v>69.962999999999994</v>
      </c>
      <c r="I1471" s="13">
        <v>0</v>
      </c>
      <c r="J1471" s="13">
        <v>0</v>
      </c>
      <c r="K1471" s="13">
        <v>0</v>
      </c>
      <c r="L1471" s="13">
        <v>0</v>
      </c>
      <c r="M1471" s="13">
        <v>0</v>
      </c>
    </row>
    <row r="1472" spans="1:13" s="13" customFormat="1">
      <c r="A1472" s="11">
        <v>41165</v>
      </c>
      <c r="B1472" s="13">
        <v>3</v>
      </c>
      <c r="C1472" s="13" t="s">
        <v>48</v>
      </c>
      <c r="D1472" s="13" t="s">
        <v>55</v>
      </c>
      <c r="E1472" s="13" t="str">
        <f t="shared" si="22"/>
        <v>411653Average Per Premise30% Cycling</v>
      </c>
      <c r="F1472" s="13">
        <v>2.7604389999999999</v>
      </c>
      <c r="G1472" s="13">
        <v>2.7604389999999999</v>
      </c>
      <c r="H1472" s="13">
        <v>69.889899999999997</v>
      </c>
    </row>
    <row r="1473" spans="1:13" s="13" customFormat="1">
      <c r="A1473" s="11">
        <v>41165</v>
      </c>
      <c r="B1473" s="13">
        <v>3</v>
      </c>
      <c r="C1473" s="13" t="s">
        <v>48</v>
      </c>
      <c r="D1473" s="13" t="s">
        <v>51</v>
      </c>
      <c r="E1473" s="13" t="str">
        <f t="shared" si="22"/>
        <v>411653Average Per Premise50% Cycling</v>
      </c>
      <c r="F1473" s="13">
        <v>2.6518869999999999</v>
      </c>
      <c r="G1473" s="13">
        <v>2.6518869999999999</v>
      </c>
      <c r="H1473" s="13">
        <v>70.000699999999995</v>
      </c>
    </row>
    <row r="1474" spans="1:13" s="13" customFormat="1">
      <c r="A1474" s="11">
        <v>41165</v>
      </c>
      <c r="B1474" s="13">
        <v>3</v>
      </c>
      <c r="C1474" s="13" t="s">
        <v>48</v>
      </c>
      <c r="D1474" s="13" t="s">
        <v>46</v>
      </c>
      <c r="E1474" s="13" t="str">
        <f t="shared" si="22"/>
        <v>411653Average Per PremiseAll</v>
      </c>
      <c r="F1474" s="13">
        <v>2.6887949999999998</v>
      </c>
      <c r="G1474" s="13">
        <v>2.6887949999999998</v>
      </c>
      <c r="H1474" s="13">
        <v>69.962999999999994</v>
      </c>
      <c r="I1474" s="13">
        <v>0</v>
      </c>
      <c r="J1474" s="13">
        <v>0</v>
      </c>
      <c r="K1474" s="13">
        <v>0</v>
      </c>
      <c r="L1474" s="13">
        <v>0</v>
      </c>
      <c r="M1474" s="13">
        <v>0</v>
      </c>
    </row>
    <row r="1475" spans="1:13" s="13" customFormat="1">
      <c r="A1475" s="11">
        <v>41165</v>
      </c>
      <c r="B1475" s="13">
        <v>3</v>
      </c>
      <c r="C1475" s="13" t="s">
        <v>50</v>
      </c>
      <c r="D1475" s="13" t="s">
        <v>55</v>
      </c>
      <c r="E1475" s="13" t="str">
        <f t="shared" ref="E1475:E1538" si="23">CONCATENATE(A1475,B1475,C1475,D1475)</f>
        <v>411653Average Per Ton30% Cycling</v>
      </c>
      <c r="F1475" s="13">
        <v>0.3555799</v>
      </c>
      <c r="G1475" s="13">
        <v>0.3555799</v>
      </c>
      <c r="H1475" s="13">
        <v>69.889899999999997</v>
      </c>
    </row>
    <row r="1476" spans="1:13" s="13" customFormat="1">
      <c r="A1476" s="11">
        <v>41165</v>
      </c>
      <c r="B1476" s="13">
        <v>3</v>
      </c>
      <c r="C1476" s="13" t="s">
        <v>50</v>
      </c>
      <c r="D1476" s="13" t="s">
        <v>51</v>
      </c>
      <c r="E1476" s="13" t="str">
        <f t="shared" si="23"/>
        <v>411653Average Per Ton50% Cycling</v>
      </c>
      <c r="F1476" s="13">
        <v>0.31100850000000002</v>
      </c>
      <c r="G1476" s="13">
        <v>0.31100850000000002</v>
      </c>
      <c r="H1476" s="13">
        <v>70.000699999999995</v>
      </c>
    </row>
    <row r="1477" spans="1:13" s="13" customFormat="1">
      <c r="A1477" s="11">
        <v>41165</v>
      </c>
      <c r="B1477" s="13">
        <v>3</v>
      </c>
      <c r="C1477" s="13" t="s">
        <v>50</v>
      </c>
      <c r="D1477" s="13" t="s">
        <v>46</v>
      </c>
      <c r="E1477" s="13" t="str">
        <f t="shared" si="23"/>
        <v>411653Average Per TonAll</v>
      </c>
      <c r="F1477" s="13">
        <v>0.32616279999999997</v>
      </c>
      <c r="G1477" s="13">
        <v>0.32616279999999997</v>
      </c>
      <c r="H1477" s="13">
        <v>69.962999999999994</v>
      </c>
      <c r="I1477" s="13">
        <v>0</v>
      </c>
      <c r="J1477" s="13">
        <v>0</v>
      </c>
      <c r="K1477" s="13">
        <v>0</v>
      </c>
      <c r="L1477" s="13">
        <v>0</v>
      </c>
      <c r="M1477" s="13">
        <v>0</v>
      </c>
    </row>
    <row r="1478" spans="1:13" s="13" customFormat="1">
      <c r="A1478" s="11">
        <v>41165</v>
      </c>
      <c r="B1478" s="13">
        <v>4</v>
      </c>
      <c r="C1478" s="13" t="s">
        <v>56</v>
      </c>
      <c r="D1478" s="13" t="s">
        <v>55</v>
      </c>
      <c r="E1478" s="13" t="str">
        <f t="shared" si="23"/>
        <v>411654Aggregate30% Cycling</v>
      </c>
      <c r="F1478" s="13">
        <v>4.4200850000000003</v>
      </c>
      <c r="G1478" s="13">
        <v>4.4200850000000003</v>
      </c>
      <c r="H1478" s="13">
        <v>69.461799999999997</v>
      </c>
    </row>
    <row r="1479" spans="1:13" s="13" customFormat="1">
      <c r="A1479" s="11">
        <v>41165</v>
      </c>
      <c r="B1479" s="13">
        <v>4</v>
      </c>
      <c r="C1479" s="13" t="s">
        <v>56</v>
      </c>
      <c r="D1479" s="13" t="s">
        <v>51</v>
      </c>
      <c r="E1479" s="13" t="str">
        <f t="shared" si="23"/>
        <v>411654Aggregate50% Cycling</v>
      </c>
      <c r="F1479" s="13">
        <v>8.4174480000000003</v>
      </c>
      <c r="G1479" s="13">
        <v>8.4174480000000003</v>
      </c>
      <c r="H1479" s="13">
        <v>69.593000000000004</v>
      </c>
    </row>
    <row r="1480" spans="1:13" s="13" customFormat="1">
      <c r="A1480" s="11">
        <v>41165</v>
      </c>
      <c r="B1480" s="13">
        <v>4</v>
      </c>
      <c r="C1480" s="13" t="s">
        <v>56</v>
      </c>
      <c r="D1480" s="13" t="s">
        <v>46</v>
      </c>
      <c r="E1480" s="13" t="str">
        <f t="shared" si="23"/>
        <v>411654AggregateAll</v>
      </c>
      <c r="F1480" s="13">
        <v>12.8376</v>
      </c>
      <c r="G1480" s="13">
        <v>12.8376</v>
      </c>
      <c r="H1480" s="13">
        <v>69.548400000000001</v>
      </c>
      <c r="I1480" s="13">
        <v>0</v>
      </c>
      <c r="J1480" s="13">
        <v>0</v>
      </c>
      <c r="K1480" s="13">
        <v>0</v>
      </c>
      <c r="L1480" s="13">
        <v>0</v>
      </c>
      <c r="M1480" s="13">
        <v>0</v>
      </c>
    </row>
    <row r="1481" spans="1:13" s="13" customFormat="1">
      <c r="A1481" s="11">
        <v>41165</v>
      </c>
      <c r="B1481" s="13">
        <v>4</v>
      </c>
      <c r="C1481" s="13" t="s">
        <v>49</v>
      </c>
      <c r="D1481" s="13" t="s">
        <v>55</v>
      </c>
      <c r="E1481" s="13" t="str">
        <f t="shared" si="23"/>
        <v>411654Average Per Device30% Cycling</v>
      </c>
      <c r="F1481" s="13">
        <v>1.292516</v>
      </c>
      <c r="G1481" s="13">
        <v>1.292516</v>
      </c>
      <c r="H1481" s="13">
        <v>69.461799999999997</v>
      </c>
    </row>
    <row r="1482" spans="1:13" s="13" customFormat="1">
      <c r="A1482" s="11">
        <v>41165</v>
      </c>
      <c r="B1482" s="13">
        <v>4</v>
      </c>
      <c r="C1482" s="13" t="s">
        <v>49</v>
      </c>
      <c r="D1482" s="13" t="s">
        <v>51</v>
      </c>
      <c r="E1482" s="13" t="str">
        <f t="shared" si="23"/>
        <v>411654Average Per Device50% Cycling</v>
      </c>
      <c r="F1482" s="13">
        <v>1.295088</v>
      </c>
      <c r="G1482" s="13">
        <v>1.295088</v>
      </c>
      <c r="H1482" s="13">
        <v>69.593000000000004</v>
      </c>
    </row>
    <row r="1483" spans="1:13" s="13" customFormat="1">
      <c r="A1483" s="11">
        <v>41165</v>
      </c>
      <c r="B1483" s="13">
        <v>4</v>
      </c>
      <c r="C1483" s="13" t="s">
        <v>49</v>
      </c>
      <c r="D1483" s="13" t="s">
        <v>46</v>
      </c>
      <c r="E1483" s="13" t="str">
        <f t="shared" si="23"/>
        <v>411654Average Per DeviceAll</v>
      </c>
      <c r="F1483" s="13">
        <v>1.294214</v>
      </c>
      <c r="G1483" s="13">
        <v>1.294214</v>
      </c>
      <c r="H1483" s="13">
        <v>69.548400000000001</v>
      </c>
      <c r="I1483" s="13">
        <v>0</v>
      </c>
      <c r="J1483" s="13">
        <v>0</v>
      </c>
      <c r="K1483" s="13">
        <v>0</v>
      </c>
      <c r="L1483" s="13">
        <v>0</v>
      </c>
      <c r="M1483" s="13">
        <v>0</v>
      </c>
    </row>
    <row r="1484" spans="1:13" s="13" customFormat="1">
      <c r="A1484" s="11">
        <v>41165</v>
      </c>
      <c r="B1484" s="13">
        <v>4</v>
      </c>
      <c r="C1484" s="13" t="s">
        <v>48</v>
      </c>
      <c r="D1484" s="13" t="s">
        <v>55</v>
      </c>
      <c r="E1484" s="13" t="str">
        <f t="shared" si="23"/>
        <v>411654Average Per Premise30% Cycling</v>
      </c>
      <c r="F1484" s="13">
        <v>2.7267640000000002</v>
      </c>
      <c r="G1484" s="13">
        <v>2.7267640000000002</v>
      </c>
      <c r="H1484" s="13">
        <v>69.461799999999997</v>
      </c>
    </row>
    <row r="1485" spans="1:13" s="13" customFormat="1">
      <c r="A1485" s="11">
        <v>41165</v>
      </c>
      <c r="B1485" s="13">
        <v>4</v>
      </c>
      <c r="C1485" s="13" t="s">
        <v>48</v>
      </c>
      <c r="D1485" s="13" t="s">
        <v>51</v>
      </c>
      <c r="E1485" s="13" t="str">
        <f t="shared" si="23"/>
        <v>411654Average Per Premise50% Cycling</v>
      </c>
      <c r="F1485" s="13">
        <v>2.6722060000000001</v>
      </c>
      <c r="G1485" s="13">
        <v>2.6722060000000001</v>
      </c>
      <c r="H1485" s="13">
        <v>69.593000000000004</v>
      </c>
    </row>
    <row r="1486" spans="1:13" s="13" customFormat="1">
      <c r="A1486" s="11">
        <v>41165</v>
      </c>
      <c r="B1486" s="13">
        <v>4</v>
      </c>
      <c r="C1486" s="13" t="s">
        <v>48</v>
      </c>
      <c r="D1486" s="13" t="s">
        <v>46</v>
      </c>
      <c r="E1486" s="13" t="str">
        <f t="shared" si="23"/>
        <v>411654Average Per PremiseAll</v>
      </c>
      <c r="F1486" s="13">
        <v>2.6907559999999999</v>
      </c>
      <c r="G1486" s="13">
        <v>2.6907559999999999</v>
      </c>
      <c r="H1486" s="13">
        <v>69.548400000000001</v>
      </c>
      <c r="I1486" s="13">
        <v>0</v>
      </c>
      <c r="J1486" s="13">
        <v>0</v>
      </c>
      <c r="K1486" s="13">
        <v>0</v>
      </c>
      <c r="L1486" s="13">
        <v>0</v>
      </c>
      <c r="M1486" s="13">
        <v>0</v>
      </c>
    </row>
    <row r="1487" spans="1:13" s="13" customFormat="1">
      <c r="A1487" s="11">
        <v>41165</v>
      </c>
      <c r="B1487" s="13">
        <v>4</v>
      </c>
      <c r="C1487" s="13" t="s">
        <v>50</v>
      </c>
      <c r="D1487" s="13" t="s">
        <v>55</v>
      </c>
      <c r="E1487" s="13" t="str">
        <f t="shared" si="23"/>
        <v>411654Average Per Ton30% Cycling</v>
      </c>
      <c r="F1487" s="13">
        <v>0.3512422</v>
      </c>
      <c r="G1487" s="13">
        <v>0.3512422</v>
      </c>
      <c r="H1487" s="13">
        <v>69.461799999999997</v>
      </c>
    </row>
    <row r="1488" spans="1:13" s="13" customFormat="1">
      <c r="A1488" s="11">
        <v>41165</v>
      </c>
      <c r="B1488" s="13">
        <v>4</v>
      </c>
      <c r="C1488" s="13" t="s">
        <v>50</v>
      </c>
      <c r="D1488" s="13" t="s">
        <v>51</v>
      </c>
      <c r="E1488" s="13" t="str">
        <f t="shared" si="23"/>
        <v>411654Average Per Ton50% Cycling</v>
      </c>
      <c r="F1488" s="13">
        <v>0.31339139999999999</v>
      </c>
      <c r="G1488" s="13">
        <v>0.31339139999999999</v>
      </c>
      <c r="H1488" s="13">
        <v>69.593000000000004</v>
      </c>
    </row>
    <row r="1489" spans="1:13" s="13" customFormat="1">
      <c r="A1489" s="11">
        <v>41165</v>
      </c>
      <c r="B1489" s="13">
        <v>4</v>
      </c>
      <c r="C1489" s="13" t="s">
        <v>50</v>
      </c>
      <c r="D1489" s="13" t="s">
        <v>46</v>
      </c>
      <c r="E1489" s="13" t="str">
        <f t="shared" si="23"/>
        <v>411654Average Per TonAll</v>
      </c>
      <c r="F1489" s="13">
        <v>0.32626070000000001</v>
      </c>
      <c r="G1489" s="13">
        <v>0.32626070000000001</v>
      </c>
      <c r="H1489" s="13">
        <v>69.548400000000001</v>
      </c>
      <c r="I1489" s="13">
        <v>0</v>
      </c>
      <c r="J1489" s="13">
        <v>0</v>
      </c>
      <c r="K1489" s="13">
        <v>0</v>
      </c>
      <c r="L1489" s="13">
        <v>0</v>
      </c>
      <c r="M1489" s="13">
        <v>0</v>
      </c>
    </row>
    <row r="1490" spans="1:13" s="13" customFormat="1">
      <c r="A1490" s="11">
        <v>41165</v>
      </c>
      <c r="B1490" s="13">
        <v>5</v>
      </c>
      <c r="C1490" s="13" t="s">
        <v>56</v>
      </c>
      <c r="D1490" s="13" t="s">
        <v>55</v>
      </c>
      <c r="E1490" s="13" t="str">
        <f t="shared" si="23"/>
        <v>411655Aggregate30% Cycling</v>
      </c>
      <c r="F1490" s="13">
        <v>4.5737240000000003</v>
      </c>
      <c r="G1490" s="13">
        <v>4.5737240000000003</v>
      </c>
      <c r="H1490" s="13">
        <v>69.129400000000004</v>
      </c>
    </row>
    <row r="1491" spans="1:13" s="13" customFormat="1">
      <c r="A1491" s="11">
        <v>41165</v>
      </c>
      <c r="B1491" s="13">
        <v>5</v>
      </c>
      <c r="C1491" s="13" t="s">
        <v>56</v>
      </c>
      <c r="D1491" s="13" t="s">
        <v>51</v>
      </c>
      <c r="E1491" s="13" t="str">
        <f t="shared" si="23"/>
        <v>411655Aggregate50% Cycling</v>
      </c>
      <c r="F1491" s="13">
        <v>8.3280919999999998</v>
      </c>
      <c r="G1491" s="13">
        <v>8.3280919999999998</v>
      </c>
      <c r="H1491" s="13">
        <v>69.196100000000001</v>
      </c>
    </row>
    <row r="1492" spans="1:13" s="13" customFormat="1">
      <c r="A1492" s="11">
        <v>41165</v>
      </c>
      <c r="B1492" s="13">
        <v>5</v>
      </c>
      <c r="C1492" s="13" t="s">
        <v>56</v>
      </c>
      <c r="D1492" s="13" t="s">
        <v>46</v>
      </c>
      <c r="E1492" s="13" t="str">
        <f t="shared" si="23"/>
        <v>411655AggregateAll</v>
      </c>
      <c r="F1492" s="13">
        <v>12.90202</v>
      </c>
      <c r="G1492" s="13">
        <v>12.90202</v>
      </c>
      <c r="H1492" s="13">
        <v>69.173400000000001</v>
      </c>
      <c r="I1492" s="13">
        <v>0</v>
      </c>
      <c r="J1492" s="13">
        <v>0</v>
      </c>
      <c r="K1492" s="13">
        <v>0</v>
      </c>
      <c r="L1492" s="13">
        <v>0</v>
      </c>
      <c r="M1492" s="13">
        <v>0</v>
      </c>
    </row>
    <row r="1493" spans="1:13" s="13" customFormat="1">
      <c r="A1493" s="11">
        <v>41165</v>
      </c>
      <c r="B1493" s="13">
        <v>5</v>
      </c>
      <c r="C1493" s="13" t="s">
        <v>49</v>
      </c>
      <c r="D1493" s="13" t="s">
        <v>55</v>
      </c>
      <c r="E1493" s="13" t="str">
        <f t="shared" si="23"/>
        <v>411655Average Per Device30% Cycling</v>
      </c>
      <c r="F1493" s="13">
        <v>1.3374429999999999</v>
      </c>
      <c r="G1493" s="13">
        <v>1.3374429999999999</v>
      </c>
      <c r="H1493" s="13">
        <v>69.129400000000004</v>
      </c>
    </row>
    <row r="1494" spans="1:13" s="13" customFormat="1">
      <c r="A1494" s="11">
        <v>41165</v>
      </c>
      <c r="B1494" s="13">
        <v>5</v>
      </c>
      <c r="C1494" s="13" t="s">
        <v>49</v>
      </c>
      <c r="D1494" s="13" t="s">
        <v>51</v>
      </c>
      <c r="E1494" s="13" t="str">
        <f t="shared" si="23"/>
        <v>411655Average Per Device50% Cycling</v>
      </c>
      <c r="F1494" s="13">
        <v>1.2813399999999999</v>
      </c>
      <c r="G1494" s="13">
        <v>1.2813399999999999</v>
      </c>
      <c r="H1494" s="13">
        <v>69.196100000000001</v>
      </c>
    </row>
    <row r="1495" spans="1:13" s="13" customFormat="1">
      <c r="A1495" s="11">
        <v>41165</v>
      </c>
      <c r="B1495" s="13">
        <v>5</v>
      </c>
      <c r="C1495" s="13" t="s">
        <v>49</v>
      </c>
      <c r="D1495" s="13" t="s">
        <v>46</v>
      </c>
      <c r="E1495" s="13" t="str">
        <f t="shared" si="23"/>
        <v>411655Average Per DeviceAll</v>
      </c>
      <c r="F1495" s="13">
        <v>1.3004150000000001</v>
      </c>
      <c r="G1495" s="13">
        <v>1.3004150000000001</v>
      </c>
      <c r="H1495" s="13">
        <v>69.173400000000001</v>
      </c>
      <c r="I1495" s="13">
        <v>0</v>
      </c>
      <c r="J1495" s="13">
        <v>0</v>
      </c>
      <c r="K1495" s="13">
        <v>0</v>
      </c>
      <c r="L1495" s="13">
        <v>0</v>
      </c>
      <c r="M1495" s="13">
        <v>0</v>
      </c>
    </row>
    <row r="1496" spans="1:13" s="13" customFormat="1">
      <c r="A1496" s="11">
        <v>41165</v>
      </c>
      <c r="B1496" s="13">
        <v>5</v>
      </c>
      <c r="C1496" s="13" t="s">
        <v>48</v>
      </c>
      <c r="D1496" s="13" t="s">
        <v>55</v>
      </c>
      <c r="E1496" s="13" t="str">
        <f t="shared" si="23"/>
        <v>411655Average Per Premise30% Cycling</v>
      </c>
      <c r="F1496" s="13">
        <v>2.821545</v>
      </c>
      <c r="G1496" s="13">
        <v>2.821545</v>
      </c>
      <c r="H1496" s="13">
        <v>69.129400000000004</v>
      </c>
    </row>
    <row r="1497" spans="1:13" s="13" customFormat="1">
      <c r="A1497" s="11">
        <v>41165</v>
      </c>
      <c r="B1497" s="13">
        <v>5</v>
      </c>
      <c r="C1497" s="13" t="s">
        <v>48</v>
      </c>
      <c r="D1497" s="13" t="s">
        <v>51</v>
      </c>
      <c r="E1497" s="13" t="str">
        <f t="shared" si="23"/>
        <v>411655Average Per Premise50% Cycling</v>
      </c>
      <c r="F1497" s="13">
        <v>2.6438389999999998</v>
      </c>
      <c r="G1497" s="13">
        <v>2.6438389999999998</v>
      </c>
      <c r="H1497" s="13">
        <v>69.196100000000001</v>
      </c>
    </row>
    <row r="1498" spans="1:13" s="13" customFormat="1">
      <c r="A1498" s="11">
        <v>41165</v>
      </c>
      <c r="B1498" s="13">
        <v>5</v>
      </c>
      <c r="C1498" s="13" t="s">
        <v>48</v>
      </c>
      <c r="D1498" s="13" t="s">
        <v>46</v>
      </c>
      <c r="E1498" s="13" t="str">
        <f t="shared" si="23"/>
        <v>411655Average Per PremiseAll</v>
      </c>
      <c r="F1498" s="13">
        <v>2.704259</v>
      </c>
      <c r="G1498" s="13">
        <v>2.704259</v>
      </c>
      <c r="H1498" s="13">
        <v>69.173400000000001</v>
      </c>
      <c r="I1498" s="13">
        <v>0</v>
      </c>
      <c r="J1498" s="13">
        <v>0</v>
      </c>
      <c r="K1498" s="13">
        <v>0</v>
      </c>
      <c r="L1498" s="13">
        <v>0</v>
      </c>
      <c r="M1498" s="13">
        <v>0</v>
      </c>
    </row>
    <row r="1499" spans="1:13" s="13" customFormat="1">
      <c r="A1499" s="11">
        <v>41165</v>
      </c>
      <c r="B1499" s="13">
        <v>5</v>
      </c>
      <c r="C1499" s="13" t="s">
        <v>50</v>
      </c>
      <c r="D1499" s="13" t="s">
        <v>55</v>
      </c>
      <c r="E1499" s="13" t="str">
        <f t="shared" si="23"/>
        <v>411655Average Per Ton30% Cycling</v>
      </c>
      <c r="F1499" s="13">
        <v>0.36345100000000002</v>
      </c>
      <c r="G1499" s="13">
        <v>0.36345100000000002</v>
      </c>
      <c r="H1499" s="13">
        <v>69.129400000000004</v>
      </c>
    </row>
    <row r="1500" spans="1:13" s="13" customFormat="1">
      <c r="A1500" s="11">
        <v>41165</v>
      </c>
      <c r="B1500" s="13">
        <v>5</v>
      </c>
      <c r="C1500" s="13" t="s">
        <v>50</v>
      </c>
      <c r="D1500" s="13" t="s">
        <v>51</v>
      </c>
      <c r="E1500" s="13" t="str">
        <f t="shared" si="23"/>
        <v>411655Average Per Ton50% Cycling</v>
      </c>
      <c r="F1500" s="13">
        <v>0.31006460000000002</v>
      </c>
      <c r="G1500" s="13">
        <v>0.31006460000000002</v>
      </c>
      <c r="H1500" s="13">
        <v>69.196100000000001</v>
      </c>
    </row>
    <row r="1501" spans="1:13" s="13" customFormat="1">
      <c r="A1501" s="11">
        <v>41165</v>
      </c>
      <c r="B1501" s="13">
        <v>5</v>
      </c>
      <c r="C1501" s="13" t="s">
        <v>50</v>
      </c>
      <c r="D1501" s="13" t="s">
        <v>46</v>
      </c>
      <c r="E1501" s="13" t="str">
        <f t="shared" si="23"/>
        <v>411655Average Per TonAll</v>
      </c>
      <c r="F1501" s="13">
        <v>0.32821600000000001</v>
      </c>
      <c r="G1501" s="13">
        <v>0.32821600000000001</v>
      </c>
      <c r="H1501" s="13">
        <v>69.173400000000001</v>
      </c>
      <c r="I1501" s="13">
        <v>0</v>
      </c>
      <c r="J1501" s="13">
        <v>0</v>
      </c>
      <c r="K1501" s="13">
        <v>0</v>
      </c>
      <c r="L1501" s="13">
        <v>0</v>
      </c>
      <c r="M1501" s="13">
        <v>0</v>
      </c>
    </row>
    <row r="1502" spans="1:13" s="13" customFormat="1">
      <c r="A1502" s="11">
        <v>41165</v>
      </c>
      <c r="B1502" s="13">
        <v>6</v>
      </c>
      <c r="C1502" s="13" t="s">
        <v>56</v>
      </c>
      <c r="D1502" s="13" t="s">
        <v>55</v>
      </c>
      <c r="E1502" s="13" t="str">
        <f t="shared" si="23"/>
        <v>411656Aggregate30% Cycling</v>
      </c>
      <c r="F1502" s="13">
        <v>5.2653489999999996</v>
      </c>
      <c r="G1502" s="13">
        <v>5.2653489999999996</v>
      </c>
      <c r="H1502" s="13">
        <v>68.841999999999999</v>
      </c>
    </row>
    <row r="1503" spans="1:13" s="13" customFormat="1">
      <c r="A1503" s="11">
        <v>41165</v>
      </c>
      <c r="B1503" s="13">
        <v>6</v>
      </c>
      <c r="C1503" s="13" t="s">
        <v>56</v>
      </c>
      <c r="D1503" s="13" t="s">
        <v>51</v>
      </c>
      <c r="E1503" s="13" t="str">
        <f t="shared" si="23"/>
        <v>411656Aggregate50% Cycling</v>
      </c>
      <c r="F1503" s="13">
        <v>8.6372</v>
      </c>
      <c r="G1503" s="13">
        <v>8.6372</v>
      </c>
      <c r="H1503" s="13">
        <v>68.947999999999993</v>
      </c>
    </row>
    <row r="1504" spans="1:13" s="13" customFormat="1">
      <c r="A1504" s="11">
        <v>41165</v>
      </c>
      <c r="B1504" s="13">
        <v>6</v>
      </c>
      <c r="C1504" s="13" t="s">
        <v>56</v>
      </c>
      <c r="D1504" s="13" t="s">
        <v>46</v>
      </c>
      <c r="E1504" s="13" t="str">
        <f t="shared" si="23"/>
        <v>411656AggregateAll</v>
      </c>
      <c r="F1504" s="13">
        <v>13.903130000000001</v>
      </c>
      <c r="G1504" s="13">
        <v>13.903130000000001</v>
      </c>
      <c r="H1504" s="13">
        <v>68.912000000000006</v>
      </c>
      <c r="I1504" s="13">
        <v>0</v>
      </c>
      <c r="J1504" s="13">
        <v>0</v>
      </c>
      <c r="K1504" s="13">
        <v>0</v>
      </c>
      <c r="L1504" s="13">
        <v>0</v>
      </c>
      <c r="M1504" s="13">
        <v>0</v>
      </c>
    </row>
    <row r="1505" spans="1:13" s="13" customFormat="1">
      <c r="A1505" s="11">
        <v>41165</v>
      </c>
      <c r="B1505" s="13">
        <v>6</v>
      </c>
      <c r="C1505" s="13" t="s">
        <v>49</v>
      </c>
      <c r="D1505" s="13" t="s">
        <v>55</v>
      </c>
      <c r="E1505" s="13" t="str">
        <f t="shared" si="23"/>
        <v>411656Average Per Device30% Cycling</v>
      </c>
      <c r="F1505" s="13">
        <v>1.539687</v>
      </c>
      <c r="G1505" s="13">
        <v>1.539687</v>
      </c>
      <c r="H1505" s="13">
        <v>68.841999999999999</v>
      </c>
    </row>
    <row r="1506" spans="1:13" s="13" customFormat="1">
      <c r="A1506" s="11">
        <v>41165</v>
      </c>
      <c r="B1506" s="13">
        <v>6</v>
      </c>
      <c r="C1506" s="13" t="s">
        <v>49</v>
      </c>
      <c r="D1506" s="13" t="s">
        <v>51</v>
      </c>
      <c r="E1506" s="13" t="str">
        <f t="shared" si="23"/>
        <v>411656Average Per Device50% Cycling</v>
      </c>
      <c r="F1506" s="13">
        <v>1.3288990000000001</v>
      </c>
      <c r="G1506" s="13">
        <v>1.3288990000000001</v>
      </c>
      <c r="H1506" s="13">
        <v>68.947999999999993</v>
      </c>
    </row>
    <row r="1507" spans="1:13" s="13" customFormat="1">
      <c r="A1507" s="11">
        <v>41165</v>
      </c>
      <c r="B1507" s="13">
        <v>6</v>
      </c>
      <c r="C1507" s="13" t="s">
        <v>49</v>
      </c>
      <c r="D1507" s="13" t="s">
        <v>46</v>
      </c>
      <c r="E1507" s="13" t="str">
        <f t="shared" si="23"/>
        <v>411656Average Per DeviceAll</v>
      </c>
      <c r="F1507" s="13">
        <v>1.4005669999999999</v>
      </c>
      <c r="G1507" s="13">
        <v>1.4005669999999999</v>
      </c>
      <c r="H1507" s="13">
        <v>68.912000000000006</v>
      </c>
      <c r="I1507" s="13">
        <v>0</v>
      </c>
      <c r="J1507" s="13">
        <v>0</v>
      </c>
      <c r="K1507" s="13">
        <v>0</v>
      </c>
      <c r="L1507" s="13">
        <v>0</v>
      </c>
      <c r="M1507" s="13">
        <v>0</v>
      </c>
    </row>
    <row r="1508" spans="1:13" s="13" customFormat="1">
      <c r="A1508" s="11">
        <v>41165</v>
      </c>
      <c r="B1508" s="13">
        <v>6</v>
      </c>
      <c r="C1508" s="13" t="s">
        <v>48</v>
      </c>
      <c r="D1508" s="13" t="s">
        <v>55</v>
      </c>
      <c r="E1508" s="13" t="str">
        <f t="shared" si="23"/>
        <v>411656Average Per Premise30% Cycling</v>
      </c>
      <c r="F1508" s="13">
        <v>3.248211</v>
      </c>
      <c r="G1508" s="13">
        <v>3.248211</v>
      </c>
      <c r="H1508" s="13">
        <v>68.841999999999999</v>
      </c>
    </row>
    <row r="1509" spans="1:13" s="13" customFormat="1">
      <c r="A1509" s="11">
        <v>41165</v>
      </c>
      <c r="B1509" s="13">
        <v>6</v>
      </c>
      <c r="C1509" s="13" t="s">
        <v>48</v>
      </c>
      <c r="D1509" s="13" t="s">
        <v>51</v>
      </c>
      <c r="E1509" s="13" t="str">
        <f t="shared" si="23"/>
        <v>411656Average Per Premise50% Cycling</v>
      </c>
      <c r="F1509" s="13">
        <v>2.741968</v>
      </c>
      <c r="G1509" s="13">
        <v>2.741968</v>
      </c>
      <c r="H1509" s="13">
        <v>68.947999999999993</v>
      </c>
    </row>
    <row r="1510" spans="1:13" s="13" customFormat="1">
      <c r="A1510" s="11">
        <v>41165</v>
      </c>
      <c r="B1510" s="13">
        <v>6</v>
      </c>
      <c r="C1510" s="13" t="s">
        <v>48</v>
      </c>
      <c r="D1510" s="13" t="s">
        <v>46</v>
      </c>
      <c r="E1510" s="13" t="str">
        <f t="shared" si="23"/>
        <v>411656Average Per PremiseAll</v>
      </c>
      <c r="F1510" s="13">
        <v>2.914091</v>
      </c>
      <c r="G1510" s="13">
        <v>2.914091</v>
      </c>
      <c r="H1510" s="13">
        <v>68.912000000000006</v>
      </c>
      <c r="I1510" s="13">
        <v>0</v>
      </c>
      <c r="J1510" s="13">
        <v>0</v>
      </c>
      <c r="K1510" s="13">
        <v>0</v>
      </c>
      <c r="L1510" s="13">
        <v>0</v>
      </c>
      <c r="M1510" s="13">
        <v>0</v>
      </c>
    </row>
    <row r="1511" spans="1:13" s="13" customFormat="1">
      <c r="A1511" s="11">
        <v>41165</v>
      </c>
      <c r="B1511" s="13">
        <v>6</v>
      </c>
      <c r="C1511" s="13" t="s">
        <v>50</v>
      </c>
      <c r="D1511" s="13" t="s">
        <v>55</v>
      </c>
      <c r="E1511" s="13" t="str">
        <f t="shared" si="23"/>
        <v>411656Average Per Ton30% Cycling</v>
      </c>
      <c r="F1511" s="13">
        <v>0.41841109999999998</v>
      </c>
      <c r="G1511" s="13">
        <v>0.41841109999999998</v>
      </c>
      <c r="H1511" s="13">
        <v>68.841999999999999</v>
      </c>
    </row>
    <row r="1512" spans="1:13" s="13" customFormat="1">
      <c r="A1512" s="11">
        <v>41165</v>
      </c>
      <c r="B1512" s="13">
        <v>6</v>
      </c>
      <c r="C1512" s="13" t="s">
        <v>50</v>
      </c>
      <c r="D1512" s="13" t="s">
        <v>51</v>
      </c>
      <c r="E1512" s="13" t="str">
        <f t="shared" si="23"/>
        <v>411656Average Per Ton50% Cycling</v>
      </c>
      <c r="F1512" s="13">
        <v>0.321573</v>
      </c>
      <c r="G1512" s="13">
        <v>0.321573</v>
      </c>
      <c r="H1512" s="13">
        <v>68.947999999999993</v>
      </c>
    </row>
    <row r="1513" spans="1:13" s="13" customFormat="1">
      <c r="A1513" s="11">
        <v>41165</v>
      </c>
      <c r="B1513" s="13">
        <v>6</v>
      </c>
      <c r="C1513" s="13" t="s">
        <v>50</v>
      </c>
      <c r="D1513" s="13" t="s">
        <v>46</v>
      </c>
      <c r="E1513" s="13" t="str">
        <f t="shared" si="23"/>
        <v>411656Average Per TonAll</v>
      </c>
      <c r="F1513" s="13">
        <v>0.35449799999999998</v>
      </c>
      <c r="G1513" s="13">
        <v>0.35449799999999998</v>
      </c>
      <c r="H1513" s="13">
        <v>68.912000000000006</v>
      </c>
      <c r="I1513" s="13">
        <v>0</v>
      </c>
      <c r="J1513" s="13">
        <v>0</v>
      </c>
      <c r="K1513" s="13">
        <v>0</v>
      </c>
      <c r="L1513" s="13">
        <v>0</v>
      </c>
      <c r="M1513" s="13">
        <v>0</v>
      </c>
    </row>
    <row r="1514" spans="1:13" s="13" customFormat="1">
      <c r="A1514" s="11">
        <v>41165</v>
      </c>
      <c r="B1514" s="13">
        <v>7</v>
      </c>
      <c r="C1514" s="13" t="s">
        <v>56</v>
      </c>
      <c r="D1514" s="13" t="s">
        <v>55</v>
      </c>
      <c r="E1514" s="13" t="str">
        <f t="shared" si="23"/>
        <v>411657Aggregate30% Cycling</v>
      </c>
      <c r="F1514" s="13">
        <v>5.9486299999999996</v>
      </c>
      <c r="G1514" s="13">
        <v>5.9486299999999996</v>
      </c>
      <c r="H1514" s="13">
        <v>67.696600000000004</v>
      </c>
    </row>
    <row r="1515" spans="1:13" s="13" customFormat="1">
      <c r="A1515" s="11">
        <v>41165</v>
      </c>
      <c r="B1515" s="13">
        <v>7</v>
      </c>
      <c r="C1515" s="13" t="s">
        <v>56</v>
      </c>
      <c r="D1515" s="13" t="s">
        <v>51</v>
      </c>
      <c r="E1515" s="13" t="str">
        <f t="shared" si="23"/>
        <v>411657Aggregate50% Cycling</v>
      </c>
      <c r="F1515" s="13">
        <v>9.2295300000000005</v>
      </c>
      <c r="G1515" s="13">
        <v>9.2295300000000005</v>
      </c>
      <c r="H1515" s="13">
        <v>67.887799999999999</v>
      </c>
    </row>
    <row r="1516" spans="1:13" s="13" customFormat="1">
      <c r="A1516" s="11">
        <v>41165</v>
      </c>
      <c r="B1516" s="13">
        <v>7</v>
      </c>
      <c r="C1516" s="13" t="s">
        <v>56</v>
      </c>
      <c r="D1516" s="13" t="s">
        <v>46</v>
      </c>
      <c r="E1516" s="13" t="str">
        <f t="shared" si="23"/>
        <v>411657AggregateAll</v>
      </c>
      <c r="F1516" s="13">
        <v>15.179</v>
      </c>
      <c r="G1516" s="13">
        <v>15.179</v>
      </c>
      <c r="H1516" s="13">
        <v>67.822800000000001</v>
      </c>
      <c r="I1516" s="13">
        <v>0</v>
      </c>
      <c r="J1516" s="13">
        <v>0</v>
      </c>
      <c r="K1516" s="13">
        <v>0</v>
      </c>
      <c r="L1516" s="13">
        <v>0</v>
      </c>
      <c r="M1516" s="13">
        <v>0</v>
      </c>
    </row>
    <row r="1517" spans="1:13" s="13" customFormat="1">
      <c r="A1517" s="11">
        <v>41165</v>
      </c>
      <c r="B1517" s="13">
        <v>7</v>
      </c>
      <c r="C1517" s="13" t="s">
        <v>49</v>
      </c>
      <c r="D1517" s="13" t="s">
        <v>55</v>
      </c>
      <c r="E1517" s="13" t="str">
        <f t="shared" si="23"/>
        <v>411657Average Per Device30% Cycling</v>
      </c>
      <c r="F1517" s="13">
        <v>1.7394909999999999</v>
      </c>
      <c r="G1517" s="13">
        <v>1.7394909999999999</v>
      </c>
      <c r="H1517" s="13">
        <v>67.696600000000004</v>
      </c>
    </row>
    <row r="1518" spans="1:13" s="13" customFormat="1">
      <c r="A1518" s="11">
        <v>41165</v>
      </c>
      <c r="B1518" s="13">
        <v>7</v>
      </c>
      <c r="C1518" s="13" t="s">
        <v>49</v>
      </c>
      <c r="D1518" s="13" t="s">
        <v>51</v>
      </c>
      <c r="E1518" s="13" t="str">
        <f t="shared" si="23"/>
        <v>411657Average Per Device50% Cycling</v>
      </c>
      <c r="F1518" s="13">
        <v>1.4200330000000001</v>
      </c>
      <c r="G1518" s="13">
        <v>1.4200330000000001</v>
      </c>
      <c r="H1518" s="13">
        <v>67.887799999999999</v>
      </c>
    </row>
    <row r="1519" spans="1:13" s="13" customFormat="1">
      <c r="A1519" s="11">
        <v>41165</v>
      </c>
      <c r="B1519" s="13">
        <v>7</v>
      </c>
      <c r="C1519" s="13" t="s">
        <v>49</v>
      </c>
      <c r="D1519" s="13" t="s">
        <v>46</v>
      </c>
      <c r="E1519" s="13" t="str">
        <f t="shared" si="23"/>
        <v>411657Average Per DeviceAll</v>
      </c>
      <c r="F1519" s="13">
        <v>1.5286489999999999</v>
      </c>
      <c r="G1519" s="13">
        <v>1.5286489999999999</v>
      </c>
      <c r="H1519" s="13">
        <v>67.822800000000001</v>
      </c>
      <c r="I1519" s="13">
        <v>0</v>
      </c>
      <c r="J1519" s="13">
        <v>0</v>
      </c>
      <c r="K1519" s="13">
        <v>0</v>
      </c>
      <c r="L1519" s="13">
        <v>0</v>
      </c>
      <c r="M1519" s="13">
        <v>0</v>
      </c>
    </row>
    <row r="1520" spans="1:13" s="13" customFormat="1">
      <c r="A1520" s="11">
        <v>41165</v>
      </c>
      <c r="B1520" s="13">
        <v>7</v>
      </c>
      <c r="C1520" s="13" t="s">
        <v>48</v>
      </c>
      <c r="D1520" s="13" t="s">
        <v>55</v>
      </c>
      <c r="E1520" s="13" t="str">
        <f t="shared" si="23"/>
        <v>411657Average Per Premise30% Cycling</v>
      </c>
      <c r="F1520" s="13">
        <v>3.6697289999999998</v>
      </c>
      <c r="G1520" s="13">
        <v>3.6697289999999998</v>
      </c>
      <c r="H1520" s="13">
        <v>67.696600000000004</v>
      </c>
    </row>
    <row r="1521" spans="1:13" s="13" customFormat="1">
      <c r="A1521" s="11">
        <v>41165</v>
      </c>
      <c r="B1521" s="13">
        <v>7</v>
      </c>
      <c r="C1521" s="13" t="s">
        <v>48</v>
      </c>
      <c r="D1521" s="13" t="s">
        <v>51</v>
      </c>
      <c r="E1521" s="13" t="str">
        <f t="shared" si="23"/>
        <v>411657Average Per Premise50% Cycling</v>
      </c>
      <c r="F1521" s="13">
        <v>2.9300099999999998</v>
      </c>
      <c r="G1521" s="13">
        <v>2.9300099999999998</v>
      </c>
      <c r="H1521" s="13">
        <v>67.887799999999999</v>
      </c>
    </row>
    <row r="1522" spans="1:13" s="13" customFormat="1">
      <c r="A1522" s="11">
        <v>41165</v>
      </c>
      <c r="B1522" s="13">
        <v>7</v>
      </c>
      <c r="C1522" s="13" t="s">
        <v>48</v>
      </c>
      <c r="D1522" s="13" t="s">
        <v>46</v>
      </c>
      <c r="E1522" s="13" t="str">
        <f t="shared" si="23"/>
        <v>411657Average Per PremiseAll</v>
      </c>
      <c r="F1522" s="13">
        <v>3.181514</v>
      </c>
      <c r="G1522" s="13">
        <v>3.181514</v>
      </c>
      <c r="H1522" s="13">
        <v>67.822800000000001</v>
      </c>
      <c r="I1522" s="13">
        <v>0</v>
      </c>
      <c r="J1522" s="13">
        <v>0</v>
      </c>
      <c r="K1522" s="13">
        <v>0</v>
      </c>
      <c r="L1522" s="13">
        <v>0</v>
      </c>
      <c r="M1522" s="13">
        <v>0</v>
      </c>
    </row>
    <row r="1523" spans="1:13" s="13" customFormat="1">
      <c r="A1523" s="11">
        <v>41165</v>
      </c>
      <c r="B1523" s="13">
        <v>7</v>
      </c>
      <c r="C1523" s="13" t="s">
        <v>50</v>
      </c>
      <c r="D1523" s="13" t="s">
        <v>55</v>
      </c>
      <c r="E1523" s="13" t="str">
        <f t="shared" si="23"/>
        <v>411657Average Per Ton30% Cycling</v>
      </c>
      <c r="F1523" s="13">
        <v>0.47270800000000002</v>
      </c>
      <c r="G1523" s="13">
        <v>0.47270800000000002</v>
      </c>
      <c r="H1523" s="13">
        <v>67.696600000000004</v>
      </c>
    </row>
    <row r="1524" spans="1:13" s="13" customFormat="1">
      <c r="A1524" s="11">
        <v>41165</v>
      </c>
      <c r="B1524" s="13">
        <v>7</v>
      </c>
      <c r="C1524" s="13" t="s">
        <v>50</v>
      </c>
      <c r="D1524" s="13" t="s">
        <v>51</v>
      </c>
      <c r="E1524" s="13" t="str">
        <f t="shared" si="23"/>
        <v>411657Average Per Ton50% Cycling</v>
      </c>
      <c r="F1524" s="13">
        <v>0.34362619999999999</v>
      </c>
      <c r="G1524" s="13">
        <v>0.34362619999999999</v>
      </c>
      <c r="H1524" s="13">
        <v>67.887799999999999</v>
      </c>
    </row>
    <row r="1525" spans="1:13" s="13" customFormat="1">
      <c r="A1525" s="11">
        <v>41165</v>
      </c>
      <c r="B1525" s="13">
        <v>7</v>
      </c>
      <c r="C1525" s="13" t="s">
        <v>50</v>
      </c>
      <c r="D1525" s="13" t="s">
        <v>46</v>
      </c>
      <c r="E1525" s="13" t="str">
        <f t="shared" si="23"/>
        <v>411657Average Per TonAll</v>
      </c>
      <c r="F1525" s="13">
        <v>0.38751400000000003</v>
      </c>
      <c r="G1525" s="13">
        <v>0.38751400000000003</v>
      </c>
      <c r="H1525" s="13">
        <v>67.822800000000001</v>
      </c>
      <c r="I1525" s="13">
        <v>0</v>
      </c>
      <c r="J1525" s="13">
        <v>0</v>
      </c>
      <c r="K1525" s="13">
        <v>0</v>
      </c>
      <c r="L1525" s="13">
        <v>0</v>
      </c>
      <c r="M1525" s="13">
        <v>0</v>
      </c>
    </row>
    <row r="1526" spans="1:13" s="13" customFormat="1">
      <c r="A1526" s="11">
        <v>41165</v>
      </c>
      <c r="B1526" s="13">
        <v>8</v>
      </c>
      <c r="C1526" s="13" t="s">
        <v>56</v>
      </c>
      <c r="D1526" s="13" t="s">
        <v>55</v>
      </c>
      <c r="E1526" s="13" t="str">
        <f t="shared" si="23"/>
        <v>411658Aggregate30% Cycling</v>
      </c>
      <c r="F1526" s="13">
        <v>6.876252</v>
      </c>
      <c r="G1526" s="13">
        <v>6.876252</v>
      </c>
      <c r="H1526" s="13">
        <v>69.320999999999998</v>
      </c>
    </row>
    <row r="1527" spans="1:13" s="13" customFormat="1">
      <c r="A1527" s="11">
        <v>41165</v>
      </c>
      <c r="B1527" s="13">
        <v>8</v>
      </c>
      <c r="C1527" s="13" t="s">
        <v>56</v>
      </c>
      <c r="D1527" s="13" t="s">
        <v>51</v>
      </c>
      <c r="E1527" s="13" t="str">
        <f t="shared" si="23"/>
        <v>411658Aggregate50% Cycling</v>
      </c>
      <c r="F1527" s="13">
        <v>11.13988</v>
      </c>
      <c r="G1527" s="13">
        <v>11.13988</v>
      </c>
      <c r="H1527" s="13">
        <v>69.338800000000006</v>
      </c>
    </row>
    <row r="1528" spans="1:13" s="13" customFormat="1">
      <c r="A1528" s="11">
        <v>41165</v>
      </c>
      <c r="B1528" s="13">
        <v>8</v>
      </c>
      <c r="C1528" s="13" t="s">
        <v>56</v>
      </c>
      <c r="D1528" s="13" t="s">
        <v>46</v>
      </c>
      <c r="E1528" s="13" t="str">
        <f t="shared" si="23"/>
        <v>411658AggregateAll</v>
      </c>
      <c r="F1528" s="13">
        <v>18.016940000000002</v>
      </c>
      <c r="G1528" s="13">
        <v>18.016940000000002</v>
      </c>
      <c r="H1528" s="13">
        <v>69.332800000000006</v>
      </c>
      <c r="I1528" s="13">
        <v>0</v>
      </c>
      <c r="J1528" s="13">
        <v>0</v>
      </c>
      <c r="K1528" s="13">
        <v>0</v>
      </c>
      <c r="L1528" s="13">
        <v>0</v>
      </c>
      <c r="M1528" s="13">
        <v>0</v>
      </c>
    </row>
    <row r="1529" spans="1:13" s="13" customFormat="1">
      <c r="A1529" s="11">
        <v>41165</v>
      </c>
      <c r="B1529" s="13">
        <v>8</v>
      </c>
      <c r="C1529" s="13" t="s">
        <v>49</v>
      </c>
      <c r="D1529" s="13" t="s">
        <v>55</v>
      </c>
      <c r="E1529" s="13" t="str">
        <f t="shared" si="23"/>
        <v>411658Average Per Device30% Cycling</v>
      </c>
      <c r="F1529" s="13">
        <v>2.0107460000000001</v>
      </c>
      <c r="G1529" s="13">
        <v>2.0107460000000001</v>
      </c>
      <c r="H1529" s="13">
        <v>69.320999999999998</v>
      </c>
    </row>
    <row r="1530" spans="1:13" s="13" customFormat="1">
      <c r="A1530" s="11">
        <v>41165</v>
      </c>
      <c r="B1530" s="13">
        <v>8</v>
      </c>
      <c r="C1530" s="13" t="s">
        <v>49</v>
      </c>
      <c r="D1530" s="13" t="s">
        <v>51</v>
      </c>
      <c r="E1530" s="13" t="str">
        <f t="shared" si="23"/>
        <v>411658Average Per Device50% Cycling</v>
      </c>
      <c r="F1530" s="13">
        <v>1.713956</v>
      </c>
      <c r="G1530" s="13">
        <v>1.713956</v>
      </c>
      <c r="H1530" s="13">
        <v>69.338800000000006</v>
      </c>
    </row>
    <row r="1531" spans="1:13" s="13" customFormat="1">
      <c r="A1531" s="11">
        <v>41165</v>
      </c>
      <c r="B1531" s="13">
        <v>8</v>
      </c>
      <c r="C1531" s="13" t="s">
        <v>49</v>
      </c>
      <c r="D1531" s="13" t="s">
        <v>46</v>
      </c>
      <c r="E1531" s="13" t="str">
        <f t="shared" si="23"/>
        <v>411658Average Per DeviceAll</v>
      </c>
      <c r="F1531" s="13">
        <v>1.814864</v>
      </c>
      <c r="G1531" s="13">
        <v>1.814864</v>
      </c>
      <c r="H1531" s="13">
        <v>69.332800000000006</v>
      </c>
      <c r="I1531" s="13">
        <v>0</v>
      </c>
      <c r="J1531" s="13">
        <v>0</v>
      </c>
      <c r="K1531" s="13">
        <v>0</v>
      </c>
      <c r="L1531" s="13">
        <v>0</v>
      </c>
      <c r="M1531" s="13">
        <v>0</v>
      </c>
    </row>
    <row r="1532" spans="1:13" s="13" customFormat="1">
      <c r="A1532" s="11">
        <v>41165</v>
      </c>
      <c r="B1532" s="13">
        <v>8</v>
      </c>
      <c r="C1532" s="13" t="s">
        <v>48</v>
      </c>
      <c r="D1532" s="13" t="s">
        <v>55</v>
      </c>
      <c r="E1532" s="13" t="str">
        <f t="shared" si="23"/>
        <v>411658Average Per Premise30% Cycling</v>
      </c>
      <c r="F1532" s="13">
        <v>4.2419820000000001</v>
      </c>
      <c r="G1532" s="13">
        <v>4.2419820000000001</v>
      </c>
      <c r="H1532" s="13">
        <v>69.320999999999998</v>
      </c>
    </row>
    <row r="1533" spans="1:13" s="13" customFormat="1">
      <c r="A1533" s="11">
        <v>41165</v>
      </c>
      <c r="B1533" s="13">
        <v>8</v>
      </c>
      <c r="C1533" s="13" t="s">
        <v>48</v>
      </c>
      <c r="D1533" s="13" t="s">
        <v>51</v>
      </c>
      <c r="E1533" s="13" t="str">
        <f t="shared" si="23"/>
        <v>411658Average Per Premise50% Cycling</v>
      </c>
      <c r="F1533" s="13">
        <v>3.5364710000000001</v>
      </c>
      <c r="G1533" s="13">
        <v>3.5364710000000001</v>
      </c>
      <c r="H1533" s="13">
        <v>69.338800000000006</v>
      </c>
    </row>
    <row r="1534" spans="1:13" s="13" customFormat="1">
      <c r="A1534" s="11">
        <v>41165</v>
      </c>
      <c r="B1534" s="13">
        <v>8</v>
      </c>
      <c r="C1534" s="13" t="s">
        <v>48</v>
      </c>
      <c r="D1534" s="13" t="s">
        <v>46</v>
      </c>
      <c r="E1534" s="13" t="str">
        <f t="shared" si="23"/>
        <v>411658Average Per PremiseAll</v>
      </c>
      <c r="F1534" s="13">
        <v>3.7763450000000001</v>
      </c>
      <c r="G1534" s="13">
        <v>3.7763450000000001</v>
      </c>
      <c r="H1534" s="13">
        <v>69.332800000000006</v>
      </c>
      <c r="I1534" s="13">
        <v>0</v>
      </c>
      <c r="J1534" s="13">
        <v>0</v>
      </c>
      <c r="K1534" s="13">
        <v>0</v>
      </c>
      <c r="L1534" s="13">
        <v>0</v>
      </c>
      <c r="M1534" s="13">
        <v>0</v>
      </c>
    </row>
    <row r="1535" spans="1:13" s="13" customFormat="1">
      <c r="A1535" s="11">
        <v>41165</v>
      </c>
      <c r="B1535" s="13">
        <v>8</v>
      </c>
      <c r="C1535" s="13" t="s">
        <v>50</v>
      </c>
      <c r="D1535" s="13" t="s">
        <v>55</v>
      </c>
      <c r="E1535" s="13" t="str">
        <f t="shared" si="23"/>
        <v>411658Average Per Ton30% Cycling</v>
      </c>
      <c r="F1535" s="13">
        <v>0.5464215</v>
      </c>
      <c r="G1535" s="13">
        <v>0.5464215</v>
      </c>
      <c r="H1535" s="13">
        <v>69.320999999999998</v>
      </c>
    </row>
    <row r="1536" spans="1:13" s="13" customFormat="1">
      <c r="A1536" s="11">
        <v>41165</v>
      </c>
      <c r="B1536" s="13">
        <v>8</v>
      </c>
      <c r="C1536" s="13" t="s">
        <v>50</v>
      </c>
      <c r="D1536" s="13" t="s">
        <v>51</v>
      </c>
      <c r="E1536" s="13" t="str">
        <f t="shared" si="23"/>
        <v>411658Average Per Ton50% Cycling</v>
      </c>
      <c r="F1536" s="13">
        <v>0.41475089999999998</v>
      </c>
      <c r="G1536" s="13">
        <v>0.41475089999999998</v>
      </c>
      <c r="H1536" s="13">
        <v>69.338800000000006</v>
      </c>
    </row>
    <row r="1537" spans="1:13" s="13" customFormat="1">
      <c r="A1537" s="11">
        <v>41165</v>
      </c>
      <c r="B1537" s="13">
        <v>8</v>
      </c>
      <c r="C1537" s="13" t="s">
        <v>50</v>
      </c>
      <c r="D1537" s="13" t="s">
        <v>46</v>
      </c>
      <c r="E1537" s="13" t="str">
        <f t="shared" si="23"/>
        <v>411658Average Per TonAll</v>
      </c>
      <c r="F1537" s="13">
        <v>0.45951890000000001</v>
      </c>
      <c r="G1537" s="13">
        <v>0.45951890000000001</v>
      </c>
      <c r="H1537" s="13">
        <v>69.332800000000006</v>
      </c>
      <c r="I1537" s="13">
        <v>0</v>
      </c>
      <c r="J1537" s="13">
        <v>0</v>
      </c>
      <c r="K1537" s="13">
        <v>0</v>
      </c>
      <c r="L1537" s="13">
        <v>0</v>
      </c>
      <c r="M1537" s="13">
        <v>0</v>
      </c>
    </row>
    <row r="1538" spans="1:13" s="13" customFormat="1">
      <c r="A1538" s="11">
        <v>41165</v>
      </c>
      <c r="B1538" s="13">
        <v>9</v>
      </c>
      <c r="C1538" s="13" t="s">
        <v>56</v>
      </c>
      <c r="D1538" s="13" t="s">
        <v>55</v>
      </c>
      <c r="E1538" s="13" t="str">
        <f t="shared" si="23"/>
        <v>411659Aggregate30% Cycling</v>
      </c>
      <c r="F1538" s="13">
        <v>8.6126249999999995</v>
      </c>
      <c r="G1538" s="13">
        <v>8.6126249999999995</v>
      </c>
      <c r="H1538" s="13">
        <v>70.888099999999994</v>
      </c>
    </row>
    <row r="1539" spans="1:13" s="13" customFormat="1">
      <c r="A1539" s="11">
        <v>41165</v>
      </c>
      <c r="B1539" s="13">
        <v>9</v>
      </c>
      <c r="C1539" s="13" t="s">
        <v>56</v>
      </c>
      <c r="D1539" s="13" t="s">
        <v>51</v>
      </c>
      <c r="E1539" s="13" t="str">
        <f t="shared" ref="E1539:E1602" si="24">CONCATENATE(A1539,B1539,C1539,D1539)</f>
        <v>411659Aggregate50% Cycling</v>
      </c>
      <c r="F1539" s="13">
        <v>13.736800000000001</v>
      </c>
      <c r="G1539" s="13">
        <v>13.736800000000001</v>
      </c>
      <c r="H1539" s="13">
        <v>70.699100000000001</v>
      </c>
    </row>
    <row r="1540" spans="1:13" s="13" customFormat="1">
      <c r="A1540" s="11">
        <v>41165</v>
      </c>
      <c r="B1540" s="13">
        <v>9</v>
      </c>
      <c r="C1540" s="13" t="s">
        <v>56</v>
      </c>
      <c r="D1540" s="13" t="s">
        <v>46</v>
      </c>
      <c r="E1540" s="13" t="str">
        <f t="shared" si="24"/>
        <v>411659AggregateAll</v>
      </c>
      <c r="F1540" s="13">
        <v>22.35051</v>
      </c>
      <c r="G1540" s="13">
        <v>22.35051</v>
      </c>
      <c r="H1540" s="13">
        <v>70.763400000000004</v>
      </c>
      <c r="I1540" s="13">
        <v>0</v>
      </c>
      <c r="J1540" s="13">
        <v>0</v>
      </c>
      <c r="K1540" s="13">
        <v>0</v>
      </c>
      <c r="L1540" s="13">
        <v>0</v>
      </c>
      <c r="M1540" s="13">
        <v>0</v>
      </c>
    </row>
    <row r="1541" spans="1:13" s="13" customFormat="1">
      <c r="A1541" s="11">
        <v>41165</v>
      </c>
      <c r="B1541" s="13">
        <v>9</v>
      </c>
      <c r="C1541" s="13" t="s">
        <v>49</v>
      </c>
      <c r="D1541" s="13" t="s">
        <v>55</v>
      </c>
      <c r="E1541" s="13" t="str">
        <f t="shared" si="24"/>
        <v>411659Average Per Device30% Cycling</v>
      </c>
      <c r="F1541" s="13">
        <v>2.518494</v>
      </c>
      <c r="G1541" s="13">
        <v>2.518494</v>
      </c>
      <c r="H1541" s="13">
        <v>70.888099999999994</v>
      </c>
    </row>
    <row r="1542" spans="1:13" s="13" customFormat="1">
      <c r="A1542" s="11">
        <v>41165</v>
      </c>
      <c r="B1542" s="13">
        <v>9</v>
      </c>
      <c r="C1542" s="13" t="s">
        <v>49</v>
      </c>
      <c r="D1542" s="13" t="s">
        <v>51</v>
      </c>
      <c r="E1542" s="13" t="str">
        <f t="shared" si="24"/>
        <v>411659Average Per Device50% Cycling</v>
      </c>
      <c r="F1542" s="13">
        <v>2.1135109999999999</v>
      </c>
      <c r="G1542" s="13">
        <v>2.1135109999999999</v>
      </c>
      <c r="H1542" s="13">
        <v>70.699100000000001</v>
      </c>
    </row>
    <row r="1543" spans="1:13" s="13" customFormat="1">
      <c r="A1543" s="11">
        <v>41165</v>
      </c>
      <c r="B1543" s="13">
        <v>9</v>
      </c>
      <c r="C1543" s="13" t="s">
        <v>49</v>
      </c>
      <c r="D1543" s="13" t="s">
        <v>46</v>
      </c>
      <c r="E1543" s="13" t="str">
        <f t="shared" si="24"/>
        <v>411659Average Per DeviceAll</v>
      </c>
      <c r="F1543" s="13">
        <v>2.2512050000000001</v>
      </c>
      <c r="G1543" s="13">
        <v>2.2512050000000001</v>
      </c>
      <c r="H1543" s="13">
        <v>70.763400000000004</v>
      </c>
      <c r="I1543" s="13">
        <v>0</v>
      </c>
      <c r="J1543" s="13">
        <v>0</v>
      </c>
      <c r="K1543" s="13">
        <v>0</v>
      </c>
      <c r="L1543" s="13">
        <v>0</v>
      </c>
      <c r="M1543" s="13">
        <v>0</v>
      </c>
    </row>
    <row r="1544" spans="1:13" s="13" customFormat="1">
      <c r="A1544" s="11">
        <v>41165</v>
      </c>
      <c r="B1544" s="13">
        <v>9</v>
      </c>
      <c r="C1544" s="13" t="s">
        <v>48</v>
      </c>
      <c r="D1544" s="13" t="s">
        <v>55</v>
      </c>
      <c r="E1544" s="13" t="str">
        <f t="shared" si="24"/>
        <v>411659Average Per Premise30% Cycling</v>
      </c>
      <c r="F1544" s="13">
        <v>5.3131560000000002</v>
      </c>
      <c r="G1544" s="13">
        <v>5.3131560000000002</v>
      </c>
      <c r="H1544" s="13">
        <v>70.888099999999994</v>
      </c>
    </row>
    <row r="1545" spans="1:13" s="13" customFormat="1">
      <c r="A1545" s="11">
        <v>41165</v>
      </c>
      <c r="B1545" s="13">
        <v>9</v>
      </c>
      <c r="C1545" s="13" t="s">
        <v>48</v>
      </c>
      <c r="D1545" s="13" t="s">
        <v>51</v>
      </c>
      <c r="E1545" s="13" t="str">
        <f t="shared" si="24"/>
        <v>411659Average Per Premise50% Cycling</v>
      </c>
      <c r="F1545" s="13">
        <v>4.3608890000000002</v>
      </c>
      <c r="G1545" s="13">
        <v>4.3608890000000002</v>
      </c>
      <c r="H1545" s="13">
        <v>70.699100000000001</v>
      </c>
    </row>
    <row r="1546" spans="1:13" s="13" customFormat="1">
      <c r="A1546" s="11">
        <v>41165</v>
      </c>
      <c r="B1546" s="13">
        <v>9</v>
      </c>
      <c r="C1546" s="13" t="s">
        <v>48</v>
      </c>
      <c r="D1546" s="13" t="s">
        <v>46</v>
      </c>
      <c r="E1546" s="13" t="str">
        <f t="shared" si="24"/>
        <v>411659Average Per PremiseAll</v>
      </c>
      <c r="F1546" s="13">
        <v>4.68466</v>
      </c>
      <c r="G1546" s="13">
        <v>4.68466</v>
      </c>
      <c r="H1546" s="13">
        <v>70.763400000000004</v>
      </c>
      <c r="I1546" s="13">
        <v>0</v>
      </c>
      <c r="J1546" s="13">
        <v>0</v>
      </c>
      <c r="K1546" s="13">
        <v>0</v>
      </c>
      <c r="L1546" s="13">
        <v>0</v>
      </c>
      <c r="M1546" s="13">
        <v>0</v>
      </c>
    </row>
    <row r="1547" spans="1:13" s="13" customFormat="1">
      <c r="A1547" s="11">
        <v>41165</v>
      </c>
      <c r="B1547" s="13">
        <v>9</v>
      </c>
      <c r="C1547" s="13" t="s">
        <v>50</v>
      </c>
      <c r="D1547" s="13" t="s">
        <v>55</v>
      </c>
      <c r="E1547" s="13" t="str">
        <f t="shared" si="24"/>
        <v>411659Average Per Ton30% Cycling</v>
      </c>
      <c r="F1547" s="13">
        <v>0.68440239999999997</v>
      </c>
      <c r="G1547" s="13">
        <v>0.68440239999999997</v>
      </c>
      <c r="H1547" s="13">
        <v>70.888099999999994</v>
      </c>
    </row>
    <row r="1548" spans="1:13" s="13" customFormat="1">
      <c r="A1548" s="11">
        <v>41165</v>
      </c>
      <c r="B1548" s="13">
        <v>9</v>
      </c>
      <c r="C1548" s="13" t="s">
        <v>50</v>
      </c>
      <c r="D1548" s="13" t="s">
        <v>51</v>
      </c>
      <c r="E1548" s="13" t="str">
        <f t="shared" si="24"/>
        <v>411659Average Per Ton50% Cycling</v>
      </c>
      <c r="F1548" s="13">
        <v>0.51143709999999998</v>
      </c>
      <c r="G1548" s="13">
        <v>0.51143709999999998</v>
      </c>
      <c r="H1548" s="13">
        <v>70.699100000000001</v>
      </c>
    </row>
    <row r="1549" spans="1:13" s="13" customFormat="1">
      <c r="A1549" s="11">
        <v>41165</v>
      </c>
      <c r="B1549" s="13">
        <v>9</v>
      </c>
      <c r="C1549" s="13" t="s">
        <v>50</v>
      </c>
      <c r="D1549" s="13" t="s">
        <v>46</v>
      </c>
      <c r="E1549" s="13" t="str">
        <f t="shared" si="24"/>
        <v>411659Average Per TonAll</v>
      </c>
      <c r="F1549" s="13">
        <v>0.57024529999999995</v>
      </c>
      <c r="G1549" s="13">
        <v>0.57024529999999995</v>
      </c>
      <c r="H1549" s="13">
        <v>70.763400000000004</v>
      </c>
      <c r="I1549" s="13">
        <v>0</v>
      </c>
      <c r="J1549" s="13">
        <v>0</v>
      </c>
      <c r="K1549" s="13">
        <v>0</v>
      </c>
      <c r="L1549" s="13">
        <v>0</v>
      </c>
      <c r="M1549" s="13">
        <v>0</v>
      </c>
    </row>
    <row r="1550" spans="1:13" s="13" customFormat="1">
      <c r="A1550" s="11">
        <v>41165</v>
      </c>
      <c r="B1550" s="13">
        <v>10</v>
      </c>
      <c r="C1550" s="13" t="s">
        <v>56</v>
      </c>
      <c r="D1550" s="13" t="s">
        <v>55</v>
      </c>
      <c r="E1550" s="13" t="str">
        <f t="shared" si="24"/>
        <v>4116510Aggregate30% Cycling</v>
      </c>
      <c r="F1550" s="13">
        <v>10.61233</v>
      </c>
      <c r="G1550" s="13">
        <v>10.61233</v>
      </c>
      <c r="H1550" s="13">
        <v>72.615099999999998</v>
      </c>
    </row>
    <row r="1551" spans="1:13" s="13" customFormat="1">
      <c r="A1551" s="11">
        <v>41165</v>
      </c>
      <c r="B1551" s="13">
        <v>10</v>
      </c>
      <c r="C1551" s="13" t="s">
        <v>56</v>
      </c>
      <c r="D1551" s="13" t="s">
        <v>51</v>
      </c>
      <c r="E1551" s="13" t="str">
        <f t="shared" si="24"/>
        <v>4116510Aggregate50% Cycling</v>
      </c>
      <c r="F1551" s="13">
        <v>16.59948</v>
      </c>
      <c r="G1551" s="13">
        <v>16.59948</v>
      </c>
      <c r="H1551" s="13">
        <v>72.412999999999997</v>
      </c>
    </row>
    <row r="1552" spans="1:13" s="13" customFormat="1">
      <c r="A1552" s="11">
        <v>41165</v>
      </c>
      <c r="B1552" s="13">
        <v>10</v>
      </c>
      <c r="C1552" s="13" t="s">
        <v>56</v>
      </c>
      <c r="D1552" s="13" t="s">
        <v>46</v>
      </c>
      <c r="E1552" s="13" t="str">
        <f t="shared" si="24"/>
        <v>4116510AggregateAll</v>
      </c>
      <c r="F1552" s="13">
        <v>27.213259999999998</v>
      </c>
      <c r="G1552" s="13">
        <v>27.213259999999998</v>
      </c>
      <c r="H1552" s="13">
        <v>72.481700000000004</v>
      </c>
      <c r="I1552" s="13">
        <v>0</v>
      </c>
      <c r="J1552" s="13">
        <v>0</v>
      </c>
      <c r="K1552" s="13">
        <v>0</v>
      </c>
      <c r="L1552" s="13">
        <v>0</v>
      </c>
      <c r="M1552" s="13">
        <v>0</v>
      </c>
    </row>
    <row r="1553" spans="1:13" s="13" customFormat="1">
      <c r="A1553" s="11">
        <v>41165</v>
      </c>
      <c r="B1553" s="13">
        <v>10</v>
      </c>
      <c r="C1553" s="13" t="s">
        <v>49</v>
      </c>
      <c r="D1553" s="13" t="s">
        <v>55</v>
      </c>
      <c r="E1553" s="13" t="str">
        <f t="shared" si="24"/>
        <v>4116510Average Per Device30% Cycling</v>
      </c>
      <c r="F1553" s="13">
        <v>3.1032440000000001</v>
      </c>
      <c r="G1553" s="13">
        <v>3.1032440000000001</v>
      </c>
      <c r="H1553" s="13">
        <v>72.615099999999998</v>
      </c>
    </row>
    <row r="1554" spans="1:13" s="13" customFormat="1">
      <c r="A1554" s="11">
        <v>41165</v>
      </c>
      <c r="B1554" s="13">
        <v>10</v>
      </c>
      <c r="C1554" s="13" t="s">
        <v>49</v>
      </c>
      <c r="D1554" s="13" t="s">
        <v>51</v>
      </c>
      <c r="E1554" s="13" t="str">
        <f t="shared" si="24"/>
        <v>4116510Average Per Device50% Cycling</v>
      </c>
      <c r="F1554" s="13">
        <v>2.5539559999999999</v>
      </c>
      <c r="G1554" s="13">
        <v>2.5539559999999999</v>
      </c>
      <c r="H1554" s="13">
        <v>72.412999999999997</v>
      </c>
    </row>
    <row r="1555" spans="1:13" s="13" customFormat="1">
      <c r="A1555" s="11">
        <v>41165</v>
      </c>
      <c r="B1555" s="13">
        <v>10</v>
      </c>
      <c r="C1555" s="13" t="s">
        <v>49</v>
      </c>
      <c r="D1555" s="13" t="s">
        <v>46</v>
      </c>
      <c r="E1555" s="13" t="str">
        <f t="shared" si="24"/>
        <v>4116510Average Per DeviceAll</v>
      </c>
      <c r="F1555" s="13">
        <v>2.7407140000000001</v>
      </c>
      <c r="G1555" s="13">
        <v>2.7407140000000001</v>
      </c>
      <c r="H1555" s="13">
        <v>72.481700000000004</v>
      </c>
      <c r="I1555" s="13">
        <v>0</v>
      </c>
      <c r="J1555" s="13">
        <v>0</v>
      </c>
      <c r="K1555" s="13">
        <v>0</v>
      </c>
      <c r="L1555" s="13">
        <v>0</v>
      </c>
      <c r="M1555" s="13">
        <v>0</v>
      </c>
    </row>
    <row r="1556" spans="1:13" s="13" customFormat="1">
      <c r="A1556" s="11">
        <v>41165</v>
      </c>
      <c r="B1556" s="13">
        <v>10</v>
      </c>
      <c r="C1556" s="13" t="s">
        <v>48</v>
      </c>
      <c r="D1556" s="13" t="s">
        <v>55</v>
      </c>
      <c r="E1556" s="13" t="str">
        <f t="shared" si="24"/>
        <v>4116510Average Per Premise30% Cycling</v>
      </c>
      <c r="F1556" s="13">
        <v>6.5467779999999998</v>
      </c>
      <c r="G1556" s="13">
        <v>6.5467779999999998</v>
      </c>
      <c r="H1556" s="13">
        <v>72.615099999999998</v>
      </c>
    </row>
    <row r="1557" spans="1:13" s="13" customFormat="1">
      <c r="A1557" s="11">
        <v>41165</v>
      </c>
      <c r="B1557" s="13">
        <v>10</v>
      </c>
      <c r="C1557" s="13" t="s">
        <v>48</v>
      </c>
      <c r="D1557" s="13" t="s">
        <v>51</v>
      </c>
      <c r="E1557" s="13" t="str">
        <f t="shared" si="24"/>
        <v>4116510Average Per Premise50% Cycling</v>
      </c>
      <c r="F1557" s="13">
        <v>5.2696759999999996</v>
      </c>
      <c r="G1557" s="13">
        <v>5.2696759999999996</v>
      </c>
      <c r="H1557" s="13">
        <v>72.412999999999997</v>
      </c>
    </row>
    <row r="1558" spans="1:13" s="13" customFormat="1">
      <c r="A1558" s="11">
        <v>41165</v>
      </c>
      <c r="B1558" s="13">
        <v>10</v>
      </c>
      <c r="C1558" s="13" t="s">
        <v>48</v>
      </c>
      <c r="D1558" s="13" t="s">
        <v>46</v>
      </c>
      <c r="E1558" s="13" t="str">
        <f t="shared" si="24"/>
        <v>4116510Average Per PremiseAll</v>
      </c>
      <c r="F1558" s="13">
        <v>5.7038909999999996</v>
      </c>
      <c r="G1558" s="13">
        <v>5.7038909999999996</v>
      </c>
      <c r="H1558" s="13">
        <v>72.481700000000004</v>
      </c>
      <c r="I1558" s="13">
        <v>0</v>
      </c>
      <c r="J1558" s="13">
        <v>0</v>
      </c>
      <c r="K1558" s="13">
        <v>0</v>
      </c>
      <c r="L1558" s="13">
        <v>0</v>
      </c>
      <c r="M1558" s="13">
        <v>0</v>
      </c>
    </row>
    <row r="1559" spans="1:13" s="13" customFormat="1">
      <c r="A1559" s="11">
        <v>41165</v>
      </c>
      <c r="B1559" s="13">
        <v>10</v>
      </c>
      <c r="C1559" s="13" t="s">
        <v>50</v>
      </c>
      <c r="D1559" s="13" t="s">
        <v>55</v>
      </c>
      <c r="E1559" s="13" t="str">
        <f t="shared" si="24"/>
        <v>4116510Average Per Ton30% Cycling</v>
      </c>
      <c r="F1559" s="13">
        <v>0.84330879999999997</v>
      </c>
      <c r="G1559" s="13">
        <v>0.84330879999999997</v>
      </c>
      <c r="H1559" s="13">
        <v>72.615099999999998</v>
      </c>
    </row>
    <row r="1560" spans="1:13" s="13" customFormat="1">
      <c r="A1560" s="11">
        <v>41165</v>
      </c>
      <c r="B1560" s="13">
        <v>10</v>
      </c>
      <c r="C1560" s="13" t="s">
        <v>50</v>
      </c>
      <c r="D1560" s="13" t="s">
        <v>51</v>
      </c>
      <c r="E1560" s="13" t="str">
        <f t="shared" si="24"/>
        <v>4116510Average Per Ton50% Cycling</v>
      </c>
      <c r="F1560" s="13">
        <v>0.61801799999999996</v>
      </c>
      <c r="G1560" s="13">
        <v>0.61801799999999996</v>
      </c>
      <c r="H1560" s="13">
        <v>72.412999999999997</v>
      </c>
    </row>
    <row r="1561" spans="1:13" s="13" customFormat="1">
      <c r="A1561" s="11">
        <v>41165</v>
      </c>
      <c r="B1561" s="13">
        <v>10</v>
      </c>
      <c r="C1561" s="13" t="s">
        <v>50</v>
      </c>
      <c r="D1561" s="13" t="s">
        <v>46</v>
      </c>
      <c r="E1561" s="13" t="str">
        <f t="shared" si="24"/>
        <v>4116510Average Per TonAll</v>
      </c>
      <c r="F1561" s="13">
        <v>0.69461689999999998</v>
      </c>
      <c r="G1561" s="13">
        <v>0.69461689999999998</v>
      </c>
      <c r="H1561" s="13">
        <v>72.481700000000004</v>
      </c>
      <c r="I1561" s="13">
        <v>0</v>
      </c>
      <c r="J1561" s="13">
        <v>0</v>
      </c>
      <c r="K1561" s="13">
        <v>0</v>
      </c>
      <c r="L1561" s="13">
        <v>0</v>
      </c>
      <c r="M1561" s="13">
        <v>0</v>
      </c>
    </row>
    <row r="1562" spans="1:13" s="13" customFormat="1">
      <c r="A1562" s="11">
        <v>41165</v>
      </c>
      <c r="B1562" s="13">
        <v>11</v>
      </c>
      <c r="C1562" s="13" t="s">
        <v>56</v>
      </c>
      <c r="D1562" s="13" t="s">
        <v>55</v>
      </c>
      <c r="E1562" s="13" t="str">
        <f t="shared" si="24"/>
        <v>4116511Aggregate30% Cycling</v>
      </c>
      <c r="F1562" s="13">
        <v>12.08569</v>
      </c>
      <c r="G1562" s="13">
        <v>12.08569</v>
      </c>
      <c r="H1562" s="13">
        <v>77.5715</v>
      </c>
    </row>
    <row r="1563" spans="1:13" s="13" customFormat="1">
      <c r="A1563" s="11">
        <v>41165</v>
      </c>
      <c r="B1563" s="13">
        <v>11</v>
      </c>
      <c r="C1563" s="13" t="s">
        <v>56</v>
      </c>
      <c r="D1563" s="13" t="s">
        <v>51</v>
      </c>
      <c r="E1563" s="13" t="str">
        <f t="shared" si="24"/>
        <v>4116511Aggregate50% Cycling</v>
      </c>
      <c r="F1563" s="13">
        <v>19.586449999999999</v>
      </c>
      <c r="G1563" s="13">
        <v>19.586449999999999</v>
      </c>
      <c r="H1563" s="13">
        <v>77.139799999999994</v>
      </c>
    </row>
    <row r="1564" spans="1:13" s="13" customFormat="1">
      <c r="A1564" s="11">
        <v>41165</v>
      </c>
      <c r="B1564" s="13">
        <v>11</v>
      </c>
      <c r="C1564" s="13" t="s">
        <v>56</v>
      </c>
      <c r="D1564" s="13" t="s">
        <v>46</v>
      </c>
      <c r="E1564" s="13" t="str">
        <f t="shared" si="24"/>
        <v>4116511AggregateAll</v>
      </c>
      <c r="F1564" s="13">
        <v>31.673549999999999</v>
      </c>
      <c r="G1564" s="13">
        <v>31.673549999999999</v>
      </c>
      <c r="H1564" s="13">
        <v>77.286600000000007</v>
      </c>
      <c r="I1564" s="13">
        <v>0</v>
      </c>
      <c r="J1564" s="13">
        <v>0</v>
      </c>
      <c r="K1564" s="13">
        <v>0</v>
      </c>
      <c r="L1564" s="13">
        <v>0</v>
      </c>
      <c r="M1564" s="13">
        <v>0</v>
      </c>
    </row>
    <row r="1565" spans="1:13" s="13" customFormat="1">
      <c r="A1565" s="11">
        <v>41165</v>
      </c>
      <c r="B1565" s="13">
        <v>11</v>
      </c>
      <c r="C1565" s="13" t="s">
        <v>49</v>
      </c>
      <c r="D1565" s="13" t="s">
        <v>55</v>
      </c>
      <c r="E1565" s="13" t="str">
        <f t="shared" si="24"/>
        <v>4116511Average Per Device30% Cycling</v>
      </c>
      <c r="F1565" s="13">
        <v>3.5340829999999999</v>
      </c>
      <c r="G1565" s="13">
        <v>3.5340829999999999</v>
      </c>
      <c r="H1565" s="13">
        <v>77.5715</v>
      </c>
    </row>
    <row r="1566" spans="1:13" s="13" customFormat="1">
      <c r="A1566" s="11">
        <v>41165</v>
      </c>
      <c r="B1566" s="13">
        <v>11</v>
      </c>
      <c r="C1566" s="13" t="s">
        <v>49</v>
      </c>
      <c r="D1566" s="13" t="s">
        <v>51</v>
      </c>
      <c r="E1566" s="13" t="str">
        <f t="shared" si="24"/>
        <v>4116511Average Per Device50% Cycling</v>
      </c>
      <c r="F1566" s="13">
        <v>3.0135239999999999</v>
      </c>
      <c r="G1566" s="13">
        <v>3.0135239999999999</v>
      </c>
      <c r="H1566" s="13">
        <v>77.139799999999994</v>
      </c>
    </row>
    <row r="1567" spans="1:13" s="13" customFormat="1">
      <c r="A1567" s="11">
        <v>41165</v>
      </c>
      <c r="B1567" s="13">
        <v>11</v>
      </c>
      <c r="C1567" s="13" t="s">
        <v>49</v>
      </c>
      <c r="D1567" s="13" t="s">
        <v>46</v>
      </c>
      <c r="E1567" s="13" t="str">
        <f t="shared" si="24"/>
        <v>4116511Average Per DeviceAll</v>
      </c>
      <c r="F1567" s="13">
        <v>3.1905139999999999</v>
      </c>
      <c r="G1567" s="13">
        <v>3.1905139999999999</v>
      </c>
      <c r="H1567" s="13">
        <v>77.286600000000007</v>
      </c>
      <c r="I1567" s="13">
        <v>0</v>
      </c>
      <c r="J1567" s="13">
        <v>0</v>
      </c>
      <c r="K1567" s="13">
        <v>0</v>
      </c>
      <c r="L1567" s="13">
        <v>0</v>
      </c>
      <c r="M1567" s="13">
        <v>0</v>
      </c>
    </row>
    <row r="1568" spans="1:13" s="13" customFormat="1">
      <c r="A1568" s="11">
        <v>41165</v>
      </c>
      <c r="B1568" s="13">
        <v>11</v>
      </c>
      <c r="C1568" s="13" t="s">
        <v>48</v>
      </c>
      <c r="D1568" s="13" t="s">
        <v>55</v>
      </c>
      <c r="E1568" s="13" t="str">
        <f t="shared" si="24"/>
        <v>4116511Average Per Premise30% Cycling</v>
      </c>
      <c r="F1568" s="13">
        <v>7.4556990000000001</v>
      </c>
      <c r="G1568" s="13">
        <v>7.4556990000000001</v>
      </c>
      <c r="H1568" s="13">
        <v>77.5715</v>
      </c>
    </row>
    <row r="1569" spans="1:13" s="13" customFormat="1">
      <c r="A1569" s="11">
        <v>41165</v>
      </c>
      <c r="B1569" s="13">
        <v>11</v>
      </c>
      <c r="C1569" s="13" t="s">
        <v>48</v>
      </c>
      <c r="D1569" s="13" t="s">
        <v>51</v>
      </c>
      <c r="E1569" s="13" t="str">
        <f t="shared" si="24"/>
        <v>4116511Average Per Premise50% Cycling</v>
      </c>
      <c r="F1569" s="13">
        <v>6.2179200000000003</v>
      </c>
      <c r="G1569" s="13">
        <v>6.2179200000000003</v>
      </c>
      <c r="H1569" s="13">
        <v>77.139799999999994</v>
      </c>
    </row>
    <row r="1570" spans="1:13" s="13" customFormat="1">
      <c r="A1570" s="11">
        <v>41165</v>
      </c>
      <c r="B1570" s="13">
        <v>11</v>
      </c>
      <c r="C1570" s="13" t="s">
        <v>48</v>
      </c>
      <c r="D1570" s="13" t="s">
        <v>46</v>
      </c>
      <c r="E1570" s="13" t="str">
        <f t="shared" si="24"/>
        <v>4116511Average Per PremiseAll</v>
      </c>
      <c r="F1570" s="13">
        <v>6.6387650000000002</v>
      </c>
      <c r="G1570" s="13">
        <v>6.6387650000000002</v>
      </c>
      <c r="H1570" s="13">
        <v>77.286600000000007</v>
      </c>
      <c r="I1570" s="13">
        <v>0</v>
      </c>
      <c r="J1570" s="13">
        <v>0</v>
      </c>
      <c r="K1570" s="13">
        <v>0</v>
      </c>
      <c r="L1570" s="13">
        <v>0</v>
      </c>
      <c r="M1570" s="13">
        <v>0</v>
      </c>
    </row>
    <row r="1571" spans="1:13" s="13" customFormat="1">
      <c r="A1571" s="11">
        <v>41165</v>
      </c>
      <c r="B1571" s="13">
        <v>11</v>
      </c>
      <c r="C1571" s="13" t="s">
        <v>50</v>
      </c>
      <c r="D1571" s="13" t="s">
        <v>55</v>
      </c>
      <c r="E1571" s="13" t="str">
        <f t="shared" si="24"/>
        <v>4116511Average Per Ton30% Cycling</v>
      </c>
      <c r="F1571" s="13">
        <v>0.96038950000000001</v>
      </c>
      <c r="G1571" s="13">
        <v>0.96038950000000001</v>
      </c>
      <c r="H1571" s="13">
        <v>77.5715</v>
      </c>
    </row>
    <row r="1572" spans="1:13" s="13" customFormat="1">
      <c r="A1572" s="11">
        <v>41165</v>
      </c>
      <c r="B1572" s="13">
        <v>11</v>
      </c>
      <c r="C1572" s="13" t="s">
        <v>50</v>
      </c>
      <c r="D1572" s="13" t="s">
        <v>51</v>
      </c>
      <c r="E1572" s="13" t="str">
        <f t="shared" si="24"/>
        <v>4116511Average Per Ton50% Cycling</v>
      </c>
      <c r="F1572" s="13">
        <v>0.72922640000000005</v>
      </c>
      <c r="G1572" s="13">
        <v>0.72922640000000005</v>
      </c>
      <c r="H1572" s="13">
        <v>77.139799999999994</v>
      </c>
    </row>
    <row r="1573" spans="1:13" s="13" customFormat="1">
      <c r="A1573" s="11">
        <v>41165</v>
      </c>
      <c r="B1573" s="13">
        <v>11</v>
      </c>
      <c r="C1573" s="13" t="s">
        <v>50</v>
      </c>
      <c r="D1573" s="13" t="s">
        <v>46</v>
      </c>
      <c r="E1573" s="13" t="str">
        <f t="shared" si="24"/>
        <v>4116511Average Per TonAll</v>
      </c>
      <c r="F1573" s="13">
        <v>0.80782180000000003</v>
      </c>
      <c r="G1573" s="13">
        <v>0.80782180000000003</v>
      </c>
      <c r="H1573" s="13">
        <v>77.286600000000007</v>
      </c>
      <c r="I1573" s="13">
        <v>0</v>
      </c>
      <c r="J1573" s="13">
        <v>0</v>
      </c>
      <c r="K1573" s="13">
        <v>0</v>
      </c>
      <c r="L1573" s="13">
        <v>0</v>
      </c>
      <c r="M1573" s="13">
        <v>0</v>
      </c>
    </row>
    <row r="1574" spans="1:13" s="13" customFormat="1">
      <c r="A1574" s="11">
        <v>41165</v>
      </c>
      <c r="B1574" s="13">
        <v>12</v>
      </c>
      <c r="C1574" s="13" t="s">
        <v>56</v>
      </c>
      <c r="D1574" s="13" t="s">
        <v>55</v>
      </c>
      <c r="E1574" s="13" t="str">
        <f t="shared" si="24"/>
        <v>4116512Aggregate30% Cycling</v>
      </c>
      <c r="F1574" s="13">
        <v>13.02478</v>
      </c>
      <c r="G1574" s="13">
        <v>13.02478</v>
      </c>
      <c r="H1574" s="13">
        <v>79.878</v>
      </c>
    </row>
    <row r="1575" spans="1:13" s="13" customFormat="1">
      <c r="A1575" s="11">
        <v>41165</v>
      </c>
      <c r="B1575" s="13">
        <v>12</v>
      </c>
      <c r="C1575" s="13" t="s">
        <v>56</v>
      </c>
      <c r="D1575" s="13" t="s">
        <v>51</v>
      </c>
      <c r="E1575" s="13" t="str">
        <f t="shared" si="24"/>
        <v>4116512Aggregate50% Cycling</v>
      </c>
      <c r="F1575" s="13">
        <v>20.94342</v>
      </c>
      <c r="G1575" s="13">
        <v>20.94342</v>
      </c>
      <c r="H1575" s="13">
        <v>79.426400000000001</v>
      </c>
    </row>
    <row r="1576" spans="1:13" s="13" customFormat="1">
      <c r="A1576" s="11">
        <v>41165</v>
      </c>
      <c r="B1576" s="13">
        <v>12</v>
      </c>
      <c r="C1576" s="13" t="s">
        <v>56</v>
      </c>
      <c r="D1576" s="13" t="s">
        <v>46</v>
      </c>
      <c r="E1576" s="13" t="str">
        <f t="shared" si="24"/>
        <v>4116512AggregateAll</v>
      </c>
      <c r="F1576" s="13">
        <v>33.96978</v>
      </c>
      <c r="G1576" s="13">
        <v>33.96978</v>
      </c>
      <c r="H1576" s="13">
        <v>79.579899999999995</v>
      </c>
      <c r="I1576" s="13">
        <v>0</v>
      </c>
      <c r="J1576" s="13">
        <v>0</v>
      </c>
      <c r="K1576" s="13">
        <v>0</v>
      </c>
      <c r="L1576" s="13">
        <v>0</v>
      </c>
      <c r="M1576" s="13">
        <v>0</v>
      </c>
    </row>
    <row r="1577" spans="1:13" s="13" customFormat="1">
      <c r="A1577" s="11">
        <v>41165</v>
      </c>
      <c r="B1577" s="13">
        <v>12</v>
      </c>
      <c r="C1577" s="13" t="s">
        <v>49</v>
      </c>
      <c r="D1577" s="13" t="s">
        <v>55</v>
      </c>
      <c r="E1577" s="13" t="str">
        <f t="shared" si="24"/>
        <v>4116512Average Per Device30% Cycling</v>
      </c>
      <c r="F1577" s="13">
        <v>3.808691</v>
      </c>
      <c r="G1577" s="13">
        <v>3.808691</v>
      </c>
      <c r="H1577" s="13">
        <v>79.878</v>
      </c>
    </row>
    <row r="1578" spans="1:13" s="13" customFormat="1">
      <c r="A1578" s="11">
        <v>41165</v>
      </c>
      <c r="B1578" s="13">
        <v>12</v>
      </c>
      <c r="C1578" s="13" t="s">
        <v>49</v>
      </c>
      <c r="D1578" s="13" t="s">
        <v>51</v>
      </c>
      <c r="E1578" s="13" t="str">
        <f t="shared" si="24"/>
        <v>4116512Average Per Device50% Cycling</v>
      </c>
      <c r="F1578" s="13">
        <v>3.222305</v>
      </c>
      <c r="G1578" s="13">
        <v>3.222305</v>
      </c>
      <c r="H1578" s="13">
        <v>79.426400000000001</v>
      </c>
    </row>
    <row r="1579" spans="1:13" s="13" customFormat="1">
      <c r="A1579" s="11">
        <v>41165</v>
      </c>
      <c r="B1579" s="13">
        <v>12</v>
      </c>
      <c r="C1579" s="13" t="s">
        <v>49</v>
      </c>
      <c r="D1579" s="13" t="s">
        <v>46</v>
      </c>
      <c r="E1579" s="13" t="str">
        <f t="shared" si="24"/>
        <v>4116512Average Per DeviceAll</v>
      </c>
      <c r="F1579" s="13">
        <v>3.4216760000000002</v>
      </c>
      <c r="G1579" s="13">
        <v>3.4216760000000002</v>
      </c>
      <c r="H1579" s="13">
        <v>79.579899999999995</v>
      </c>
      <c r="I1579" s="13">
        <v>0</v>
      </c>
      <c r="J1579" s="13">
        <v>0</v>
      </c>
      <c r="K1579" s="13">
        <v>0</v>
      </c>
      <c r="L1579" s="13">
        <v>0</v>
      </c>
      <c r="M1579" s="13">
        <v>0</v>
      </c>
    </row>
    <row r="1580" spans="1:13" s="13" customFormat="1">
      <c r="A1580" s="11">
        <v>41165</v>
      </c>
      <c r="B1580" s="13">
        <v>12</v>
      </c>
      <c r="C1580" s="13" t="s">
        <v>48</v>
      </c>
      <c r="D1580" s="13" t="s">
        <v>55</v>
      </c>
      <c r="E1580" s="13" t="str">
        <f t="shared" si="24"/>
        <v>4116512Average Per Premise30% Cycling</v>
      </c>
      <c r="F1580" s="13">
        <v>8.0350280000000005</v>
      </c>
      <c r="G1580" s="13">
        <v>8.0350280000000005</v>
      </c>
      <c r="H1580" s="13">
        <v>79.878</v>
      </c>
    </row>
    <row r="1581" spans="1:13" s="13" customFormat="1">
      <c r="A1581" s="11">
        <v>41165</v>
      </c>
      <c r="B1581" s="13">
        <v>12</v>
      </c>
      <c r="C1581" s="13" t="s">
        <v>48</v>
      </c>
      <c r="D1581" s="13" t="s">
        <v>51</v>
      </c>
      <c r="E1581" s="13" t="str">
        <f t="shared" si="24"/>
        <v>4116512Average Per Premise50% Cycling</v>
      </c>
      <c r="F1581" s="13">
        <v>6.6487049999999996</v>
      </c>
      <c r="G1581" s="13">
        <v>6.6487049999999996</v>
      </c>
      <c r="H1581" s="13">
        <v>79.426400000000001</v>
      </c>
    </row>
    <row r="1582" spans="1:13" s="13" customFormat="1">
      <c r="A1582" s="11">
        <v>41165</v>
      </c>
      <c r="B1582" s="13">
        <v>12</v>
      </c>
      <c r="C1582" s="13" t="s">
        <v>48</v>
      </c>
      <c r="D1582" s="13" t="s">
        <v>46</v>
      </c>
      <c r="E1582" s="13" t="str">
        <f t="shared" si="24"/>
        <v>4116512Average Per PremiseAll</v>
      </c>
      <c r="F1582" s="13">
        <v>7.1200549999999998</v>
      </c>
      <c r="G1582" s="13">
        <v>7.1200549999999998</v>
      </c>
      <c r="H1582" s="13">
        <v>79.579899999999995</v>
      </c>
      <c r="I1582" s="13">
        <v>0</v>
      </c>
      <c r="J1582" s="13">
        <v>0</v>
      </c>
      <c r="K1582" s="13">
        <v>0</v>
      </c>
      <c r="L1582" s="13">
        <v>0</v>
      </c>
      <c r="M1582" s="13">
        <v>0</v>
      </c>
    </row>
    <row r="1583" spans="1:13" s="13" customFormat="1">
      <c r="A1583" s="11">
        <v>41165</v>
      </c>
      <c r="B1583" s="13">
        <v>12</v>
      </c>
      <c r="C1583" s="13" t="s">
        <v>50</v>
      </c>
      <c r="D1583" s="13" t="s">
        <v>55</v>
      </c>
      <c r="E1583" s="13" t="str">
        <f t="shared" si="24"/>
        <v>4116512Average Per Ton30% Cycling</v>
      </c>
      <c r="F1583" s="13">
        <v>1.035015</v>
      </c>
      <c r="G1583" s="13">
        <v>1.035015</v>
      </c>
      <c r="H1583" s="13">
        <v>79.878</v>
      </c>
    </row>
    <row r="1584" spans="1:13" s="13" customFormat="1">
      <c r="A1584" s="11">
        <v>41165</v>
      </c>
      <c r="B1584" s="13">
        <v>12</v>
      </c>
      <c r="C1584" s="13" t="s">
        <v>50</v>
      </c>
      <c r="D1584" s="13" t="s">
        <v>51</v>
      </c>
      <c r="E1584" s="13" t="str">
        <f t="shared" si="24"/>
        <v>4116512Average Per Ton50% Cycling</v>
      </c>
      <c r="F1584" s="13">
        <v>0.77974810000000006</v>
      </c>
      <c r="G1584" s="13">
        <v>0.77974810000000006</v>
      </c>
      <c r="H1584" s="13">
        <v>79.426400000000001</v>
      </c>
    </row>
    <row r="1585" spans="1:13" s="13" customFormat="1">
      <c r="A1585" s="11">
        <v>41165</v>
      </c>
      <c r="B1585" s="13">
        <v>12</v>
      </c>
      <c r="C1585" s="13" t="s">
        <v>50</v>
      </c>
      <c r="D1585" s="13" t="s">
        <v>46</v>
      </c>
      <c r="E1585" s="13" t="str">
        <f t="shared" si="24"/>
        <v>4116512Average Per TonAll</v>
      </c>
      <c r="F1585" s="13">
        <v>0.86653860000000005</v>
      </c>
      <c r="G1585" s="13">
        <v>0.86653860000000005</v>
      </c>
      <c r="H1585" s="13">
        <v>79.579899999999995</v>
      </c>
      <c r="I1585" s="13">
        <v>0</v>
      </c>
      <c r="J1585" s="13">
        <v>0</v>
      </c>
      <c r="K1585" s="13">
        <v>0</v>
      </c>
      <c r="L1585" s="13">
        <v>0</v>
      </c>
      <c r="M1585" s="13">
        <v>0</v>
      </c>
    </row>
    <row r="1586" spans="1:13" s="13" customFormat="1">
      <c r="A1586" s="11">
        <v>41165</v>
      </c>
      <c r="B1586" s="13">
        <v>13</v>
      </c>
      <c r="C1586" s="13" t="s">
        <v>56</v>
      </c>
      <c r="D1586" s="13" t="s">
        <v>55</v>
      </c>
      <c r="E1586" s="13" t="str">
        <f t="shared" si="24"/>
        <v>4116513Aggregate30% Cycling</v>
      </c>
      <c r="F1586" s="13">
        <v>13.58189</v>
      </c>
      <c r="G1586" s="13">
        <v>13.58189</v>
      </c>
      <c r="H1586" s="13">
        <v>78.874899999999997</v>
      </c>
    </row>
    <row r="1587" spans="1:13" s="13" customFormat="1">
      <c r="A1587" s="11">
        <v>41165</v>
      </c>
      <c r="B1587" s="13">
        <v>13</v>
      </c>
      <c r="C1587" s="13" t="s">
        <v>56</v>
      </c>
      <c r="D1587" s="13" t="s">
        <v>51</v>
      </c>
      <c r="E1587" s="13" t="str">
        <f t="shared" si="24"/>
        <v>4116513Aggregate50% Cycling</v>
      </c>
      <c r="F1587" s="13">
        <v>21.488720000000001</v>
      </c>
      <c r="G1587" s="13">
        <v>21.488720000000001</v>
      </c>
      <c r="H1587" s="13">
        <v>78.251999999999995</v>
      </c>
    </row>
    <row r="1588" spans="1:13" s="13" customFormat="1">
      <c r="A1588" s="11">
        <v>41165</v>
      </c>
      <c r="B1588" s="13">
        <v>13</v>
      </c>
      <c r="C1588" s="13" t="s">
        <v>56</v>
      </c>
      <c r="D1588" s="13" t="s">
        <v>46</v>
      </c>
      <c r="E1588" s="13" t="str">
        <f t="shared" si="24"/>
        <v>4116513AggregateAll</v>
      </c>
      <c r="F1588" s="13">
        <v>35.072380000000003</v>
      </c>
      <c r="G1588" s="13">
        <v>35.072380000000003</v>
      </c>
      <c r="H1588" s="13">
        <v>78.463800000000006</v>
      </c>
      <c r="I1588" s="13">
        <v>0</v>
      </c>
      <c r="J1588" s="13">
        <v>0</v>
      </c>
      <c r="K1588" s="13">
        <v>0</v>
      </c>
      <c r="L1588" s="13">
        <v>0</v>
      </c>
      <c r="M1588" s="13">
        <v>0</v>
      </c>
    </row>
    <row r="1589" spans="1:13" s="13" customFormat="1">
      <c r="A1589" s="11">
        <v>41165</v>
      </c>
      <c r="B1589" s="13">
        <v>13</v>
      </c>
      <c r="C1589" s="13" t="s">
        <v>49</v>
      </c>
      <c r="D1589" s="13" t="s">
        <v>55</v>
      </c>
      <c r="E1589" s="13" t="str">
        <f t="shared" si="24"/>
        <v>4116513Average Per Device30% Cycling</v>
      </c>
      <c r="F1589" s="13">
        <v>3.9715989999999999</v>
      </c>
      <c r="G1589" s="13">
        <v>3.9715989999999999</v>
      </c>
      <c r="H1589" s="13">
        <v>78.874899999999997</v>
      </c>
    </row>
    <row r="1590" spans="1:13" s="13" customFormat="1">
      <c r="A1590" s="11">
        <v>41165</v>
      </c>
      <c r="B1590" s="13">
        <v>13</v>
      </c>
      <c r="C1590" s="13" t="s">
        <v>49</v>
      </c>
      <c r="D1590" s="13" t="s">
        <v>51</v>
      </c>
      <c r="E1590" s="13" t="str">
        <f t="shared" si="24"/>
        <v>4116513Average Per Device50% Cycling</v>
      </c>
      <c r="F1590" s="13">
        <v>3.306203</v>
      </c>
      <c r="G1590" s="13">
        <v>3.306203</v>
      </c>
      <c r="H1590" s="13">
        <v>78.251999999999995</v>
      </c>
    </row>
    <row r="1591" spans="1:13" s="13" customFormat="1">
      <c r="A1591" s="11">
        <v>41165</v>
      </c>
      <c r="B1591" s="13">
        <v>13</v>
      </c>
      <c r="C1591" s="13" t="s">
        <v>49</v>
      </c>
      <c r="D1591" s="13" t="s">
        <v>46</v>
      </c>
      <c r="E1591" s="13" t="str">
        <f t="shared" si="24"/>
        <v>4116513Average Per DeviceAll</v>
      </c>
      <c r="F1591" s="13">
        <v>3.532438</v>
      </c>
      <c r="G1591" s="13">
        <v>3.532438</v>
      </c>
      <c r="H1591" s="13">
        <v>78.463800000000006</v>
      </c>
      <c r="I1591" s="13">
        <v>0</v>
      </c>
      <c r="J1591" s="13">
        <v>0</v>
      </c>
      <c r="K1591" s="13">
        <v>0</v>
      </c>
      <c r="L1591" s="13">
        <v>0</v>
      </c>
      <c r="M1591" s="13">
        <v>0</v>
      </c>
    </row>
    <row r="1592" spans="1:13" s="13" customFormat="1">
      <c r="A1592" s="11">
        <v>41165</v>
      </c>
      <c r="B1592" s="13">
        <v>13</v>
      </c>
      <c r="C1592" s="13" t="s">
        <v>48</v>
      </c>
      <c r="D1592" s="13" t="s">
        <v>55</v>
      </c>
      <c r="E1592" s="13" t="str">
        <f t="shared" si="24"/>
        <v>4116513Average Per Premise30% Cycling</v>
      </c>
      <c r="F1592" s="13">
        <v>8.3787079999999996</v>
      </c>
      <c r="G1592" s="13">
        <v>8.3787079999999996</v>
      </c>
      <c r="H1592" s="13">
        <v>78.874899999999997</v>
      </c>
    </row>
    <row r="1593" spans="1:13" s="13" customFormat="1">
      <c r="A1593" s="11">
        <v>41165</v>
      </c>
      <c r="B1593" s="13">
        <v>13</v>
      </c>
      <c r="C1593" s="13" t="s">
        <v>48</v>
      </c>
      <c r="D1593" s="13" t="s">
        <v>51</v>
      </c>
      <c r="E1593" s="13" t="str">
        <f t="shared" si="24"/>
        <v>4116513Average Per Premise50% Cycling</v>
      </c>
      <c r="F1593" s="13">
        <v>6.8218170000000002</v>
      </c>
      <c r="G1593" s="13">
        <v>6.8218170000000002</v>
      </c>
      <c r="H1593" s="13">
        <v>78.251999999999995</v>
      </c>
    </row>
    <row r="1594" spans="1:13" s="13" customFormat="1">
      <c r="A1594" s="11">
        <v>41165</v>
      </c>
      <c r="B1594" s="13">
        <v>13</v>
      </c>
      <c r="C1594" s="13" t="s">
        <v>48</v>
      </c>
      <c r="D1594" s="13" t="s">
        <v>46</v>
      </c>
      <c r="E1594" s="13" t="str">
        <f t="shared" si="24"/>
        <v>4116513Average Per PremiseAll</v>
      </c>
      <c r="F1594" s="13">
        <v>7.3511600000000001</v>
      </c>
      <c r="G1594" s="13">
        <v>7.3511600000000001</v>
      </c>
      <c r="H1594" s="13">
        <v>78.463800000000006</v>
      </c>
      <c r="I1594" s="13">
        <v>0</v>
      </c>
      <c r="J1594" s="13">
        <v>0</v>
      </c>
      <c r="K1594" s="13">
        <v>0</v>
      </c>
      <c r="L1594" s="13">
        <v>0</v>
      </c>
      <c r="M1594" s="13">
        <v>0</v>
      </c>
    </row>
    <row r="1595" spans="1:13" s="13" customFormat="1">
      <c r="A1595" s="11">
        <v>41165</v>
      </c>
      <c r="B1595" s="13">
        <v>13</v>
      </c>
      <c r="C1595" s="13" t="s">
        <v>50</v>
      </c>
      <c r="D1595" s="13" t="s">
        <v>55</v>
      </c>
      <c r="E1595" s="13" t="str">
        <f t="shared" si="24"/>
        <v>4116513Average Per Ton30% Cycling</v>
      </c>
      <c r="F1595" s="13">
        <v>1.079285</v>
      </c>
      <c r="G1595" s="13">
        <v>1.079285</v>
      </c>
      <c r="H1595" s="13">
        <v>78.874899999999997</v>
      </c>
    </row>
    <row r="1596" spans="1:13" s="13" customFormat="1">
      <c r="A1596" s="11">
        <v>41165</v>
      </c>
      <c r="B1596" s="13">
        <v>13</v>
      </c>
      <c r="C1596" s="13" t="s">
        <v>50</v>
      </c>
      <c r="D1596" s="13" t="s">
        <v>51</v>
      </c>
      <c r="E1596" s="13" t="str">
        <f t="shared" si="24"/>
        <v>4116513Average Per Ton50% Cycling</v>
      </c>
      <c r="F1596" s="13">
        <v>0.80005029999999999</v>
      </c>
      <c r="G1596" s="13">
        <v>0.80005029999999999</v>
      </c>
      <c r="H1596" s="13">
        <v>78.251999999999995</v>
      </c>
    </row>
    <row r="1597" spans="1:13" s="13" customFormat="1">
      <c r="A1597" s="11">
        <v>41165</v>
      </c>
      <c r="B1597" s="13">
        <v>13</v>
      </c>
      <c r="C1597" s="13" t="s">
        <v>50</v>
      </c>
      <c r="D1597" s="13" t="s">
        <v>46</v>
      </c>
      <c r="E1597" s="13" t="str">
        <f t="shared" si="24"/>
        <v>4116513Average Per TonAll</v>
      </c>
      <c r="F1597" s="13">
        <v>0.89498999999999995</v>
      </c>
      <c r="G1597" s="13">
        <v>0.89498999999999995</v>
      </c>
      <c r="H1597" s="13">
        <v>78.463800000000006</v>
      </c>
      <c r="I1597" s="13">
        <v>0</v>
      </c>
      <c r="J1597" s="13">
        <v>0</v>
      </c>
      <c r="K1597" s="13">
        <v>0</v>
      </c>
      <c r="L1597" s="13">
        <v>0</v>
      </c>
      <c r="M1597" s="13">
        <v>0</v>
      </c>
    </row>
    <row r="1598" spans="1:13" s="13" customFormat="1">
      <c r="A1598" s="11">
        <v>41165</v>
      </c>
      <c r="B1598" s="13">
        <v>14</v>
      </c>
      <c r="C1598" s="13" t="s">
        <v>56</v>
      </c>
      <c r="D1598" s="13" t="s">
        <v>55</v>
      </c>
      <c r="E1598" s="13" t="str">
        <f t="shared" si="24"/>
        <v>4116514Aggregate30% Cycling</v>
      </c>
      <c r="F1598" s="13">
        <v>13.80945</v>
      </c>
      <c r="G1598" s="13">
        <v>13.80945</v>
      </c>
      <c r="H1598" s="13">
        <v>79.876199999999997</v>
      </c>
    </row>
    <row r="1599" spans="1:13" s="13" customFormat="1">
      <c r="A1599" s="11">
        <v>41165</v>
      </c>
      <c r="B1599" s="13">
        <v>14</v>
      </c>
      <c r="C1599" s="13" t="s">
        <v>56</v>
      </c>
      <c r="D1599" s="13" t="s">
        <v>51</v>
      </c>
      <c r="E1599" s="13" t="str">
        <f t="shared" si="24"/>
        <v>4116514Aggregate50% Cycling</v>
      </c>
      <c r="F1599" s="13">
        <v>21.70683</v>
      </c>
      <c r="G1599" s="13">
        <v>21.70683</v>
      </c>
      <c r="H1599" s="13">
        <v>79.280299999999997</v>
      </c>
    </row>
    <row r="1600" spans="1:13" s="13" customFormat="1">
      <c r="A1600" s="11">
        <v>41165</v>
      </c>
      <c r="B1600" s="13">
        <v>14</v>
      </c>
      <c r="C1600" s="13" t="s">
        <v>56</v>
      </c>
      <c r="D1600" s="13" t="s">
        <v>46</v>
      </c>
      <c r="E1600" s="13" t="str">
        <f t="shared" si="24"/>
        <v>4116514AggregateAll</v>
      </c>
      <c r="F1600" s="13">
        <v>35.518129999999999</v>
      </c>
      <c r="G1600" s="13">
        <v>35.518129999999999</v>
      </c>
      <c r="H1600" s="13">
        <v>79.482900000000001</v>
      </c>
      <c r="I1600" s="13">
        <v>0</v>
      </c>
      <c r="J1600" s="13">
        <v>0</v>
      </c>
      <c r="K1600" s="13">
        <v>0</v>
      </c>
      <c r="L1600" s="13">
        <v>0</v>
      </c>
      <c r="M1600" s="13">
        <v>0</v>
      </c>
    </row>
    <row r="1601" spans="1:13" s="13" customFormat="1">
      <c r="A1601" s="11">
        <v>41165</v>
      </c>
      <c r="B1601" s="13">
        <v>14</v>
      </c>
      <c r="C1601" s="13" t="s">
        <v>49</v>
      </c>
      <c r="D1601" s="13" t="s">
        <v>55</v>
      </c>
      <c r="E1601" s="13" t="str">
        <f t="shared" si="24"/>
        <v>4116514Average Per Device30% Cycling</v>
      </c>
      <c r="F1601" s="13">
        <v>4.038144</v>
      </c>
      <c r="G1601" s="13">
        <v>4.038144</v>
      </c>
      <c r="H1601" s="13">
        <v>79.876199999999997</v>
      </c>
    </row>
    <row r="1602" spans="1:13" s="13" customFormat="1">
      <c r="A1602" s="11">
        <v>41165</v>
      </c>
      <c r="B1602" s="13">
        <v>14</v>
      </c>
      <c r="C1602" s="13" t="s">
        <v>49</v>
      </c>
      <c r="D1602" s="13" t="s">
        <v>51</v>
      </c>
      <c r="E1602" s="13" t="str">
        <f t="shared" si="24"/>
        <v>4116514Average Per Device50% Cycling</v>
      </c>
      <c r="F1602" s="13">
        <v>3.3397600000000001</v>
      </c>
      <c r="G1602" s="13">
        <v>3.3397600000000001</v>
      </c>
      <c r="H1602" s="13">
        <v>79.280299999999997</v>
      </c>
    </row>
    <row r="1603" spans="1:13" s="13" customFormat="1">
      <c r="A1603" s="11">
        <v>41165</v>
      </c>
      <c r="B1603" s="13">
        <v>14</v>
      </c>
      <c r="C1603" s="13" t="s">
        <v>49</v>
      </c>
      <c r="D1603" s="13" t="s">
        <v>46</v>
      </c>
      <c r="E1603" s="13" t="str">
        <f t="shared" ref="E1603:E1666" si="25">CONCATENATE(A1603,B1603,C1603,D1603)</f>
        <v>4116514Average Per DeviceAll</v>
      </c>
      <c r="F1603" s="13">
        <v>3.5772110000000001</v>
      </c>
      <c r="G1603" s="13">
        <v>3.5772110000000001</v>
      </c>
      <c r="H1603" s="13">
        <v>79.482900000000001</v>
      </c>
      <c r="I1603" s="13">
        <v>0</v>
      </c>
      <c r="J1603" s="13">
        <v>0</v>
      </c>
      <c r="K1603" s="13">
        <v>0</v>
      </c>
      <c r="L1603" s="13">
        <v>0</v>
      </c>
      <c r="M1603" s="13">
        <v>0</v>
      </c>
    </row>
    <row r="1604" spans="1:13" s="13" customFormat="1">
      <c r="A1604" s="11">
        <v>41165</v>
      </c>
      <c r="B1604" s="13">
        <v>14</v>
      </c>
      <c r="C1604" s="13" t="s">
        <v>48</v>
      </c>
      <c r="D1604" s="13" t="s">
        <v>55</v>
      </c>
      <c r="E1604" s="13" t="str">
        <f t="shared" si="25"/>
        <v>4116514Average Per Premise30% Cycling</v>
      </c>
      <c r="F1604" s="13">
        <v>8.5190950000000001</v>
      </c>
      <c r="G1604" s="13">
        <v>8.5190950000000001</v>
      </c>
      <c r="H1604" s="13">
        <v>79.876199999999997</v>
      </c>
    </row>
    <row r="1605" spans="1:13" s="13" customFormat="1">
      <c r="A1605" s="11">
        <v>41165</v>
      </c>
      <c r="B1605" s="13">
        <v>14</v>
      </c>
      <c r="C1605" s="13" t="s">
        <v>48</v>
      </c>
      <c r="D1605" s="13" t="s">
        <v>51</v>
      </c>
      <c r="E1605" s="13" t="str">
        <f t="shared" si="25"/>
        <v>4116514Average Per Premise50% Cycling</v>
      </c>
      <c r="F1605" s="13">
        <v>6.8910559999999998</v>
      </c>
      <c r="G1605" s="13">
        <v>6.8910559999999998</v>
      </c>
      <c r="H1605" s="13">
        <v>79.280299999999997</v>
      </c>
    </row>
    <row r="1606" spans="1:13" s="13" customFormat="1">
      <c r="A1606" s="11">
        <v>41165</v>
      </c>
      <c r="B1606" s="13">
        <v>14</v>
      </c>
      <c r="C1606" s="13" t="s">
        <v>48</v>
      </c>
      <c r="D1606" s="13" t="s">
        <v>46</v>
      </c>
      <c r="E1606" s="13" t="str">
        <f t="shared" si="25"/>
        <v>4116514Average Per PremiseAll</v>
      </c>
      <c r="F1606" s="13">
        <v>7.4445889999999997</v>
      </c>
      <c r="G1606" s="13">
        <v>7.4445889999999997</v>
      </c>
      <c r="H1606" s="13">
        <v>79.482900000000001</v>
      </c>
      <c r="I1606" s="13">
        <v>0</v>
      </c>
      <c r="J1606" s="13">
        <v>0</v>
      </c>
      <c r="K1606" s="13">
        <v>0</v>
      </c>
      <c r="L1606" s="13">
        <v>0</v>
      </c>
      <c r="M1606" s="13">
        <v>0</v>
      </c>
    </row>
    <row r="1607" spans="1:13" s="13" customFormat="1">
      <c r="A1607" s="11">
        <v>41165</v>
      </c>
      <c r="B1607" s="13">
        <v>14</v>
      </c>
      <c r="C1607" s="13" t="s">
        <v>50</v>
      </c>
      <c r="D1607" s="13" t="s">
        <v>55</v>
      </c>
      <c r="E1607" s="13" t="str">
        <f t="shared" si="25"/>
        <v>4116514Average Per Ton30% Cycling</v>
      </c>
      <c r="F1607" s="13">
        <v>1.0973679999999999</v>
      </c>
      <c r="G1607" s="13">
        <v>1.0973679999999999</v>
      </c>
      <c r="H1607" s="13">
        <v>79.876199999999997</v>
      </c>
    </row>
    <row r="1608" spans="1:13" s="13" customFormat="1">
      <c r="A1608" s="11">
        <v>41165</v>
      </c>
      <c r="B1608" s="13">
        <v>14</v>
      </c>
      <c r="C1608" s="13" t="s">
        <v>50</v>
      </c>
      <c r="D1608" s="13" t="s">
        <v>51</v>
      </c>
      <c r="E1608" s="13" t="str">
        <f t="shared" si="25"/>
        <v>4116514Average Per Ton50% Cycling</v>
      </c>
      <c r="F1608" s="13">
        <v>0.80817039999999996</v>
      </c>
      <c r="G1608" s="13">
        <v>0.80817039999999996</v>
      </c>
      <c r="H1608" s="13">
        <v>79.280299999999997</v>
      </c>
    </row>
    <row r="1609" spans="1:13" s="13" customFormat="1">
      <c r="A1609" s="11">
        <v>41165</v>
      </c>
      <c r="B1609" s="13">
        <v>14</v>
      </c>
      <c r="C1609" s="13" t="s">
        <v>50</v>
      </c>
      <c r="D1609" s="13" t="s">
        <v>46</v>
      </c>
      <c r="E1609" s="13" t="str">
        <f t="shared" si="25"/>
        <v>4116514Average Per TonAll</v>
      </c>
      <c r="F1609" s="13">
        <v>0.90649780000000002</v>
      </c>
      <c r="G1609" s="13">
        <v>0.90649780000000002</v>
      </c>
      <c r="H1609" s="13">
        <v>79.482900000000001</v>
      </c>
      <c r="I1609" s="13">
        <v>0</v>
      </c>
      <c r="J1609" s="13">
        <v>0</v>
      </c>
      <c r="K1609" s="13">
        <v>0</v>
      </c>
      <c r="L1609" s="13">
        <v>0</v>
      </c>
      <c r="M1609" s="13">
        <v>0</v>
      </c>
    </row>
    <row r="1610" spans="1:13" s="13" customFormat="1">
      <c r="A1610" s="11">
        <v>41165</v>
      </c>
      <c r="B1610" s="13">
        <v>15</v>
      </c>
      <c r="C1610" s="13" t="s">
        <v>56</v>
      </c>
      <c r="D1610" s="13" t="s">
        <v>55</v>
      </c>
      <c r="E1610" s="13" t="str">
        <f t="shared" si="25"/>
        <v>4116515Aggregate30% Cycling</v>
      </c>
      <c r="F1610" s="13">
        <v>13.65662</v>
      </c>
      <c r="G1610" s="13">
        <v>13.88575</v>
      </c>
      <c r="H1610" s="13">
        <v>80.292599999999993</v>
      </c>
      <c r="I1610" s="13">
        <v>-0.2343817</v>
      </c>
      <c r="J1610" s="13">
        <v>3.9459899999999999E-2</v>
      </c>
      <c r="K1610" s="13">
        <v>0.22912179999999999</v>
      </c>
      <c r="L1610" s="13">
        <v>0.41878369999999998</v>
      </c>
      <c r="M1610" s="13">
        <v>0.69262539999999995</v>
      </c>
    </row>
    <row r="1611" spans="1:13" s="13" customFormat="1">
      <c r="A1611" s="11">
        <v>41165</v>
      </c>
      <c r="B1611" s="13">
        <v>15</v>
      </c>
      <c r="C1611" s="13" t="s">
        <v>56</v>
      </c>
      <c r="D1611" s="13" t="s">
        <v>51</v>
      </c>
      <c r="E1611" s="13" t="str">
        <f t="shared" si="25"/>
        <v>4116515Aggregate50% Cycling</v>
      </c>
      <c r="F1611" s="13">
        <v>20.337230000000002</v>
      </c>
      <c r="G1611" s="13">
        <v>21.697230000000001</v>
      </c>
      <c r="H1611" s="13">
        <v>79.782600000000002</v>
      </c>
      <c r="I1611" s="13">
        <v>0.29602089999999998</v>
      </c>
      <c r="J1611" s="13">
        <v>0.92462920000000004</v>
      </c>
      <c r="K1611" s="13">
        <v>1.360001</v>
      </c>
      <c r="L1611" s="13">
        <v>1.795374</v>
      </c>
      <c r="M1611" s="13">
        <v>2.4239820000000001</v>
      </c>
    </row>
    <row r="1612" spans="1:13" s="13" customFormat="1">
      <c r="A1612" s="11">
        <v>41165</v>
      </c>
      <c r="B1612" s="13">
        <v>15</v>
      </c>
      <c r="C1612" s="13" t="s">
        <v>56</v>
      </c>
      <c r="D1612" s="13" t="s">
        <v>46</v>
      </c>
      <c r="E1612" s="13" t="str">
        <f t="shared" si="25"/>
        <v>4116515AggregateAll</v>
      </c>
      <c r="F1612" s="13">
        <v>33.996099999999998</v>
      </c>
      <c r="G1612" s="13">
        <v>35.584890000000001</v>
      </c>
      <c r="H1612" s="13">
        <v>79.956000000000003</v>
      </c>
      <c r="I1612" s="13">
        <v>6.1367199999999997E-2</v>
      </c>
      <c r="J1612" s="13">
        <v>0.96378229999999998</v>
      </c>
      <c r="K1612" s="13">
        <v>1.588792</v>
      </c>
      <c r="L1612" s="13">
        <v>2.2138019999999998</v>
      </c>
      <c r="M1612" s="13">
        <v>3.1162169999999998</v>
      </c>
    </row>
    <row r="1613" spans="1:13" s="13" customFormat="1">
      <c r="A1613" s="11">
        <v>41165</v>
      </c>
      <c r="B1613" s="13">
        <v>15</v>
      </c>
      <c r="C1613" s="13" t="s">
        <v>49</v>
      </c>
      <c r="D1613" s="13" t="s">
        <v>55</v>
      </c>
      <c r="E1613" s="13" t="str">
        <f t="shared" si="25"/>
        <v>4116515Average Per Device30% Cycling</v>
      </c>
      <c r="F1613" s="13">
        <v>3.9934539999999998</v>
      </c>
      <c r="G1613" s="13">
        <v>4.0604529999999999</v>
      </c>
      <c r="H1613" s="13">
        <v>80.292599999999993</v>
      </c>
      <c r="I1613" s="13">
        <v>-0.2189371</v>
      </c>
      <c r="J1613" s="13">
        <v>-5.0003300000000001E-2</v>
      </c>
      <c r="K1613" s="13">
        <v>6.6999699999999995E-2</v>
      </c>
      <c r="L1613" s="13">
        <v>0.18400269999999999</v>
      </c>
      <c r="M1613" s="13">
        <v>0.35293649999999999</v>
      </c>
    </row>
    <row r="1614" spans="1:13" s="13" customFormat="1">
      <c r="A1614" s="11">
        <v>41165</v>
      </c>
      <c r="B1614" s="13">
        <v>15</v>
      </c>
      <c r="C1614" s="13" t="s">
        <v>49</v>
      </c>
      <c r="D1614" s="13" t="s">
        <v>51</v>
      </c>
      <c r="E1614" s="13" t="str">
        <f t="shared" si="25"/>
        <v>4116515Average Per Device50% Cycling</v>
      </c>
      <c r="F1614" s="13">
        <v>3.129038</v>
      </c>
      <c r="G1614" s="13">
        <v>3.3382839999999998</v>
      </c>
      <c r="H1614" s="13">
        <v>79.782600000000002</v>
      </c>
      <c r="I1614" s="13">
        <v>-0.128525</v>
      </c>
      <c r="J1614" s="13">
        <v>7.1033200000000005E-2</v>
      </c>
      <c r="K1614" s="13">
        <v>0.2092466</v>
      </c>
      <c r="L1614" s="13">
        <v>0.34745999999999999</v>
      </c>
      <c r="M1614" s="13">
        <v>0.54701820000000001</v>
      </c>
    </row>
    <row r="1615" spans="1:13" s="13" customFormat="1">
      <c r="A1615" s="11">
        <v>41165</v>
      </c>
      <c r="B1615" s="13">
        <v>15</v>
      </c>
      <c r="C1615" s="13" t="s">
        <v>49</v>
      </c>
      <c r="D1615" s="13" t="s">
        <v>46</v>
      </c>
      <c r="E1615" s="13" t="str">
        <f t="shared" si="25"/>
        <v>4116515Average Per DeviceAll</v>
      </c>
      <c r="F1615" s="13">
        <v>3.422939</v>
      </c>
      <c r="G1615" s="13">
        <v>3.5838220000000001</v>
      </c>
      <c r="H1615" s="13">
        <v>79.956000000000003</v>
      </c>
      <c r="I1615" s="13">
        <v>-0.15926509999999999</v>
      </c>
      <c r="J1615" s="13">
        <v>2.9880799999999999E-2</v>
      </c>
      <c r="K1615" s="13">
        <v>0.16088269999999999</v>
      </c>
      <c r="L1615" s="13">
        <v>0.29188449999999999</v>
      </c>
      <c r="M1615" s="13">
        <v>0.48103040000000002</v>
      </c>
    </row>
    <row r="1616" spans="1:13" s="13" customFormat="1">
      <c r="A1616" s="11">
        <v>41165</v>
      </c>
      <c r="B1616" s="13">
        <v>15</v>
      </c>
      <c r="C1616" s="13" t="s">
        <v>48</v>
      </c>
      <c r="D1616" s="13" t="s">
        <v>55</v>
      </c>
      <c r="E1616" s="13" t="str">
        <f t="shared" si="25"/>
        <v>4116515Average Per Premise30% Cycling</v>
      </c>
      <c r="F1616" s="13">
        <v>8.4248139999999996</v>
      </c>
      <c r="G1616" s="13">
        <v>8.56616</v>
      </c>
      <c r="H1616" s="13">
        <v>80.292599999999993</v>
      </c>
      <c r="I1616" s="13">
        <v>-0.14459079999999999</v>
      </c>
      <c r="J1616" s="13">
        <v>2.4343E-2</v>
      </c>
      <c r="K1616" s="13">
        <v>0.141346</v>
      </c>
      <c r="L1616" s="13">
        <v>0.258349</v>
      </c>
      <c r="M1616" s="13">
        <v>0.42728280000000002</v>
      </c>
    </row>
    <row r="1617" spans="1:13" s="13" customFormat="1">
      <c r="A1617" s="11">
        <v>41165</v>
      </c>
      <c r="B1617" s="13">
        <v>15</v>
      </c>
      <c r="C1617" s="13" t="s">
        <v>48</v>
      </c>
      <c r="D1617" s="13" t="s">
        <v>51</v>
      </c>
      <c r="E1617" s="13" t="str">
        <f t="shared" si="25"/>
        <v>4116515Average Per Premise50% Cycling</v>
      </c>
      <c r="F1617" s="13">
        <v>6.456264</v>
      </c>
      <c r="G1617" s="13">
        <v>6.8880109999999997</v>
      </c>
      <c r="H1617" s="13">
        <v>79.782600000000002</v>
      </c>
      <c r="I1617" s="13">
        <v>9.39749E-2</v>
      </c>
      <c r="J1617" s="13">
        <v>0.29353309999999999</v>
      </c>
      <c r="K1617" s="13">
        <v>0.43174649999999998</v>
      </c>
      <c r="L1617" s="13">
        <v>0.56995989999999996</v>
      </c>
      <c r="M1617" s="13">
        <v>0.76951809999999998</v>
      </c>
    </row>
    <row r="1618" spans="1:13" s="13" customFormat="1">
      <c r="A1618" s="11">
        <v>41165</v>
      </c>
      <c r="B1618" s="13">
        <v>15</v>
      </c>
      <c r="C1618" s="13" t="s">
        <v>48</v>
      </c>
      <c r="D1618" s="13" t="s">
        <v>46</v>
      </c>
      <c r="E1618" s="13" t="str">
        <f t="shared" si="25"/>
        <v>4116515Average Per PremiseAll</v>
      </c>
      <c r="F1618" s="13">
        <v>7.1255709999999999</v>
      </c>
      <c r="G1618" s="13">
        <v>7.4585819999999998</v>
      </c>
      <c r="H1618" s="13">
        <v>79.956000000000003</v>
      </c>
      <c r="I1618" s="13">
        <v>1.2862500000000001E-2</v>
      </c>
      <c r="J1618" s="13">
        <v>0.20200850000000001</v>
      </c>
      <c r="K1618" s="13">
        <v>0.33301029999999998</v>
      </c>
      <c r="L1618" s="13">
        <v>0.46401219999999999</v>
      </c>
      <c r="M1618" s="13">
        <v>0.65315809999999996</v>
      </c>
    </row>
    <row r="1619" spans="1:13" s="13" customFormat="1">
      <c r="A1619" s="11">
        <v>41165</v>
      </c>
      <c r="B1619" s="13">
        <v>15</v>
      </c>
      <c r="C1619" s="13" t="s">
        <v>50</v>
      </c>
      <c r="D1619" s="13" t="s">
        <v>55</v>
      </c>
      <c r="E1619" s="13" t="str">
        <f t="shared" si="25"/>
        <v>4116515Average Per Ton30% Cycling</v>
      </c>
      <c r="F1619" s="13">
        <v>1.085224</v>
      </c>
      <c r="G1619" s="13">
        <v>1.1034310000000001</v>
      </c>
      <c r="H1619" s="13">
        <v>80.292599999999993</v>
      </c>
      <c r="I1619" s="13">
        <v>-0.26772960000000001</v>
      </c>
      <c r="J1619" s="13">
        <v>-9.8795800000000003E-2</v>
      </c>
      <c r="K1619" s="13">
        <v>1.82072E-2</v>
      </c>
      <c r="L1619" s="13">
        <v>0.1352102</v>
      </c>
      <c r="M1619" s="13">
        <v>0.30414400000000003</v>
      </c>
    </row>
    <row r="1620" spans="1:13" s="13" customFormat="1">
      <c r="A1620" s="11">
        <v>41165</v>
      </c>
      <c r="B1620" s="13">
        <v>15</v>
      </c>
      <c r="C1620" s="13" t="s">
        <v>50</v>
      </c>
      <c r="D1620" s="13" t="s">
        <v>51</v>
      </c>
      <c r="E1620" s="13" t="str">
        <f t="shared" si="25"/>
        <v>4116515Average Per Ton50% Cycling</v>
      </c>
      <c r="F1620" s="13">
        <v>0.75717900000000005</v>
      </c>
      <c r="G1620" s="13">
        <v>0.80781340000000001</v>
      </c>
      <c r="H1620" s="13">
        <v>79.782600000000002</v>
      </c>
      <c r="I1620" s="13">
        <v>-0.28713719999999998</v>
      </c>
      <c r="J1620" s="13">
        <v>-8.7579000000000004E-2</v>
      </c>
      <c r="K1620" s="13">
        <v>5.0634400000000003E-2</v>
      </c>
      <c r="L1620" s="13">
        <v>0.18884790000000001</v>
      </c>
      <c r="M1620" s="13">
        <v>0.38840599999999997</v>
      </c>
    </row>
    <row r="1621" spans="1:13" s="13" customFormat="1">
      <c r="A1621" s="11">
        <v>41165</v>
      </c>
      <c r="B1621" s="13">
        <v>15</v>
      </c>
      <c r="C1621" s="13" t="s">
        <v>50</v>
      </c>
      <c r="D1621" s="13" t="s">
        <v>46</v>
      </c>
      <c r="E1621" s="13" t="str">
        <f t="shared" si="25"/>
        <v>4116515Average Per TonAll</v>
      </c>
      <c r="F1621" s="13">
        <v>0.86871419999999999</v>
      </c>
      <c r="G1621" s="13">
        <v>0.9083234</v>
      </c>
      <c r="H1621" s="13">
        <v>79.956000000000003</v>
      </c>
      <c r="I1621" s="13">
        <v>-0.28053860000000003</v>
      </c>
      <c r="J1621" s="13">
        <v>-9.1392699999999993E-2</v>
      </c>
      <c r="K1621" s="13">
        <v>3.9609199999999997E-2</v>
      </c>
      <c r="L1621" s="13">
        <v>0.17061109999999999</v>
      </c>
      <c r="M1621" s="13">
        <v>0.35975689999999999</v>
      </c>
    </row>
    <row r="1622" spans="1:13" s="13" customFormat="1">
      <c r="A1622" s="11">
        <v>41165</v>
      </c>
      <c r="B1622" s="13">
        <v>16</v>
      </c>
      <c r="C1622" s="13" t="s">
        <v>56</v>
      </c>
      <c r="D1622" s="13" t="s">
        <v>55</v>
      </c>
      <c r="E1622" s="13" t="str">
        <f t="shared" si="25"/>
        <v>4116516Aggregate30% Cycling</v>
      </c>
      <c r="F1622" s="13">
        <v>13.49222</v>
      </c>
      <c r="G1622" s="13">
        <v>13.67529</v>
      </c>
      <c r="H1622" s="13">
        <v>78.9358</v>
      </c>
      <c r="I1622" s="13">
        <v>-0.168654</v>
      </c>
      <c r="J1622" s="13">
        <v>3.9149700000000003E-2</v>
      </c>
      <c r="K1622" s="13">
        <v>0.18307390000000001</v>
      </c>
      <c r="L1622" s="13">
        <v>0.32699810000000001</v>
      </c>
      <c r="M1622" s="13">
        <v>0.53480190000000005</v>
      </c>
    </row>
    <row r="1623" spans="1:13" s="13" customFormat="1">
      <c r="A1623" s="11">
        <v>41165</v>
      </c>
      <c r="B1623" s="13">
        <v>16</v>
      </c>
      <c r="C1623" s="13" t="s">
        <v>56</v>
      </c>
      <c r="D1623" s="13" t="s">
        <v>51</v>
      </c>
      <c r="E1623" s="13" t="str">
        <f t="shared" si="25"/>
        <v>4116516Aggregate50% Cycling</v>
      </c>
      <c r="F1623" s="13">
        <v>20.233090000000001</v>
      </c>
      <c r="G1623" s="13">
        <v>21.036000000000001</v>
      </c>
      <c r="H1623" s="13">
        <v>78.393900000000002</v>
      </c>
      <c r="I1623" s="13">
        <v>-0.57736310000000002</v>
      </c>
      <c r="J1623" s="13">
        <v>0.23811309999999999</v>
      </c>
      <c r="K1623" s="13">
        <v>0.8029094</v>
      </c>
      <c r="L1623" s="13">
        <v>1.3677060000000001</v>
      </c>
      <c r="M1623" s="13">
        <v>2.183182</v>
      </c>
    </row>
    <row r="1624" spans="1:13" s="13" customFormat="1">
      <c r="A1624" s="11">
        <v>41165</v>
      </c>
      <c r="B1624" s="13">
        <v>16</v>
      </c>
      <c r="C1624" s="13" t="s">
        <v>56</v>
      </c>
      <c r="D1624" s="13" t="s">
        <v>46</v>
      </c>
      <c r="E1624" s="13" t="str">
        <f t="shared" si="25"/>
        <v>4116516AggregateAll</v>
      </c>
      <c r="F1624" s="13">
        <v>33.727469999999997</v>
      </c>
      <c r="G1624" s="13">
        <v>34.713290000000001</v>
      </c>
      <c r="H1624" s="13">
        <v>78.578100000000006</v>
      </c>
      <c r="I1624" s="13">
        <v>-0.7459268</v>
      </c>
      <c r="J1624" s="13">
        <v>0.27720410000000001</v>
      </c>
      <c r="K1624" s="13">
        <v>0.98582150000000002</v>
      </c>
      <c r="L1624" s="13">
        <v>1.694439</v>
      </c>
      <c r="M1624" s="13">
        <v>2.7175699999999998</v>
      </c>
    </row>
    <row r="1625" spans="1:13" s="13" customFormat="1">
      <c r="A1625" s="11">
        <v>41165</v>
      </c>
      <c r="B1625" s="13">
        <v>16</v>
      </c>
      <c r="C1625" s="13" t="s">
        <v>49</v>
      </c>
      <c r="D1625" s="13" t="s">
        <v>55</v>
      </c>
      <c r="E1625" s="13" t="str">
        <f t="shared" si="25"/>
        <v>4116516Average Per Device30% Cycling</v>
      </c>
      <c r="F1625" s="13">
        <v>3.945379</v>
      </c>
      <c r="G1625" s="13">
        <v>3.9989129999999999</v>
      </c>
      <c r="H1625" s="13">
        <v>78.9358</v>
      </c>
      <c r="I1625" s="13">
        <v>-0.1634478</v>
      </c>
      <c r="J1625" s="13">
        <v>-3.5253E-2</v>
      </c>
      <c r="K1625" s="13">
        <v>5.35343E-2</v>
      </c>
      <c r="L1625" s="13">
        <v>0.14232159999999999</v>
      </c>
      <c r="M1625" s="13">
        <v>0.27051629999999999</v>
      </c>
    </row>
    <row r="1626" spans="1:13" s="13" customFormat="1">
      <c r="A1626" s="11">
        <v>41165</v>
      </c>
      <c r="B1626" s="13">
        <v>16</v>
      </c>
      <c r="C1626" s="13" t="s">
        <v>49</v>
      </c>
      <c r="D1626" s="13" t="s">
        <v>51</v>
      </c>
      <c r="E1626" s="13" t="str">
        <f t="shared" si="25"/>
        <v>4116516Average Per Device50% Cycling</v>
      </c>
      <c r="F1626" s="13">
        <v>3.1130140000000002</v>
      </c>
      <c r="G1626" s="13">
        <v>3.236548</v>
      </c>
      <c r="H1626" s="13">
        <v>78.393900000000002</v>
      </c>
      <c r="I1626" s="13">
        <v>-0.31464799999999998</v>
      </c>
      <c r="J1626" s="13">
        <v>-5.5766700000000002E-2</v>
      </c>
      <c r="K1626" s="13">
        <v>0.1235337</v>
      </c>
      <c r="L1626" s="13">
        <v>0.3028342</v>
      </c>
      <c r="M1626" s="13">
        <v>0.56171550000000003</v>
      </c>
    </row>
    <row r="1627" spans="1:13" s="13" customFormat="1">
      <c r="A1627" s="11">
        <v>41165</v>
      </c>
      <c r="B1627" s="13">
        <v>16</v>
      </c>
      <c r="C1627" s="13" t="s">
        <v>49</v>
      </c>
      <c r="D1627" s="13" t="s">
        <v>46</v>
      </c>
      <c r="E1627" s="13" t="str">
        <f t="shared" si="25"/>
        <v>4116516Average Per DeviceAll</v>
      </c>
      <c r="F1627" s="13">
        <v>3.3960180000000002</v>
      </c>
      <c r="G1627" s="13">
        <v>3.495752</v>
      </c>
      <c r="H1627" s="13">
        <v>78.578100000000006</v>
      </c>
      <c r="I1627" s="13">
        <v>-0.26323999999999997</v>
      </c>
      <c r="J1627" s="13">
        <v>-4.8792099999999998E-2</v>
      </c>
      <c r="K1627" s="13">
        <v>9.97339E-2</v>
      </c>
      <c r="L1627" s="13">
        <v>0.24825990000000001</v>
      </c>
      <c r="M1627" s="13">
        <v>0.4627078</v>
      </c>
    </row>
    <row r="1628" spans="1:13" s="13" customFormat="1">
      <c r="A1628" s="11">
        <v>41165</v>
      </c>
      <c r="B1628" s="13">
        <v>16</v>
      </c>
      <c r="C1628" s="13" t="s">
        <v>48</v>
      </c>
      <c r="D1628" s="13" t="s">
        <v>55</v>
      </c>
      <c r="E1628" s="13" t="str">
        <f t="shared" si="25"/>
        <v>4116516Average Per Premise30% Cycling</v>
      </c>
      <c r="F1628" s="13">
        <v>8.3233920000000001</v>
      </c>
      <c r="G1628" s="13">
        <v>8.4363309999999991</v>
      </c>
      <c r="H1628" s="13">
        <v>78.9358</v>
      </c>
      <c r="I1628" s="13">
        <v>-0.1040432</v>
      </c>
      <c r="J1628" s="13">
        <v>2.4151599999999999E-2</v>
      </c>
      <c r="K1628" s="13">
        <v>0.11293889999999999</v>
      </c>
      <c r="L1628" s="13">
        <v>0.20172619999999999</v>
      </c>
      <c r="M1628" s="13">
        <v>0.32992090000000002</v>
      </c>
    </row>
    <row r="1629" spans="1:13" s="13" customFormat="1">
      <c r="A1629" s="11">
        <v>41165</v>
      </c>
      <c r="B1629" s="13">
        <v>16</v>
      </c>
      <c r="C1629" s="13" t="s">
        <v>48</v>
      </c>
      <c r="D1629" s="13" t="s">
        <v>51</v>
      </c>
      <c r="E1629" s="13" t="str">
        <f t="shared" si="25"/>
        <v>4116516Average Per Premise50% Cycling</v>
      </c>
      <c r="F1629" s="13">
        <v>6.4232019999999999</v>
      </c>
      <c r="G1629" s="13">
        <v>6.6780939999999998</v>
      </c>
      <c r="H1629" s="13">
        <v>78.393900000000002</v>
      </c>
      <c r="I1629" s="13">
        <v>-0.18328990000000001</v>
      </c>
      <c r="J1629" s="13">
        <v>7.5591500000000006E-2</v>
      </c>
      <c r="K1629" s="13">
        <v>0.2548919</v>
      </c>
      <c r="L1629" s="13">
        <v>0.43419229999999998</v>
      </c>
      <c r="M1629" s="13">
        <v>0.69307359999999996</v>
      </c>
    </row>
    <row r="1630" spans="1:13" s="13" customFormat="1">
      <c r="A1630" s="11">
        <v>41165</v>
      </c>
      <c r="B1630" s="13">
        <v>16</v>
      </c>
      <c r="C1630" s="13" t="s">
        <v>48</v>
      </c>
      <c r="D1630" s="13" t="s">
        <v>46</v>
      </c>
      <c r="E1630" s="13" t="str">
        <f t="shared" si="25"/>
        <v>4116516Average Per PremiseAll</v>
      </c>
      <c r="F1630" s="13">
        <v>7.0692659999999998</v>
      </c>
      <c r="G1630" s="13">
        <v>7.2758940000000001</v>
      </c>
      <c r="H1630" s="13">
        <v>78.578100000000006</v>
      </c>
      <c r="I1630" s="13">
        <v>-0.15634600000000001</v>
      </c>
      <c r="J1630" s="13">
        <v>5.8101899999999998E-2</v>
      </c>
      <c r="K1630" s="13">
        <v>0.2066279</v>
      </c>
      <c r="L1630" s="13">
        <v>0.35515380000000002</v>
      </c>
      <c r="M1630" s="13">
        <v>0.56960169999999999</v>
      </c>
    </row>
    <row r="1631" spans="1:13" s="13" customFormat="1">
      <c r="A1631" s="11">
        <v>41165</v>
      </c>
      <c r="B1631" s="13">
        <v>16</v>
      </c>
      <c r="C1631" s="13" t="s">
        <v>50</v>
      </c>
      <c r="D1631" s="13" t="s">
        <v>55</v>
      </c>
      <c r="E1631" s="13" t="str">
        <f t="shared" si="25"/>
        <v>4116516Average Per Ton30% Cycling</v>
      </c>
      <c r="F1631" s="13">
        <v>1.0721590000000001</v>
      </c>
      <c r="G1631" s="13">
        <v>1.0867070000000001</v>
      </c>
      <c r="H1631" s="13">
        <v>78.9358</v>
      </c>
      <c r="I1631" s="13">
        <v>-0.20243410000000001</v>
      </c>
      <c r="J1631" s="13">
        <v>-7.4239399999999997E-2</v>
      </c>
      <c r="K1631" s="13">
        <v>1.4547900000000001E-2</v>
      </c>
      <c r="L1631" s="13">
        <v>0.1033353</v>
      </c>
      <c r="M1631" s="13">
        <v>0.23153000000000001</v>
      </c>
    </row>
    <row r="1632" spans="1:13" s="13" customFormat="1">
      <c r="A1632" s="11">
        <v>41165</v>
      </c>
      <c r="B1632" s="13">
        <v>16</v>
      </c>
      <c r="C1632" s="13" t="s">
        <v>50</v>
      </c>
      <c r="D1632" s="13" t="s">
        <v>51</v>
      </c>
      <c r="E1632" s="13" t="str">
        <f t="shared" si="25"/>
        <v>4116516Average Per Ton50% Cycling</v>
      </c>
      <c r="F1632" s="13">
        <v>0.75330140000000001</v>
      </c>
      <c r="G1632" s="13">
        <v>0.78319470000000002</v>
      </c>
      <c r="H1632" s="13">
        <v>78.393900000000002</v>
      </c>
      <c r="I1632" s="13">
        <v>-0.4082885</v>
      </c>
      <c r="J1632" s="13">
        <v>-0.14940709999999999</v>
      </c>
      <c r="K1632" s="13">
        <v>2.9893300000000001E-2</v>
      </c>
      <c r="L1632" s="13">
        <v>0.20919370000000001</v>
      </c>
      <c r="M1632" s="13">
        <v>0.46807500000000002</v>
      </c>
    </row>
    <row r="1633" spans="1:13" s="13" customFormat="1">
      <c r="A1633" s="11">
        <v>41165</v>
      </c>
      <c r="B1633" s="13">
        <v>16</v>
      </c>
      <c r="C1633" s="13" t="s">
        <v>50</v>
      </c>
      <c r="D1633" s="13" t="s">
        <v>46</v>
      </c>
      <c r="E1633" s="13" t="str">
        <f t="shared" si="25"/>
        <v>4116516Average Per TonAll</v>
      </c>
      <c r="F1633" s="13">
        <v>0.86171310000000001</v>
      </c>
      <c r="G1633" s="13">
        <v>0.88638899999999998</v>
      </c>
      <c r="H1633" s="13">
        <v>78.578100000000006</v>
      </c>
      <c r="I1633" s="13">
        <v>-0.33829799999999999</v>
      </c>
      <c r="J1633" s="13">
        <v>-0.1238501</v>
      </c>
      <c r="K1633" s="13">
        <v>2.4675900000000001E-2</v>
      </c>
      <c r="L1633" s="13">
        <v>0.17320179999999999</v>
      </c>
      <c r="M1633" s="13">
        <v>0.38764969999999999</v>
      </c>
    </row>
    <row r="1634" spans="1:13" s="13" customFormat="1">
      <c r="A1634" s="11">
        <v>41165</v>
      </c>
      <c r="B1634" s="13">
        <v>17</v>
      </c>
      <c r="C1634" s="13" t="s">
        <v>56</v>
      </c>
      <c r="D1634" s="13" t="s">
        <v>55</v>
      </c>
      <c r="E1634" s="13" t="str">
        <f t="shared" si="25"/>
        <v>4116517Aggregate30% Cycling</v>
      </c>
      <c r="F1634" s="13">
        <v>12.84693</v>
      </c>
      <c r="G1634" s="13">
        <v>13.01566</v>
      </c>
      <c r="H1634" s="13">
        <v>77.342699999999994</v>
      </c>
      <c r="I1634" s="13">
        <v>-0.21393039999999999</v>
      </c>
      <c r="J1634" s="13">
        <v>1.2145899999999999E-2</v>
      </c>
      <c r="K1634" s="13">
        <v>0.1687256</v>
      </c>
      <c r="L1634" s="13">
        <v>0.32530530000000002</v>
      </c>
      <c r="M1634" s="13">
        <v>0.55138160000000003</v>
      </c>
    </row>
    <row r="1635" spans="1:13" s="13" customFormat="1">
      <c r="A1635" s="11">
        <v>41165</v>
      </c>
      <c r="B1635" s="13">
        <v>17</v>
      </c>
      <c r="C1635" s="13" t="s">
        <v>56</v>
      </c>
      <c r="D1635" s="13" t="s">
        <v>51</v>
      </c>
      <c r="E1635" s="13" t="str">
        <f t="shared" si="25"/>
        <v>4116517Aggregate50% Cycling</v>
      </c>
      <c r="F1635" s="13">
        <v>19.947279999999999</v>
      </c>
      <c r="G1635" s="13">
        <v>19.7806</v>
      </c>
      <c r="H1635" s="13">
        <v>77.0107</v>
      </c>
      <c r="I1635" s="13">
        <v>-1.5245089999999999</v>
      </c>
      <c r="J1635" s="13">
        <v>-0.72229509999999997</v>
      </c>
      <c r="K1635" s="13">
        <v>-0.1666841</v>
      </c>
      <c r="L1635" s="13">
        <v>0.38892700000000002</v>
      </c>
      <c r="M1635" s="13">
        <v>1.191141</v>
      </c>
    </row>
    <row r="1636" spans="1:13" s="13" customFormat="1">
      <c r="A1636" s="11">
        <v>41165</v>
      </c>
      <c r="B1636" s="13">
        <v>17</v>
      </c>
      <c r="C1636" s="13" t="s">
        <v>56</v>
      </c>
      <c r="D1636" s="13" t="s">
        <v>46</v>
      </c>
      <c r="E1636" s="13" t="str">
        <f t="shared" si="25"/>
        <v>4116517AggregateAll</v>
      </c>
      <c r="F1636" s="13">
        <v>32.796030000000002</v>
      </c>
      <c r="G1636" s="13">
        <v>32.798250000000003</v>
      </c>
      <c r="H1636" s="13">
        <v>77.123599999999996</v>
      </c>
      <c r="I1636" s="13">
        <v>-1.738038</v>
      </c>
      <c r="J1636" s="13">
        <v>-0.70987929999999999</v>
      </c>
      <c r="K1636" s="13">
        <v>2.2204999999999998E-3</v>
      </c>
      <c r="L1636" s="13">
        <v>0.71432039999999997</v>
      </c>
      <c r="M1636" s="13">
        <v>1.7424789999999999</v>
      </c>
    </row>
    <row r="1637" spans="1:13" s="13" customFormat="1">
      <c r="A1637" s="11">
        <v>41165</v>
      </c>
      <c r="B1637" s="13">
        <v>17</v>
      </c>
      <c r="C1637" s="13" t="s">
        <v>49</v>
      </c>
      <c r="D1637" s="13" t="s">
        <v>55</v>
      </c>
      <c r="E1637" s="13" t="str">
        <f t="shared" si="25"/>
        <v>4116517Average Per Device30% Cycling</v>
      </c>
      <c r="F1637" s="13">
        <v>3.7566839999999999</v>
      </c>
      <c r="G1637" s="13">
        <v>3.8060230000000002</v>
      </c>
      <c r="H1637" s="13">
        <v>77.342699999999994</v>
      </c>
      <c r="I1637" s="13">
        <v>-0.1867231</v>
      </c>
      <c r="J1637" s="13">
        <v>-4.7255900000000003E-2</v>
      </c>
      <c r="K1637" s="13">
        <v>4.9338600000000003E-2</v>
      </c>
      <c r="L1637" s="13">
        <v>0.14593310000000001</v>
      </c>
      <c r="M1637" s="13">
        <v>0.28540019999999999</v>
      </c>
    </row>
    <row r="1638" spans="1:13" s="13" customFormat="1">
      <c r="A1638" s="11">
        <v>41165</v>
      </c>
      <c r="B1638" s="13">
        <v>17</v>
      </c>
      <c r="C1638" s="13" t="s">
        <v>49</v>
      </c>
      <c r="D1638" s="13" t="s">
        <v>51</v>
      </c>
      <c r="E1638" s="13" t="str">
        <f t="shared" si="25"/>
        <v>4116517Average Per Device50% Cycling</v>
      </c>
      <c r="F1638" s="13">
        <v>3.0690409999999999</v>
      </c>
      <c r="G1638" s="13">
        <v>3.043396</v>
      </c>
      <c r="H1638" s="13">
        <v>77.0107</v>
      </c>
      <c r="I1638" s="13">
        <v>-0.45670139999999998</v>
      </c>
      <c r="J1638" s="13">
        <v>-0.20203019999999999</v>
      </c>
      <c r="K1638" s="13">
        <v>-2.56457E-2</v>
      </c>
      <c r="L1638" s="13">
        <v>0.1507387</v>
      </c>
      <c r="M1638" s="13">
        <v>0.40540989999999999</v>
      </c>
    </row>
    <row r="1639" spans="1:13" s="13" customFormat="1">
      <c r="A1639" s="11">
        <v>41165</v>
      </c>
      <c r="B1639" s="13">
        <v>17</v>
      </c>
      <c r="C1639" s="13" t="s">
        <v>49</v>
      </c>
      <c r="D1639" s="13" t="s">
        <v>46</v>
      </c>
      <c r="E1639" s="13" t="str">
        <f t="shared" si="25"/>
        <v>4116517Average Per DeviceAll</v>
      </c>
      <c r="F1639" s="13">
        <v>3.3028400000000002</v>
      </c>
      <c r="G1639" s="13">
        <v>3.302689</v>
      </c>
      <c r="H1639" s="13">
        <v>77.123599999999996</v>
      </c>
      <c r="I1639" s="13">
        <v>-0.36490869999999997</v>
      </c>
      <c r="J1639" s="13">
        <v>-0.14940690000000001</v>
      </c>
      <c r="K1639" s="13">
        <v>-1.5109999999999999E-4</v>
      </c>
      <c r="L1639" s="13">
        <v>0.14910480000000001</v>
      </c>
      <c r="M1639" s="13">
        <v>0.3646066</v>
      </c>
    </row>
    <row r="1640" spans="1:13" s="13" customFormat="1">
      <c r="A1640" s="11">
        <v>41165</v>
      </c>
      <c r="B1640" s="13">
        <v>17</v>
      </c>
      <c r="C1640" s="13" t="s">
        <v>48</v>
      </c>
      <c r="D1640" s="13" t="s">
        <v>55</v>
      </c>
      <c r="E1640" s="13" t="str">
        <f t="shared" si="25"/>
        <v>4116517Average Per Premise30% Cycling</v>
      </c>
      <c r="F1640" s="13">
        <v>7.9253119999999999</v>
      </c>
      <c r="G1640" s="13">
        <v>8.0293989999999997</v>
      </c>
      <c r="H1640" s="13">
        <v>77.342699999999994</v>
      </c>
      <c r="I1640" s="13">
        <v>-0.13197429999999999</v>
      </c>
      <c r="J1640" s="13">
        <v>7.4928E-3</v>
      </c>
      <c r="K1640" s="13">
        <v>0.1040874</v>
      </c>
      <c r="L1640" s="13">
        <v>0.2006819</v>
      </c>
      <c r="M1640" s="13">
        <v>0.34014899999999998</v>
      </c>
    </row>
    <row r="1641" spans="1:13" s="13" customFormat="1">
      <c r="A1641" s="11">
        <v>41165</v>
      </c>
      <c r="B1641" s="13">
        <v>17</v>
      </c>
      <c r="C1641" s="13" t="s">
        <v>48</v>
      </c>
      <c r="D1641" s="13" t="s">
        <v>51</v>
      </c>
      <c r="E1641" s="13" t="str">
        <f t="shared" si="25"/>
        <v>4116517Average Per Premise50% Cycling</v>
      </c>
      <c r="F1641" s="13">
        <v>6.332471</v>
      </c>
      <c r="G1641" s="13">
        <v>6.2795560000000004</v>
      </c>
      <c r="H1641" s="13">
        <v>77.0107</v>
      </c>
      <c r="I1641" s="13">
        <v>-0.48397119999999999</v>
      </c>
      <c r="J1641" s="13">
        <v>-0.2293</v>
      </c>
      <c r="K1641" s="13">
        <v>-5.29156E-2</v>
      </c>
      <c r="L1641" s="13">
        <v>0.12346890000000001</v>
      </c>
      <c r="M1641" s="13">
        <v>0.37814009999999998</v>
      </c>
    </row>
    <row r="1642" spans="1:13" s="13" customFormat="1">
      <c r="A1642" s="11">
        <v>41165</v>
      </c>
      <c r="B1642" s="13">
        <v>17</v>
      </c>
      <c r="C1642" s="13" t="s">
        <v>48</v>
      </c>
      <c r="D1642" s="13" t="s">
        <v>46</v>
      </c>
      <c r="E1642" s="13" t="str">
        <f t="shared" si="25"/>
        <v>4116517Average Per PremiseAll</v>
      </c>
      <c r="F1642" s="13">
        <v>6.8740370000000004</v>
      </c>
      <c r="G1642" s="13">
        <v>6.8745029999999998</v>
      </c>
      <c r="H1642" s="13">
        <v>77.123599999999996</v>
      </c>
      <c r="I1642" s="13">
        <v>-0.36429230000000001</v>
      </c>
      <c r="J1642" s="13">
        <v>-0.14879049999999999</v>
      </c>
      <c r="K1642" s="13">
        <v>4.6539999999999998E-4</v>
      </c>
      <c r="L1642" s="13">
        <v>0.1497213</v>
      </c>
      <c r="M1642" s="13">
        <v>0.36522310000000002</v>
      </c>
    </row>
    <row r="1643" spans="1:13" s="13" customFormat="1">
      <c r="A1643" s="11">
        <v>41165</v>
      </c>
      <c r="B1643" s="13">
        <v>17</v>
      </c>
      <c r="C1643" s="13" t="s">
        <v>50</v>
      </c>
      <c r="D1643" s="13" t="s">
        <v>55</v>
      </c>
      <c r="E1643" s="13" t="str">
        <f t="shared" si="25"/>
        <v>4116517Average Per Ton30% Cycling</v>
      </c>
      <c r="F1643" s="13">
        <v>1.0208820000000001</v>
      </c>
      <c r="G1643" s="13">
        <v>1.034289</v>
      </c>
      <c r="H1643" s="13">
        <v>77.342699999999994</v>
      </c>
      <c r="I1643" s="13">
        <v>-0.22265380000000001</v>
      </c>
      <c r="J1643" s="13">
        <v>-8.3186700000000002E-2</v>
      </c>
      <c r="K1643" s="13">
        <v>1.3407799999999999E-2</v>
      </c>
      <c r="L1643" s="13">
        <v>0.1100023</v>
      </c>
      <c r="M1643" s="13">
        <v>0.24946950000000001</v>
      </c>
    </row>
    <row r="1644" spans="1:13" s="13" customFormat="1">
      <c r="A1644" s="11">
        <v>41165</v>
      </c>
      <c r="B1644" s="13">
        <v>17</v>
      </c>
      <c r="C1644" s="13" t="s">
        <v>50</v>
      </c>
      <c r="D1644" s="13" t="s">
        <v>51</v>
      </c>
      <c r="E1644" s="13" t="str">
        <f t="shared" si="25"/>
        <v>4116517Average Per Ton50% Cycling</v>
      </c>
      <c r="F1644" s="13">
        <v>0.74266069999999995</v>
      </c>
      <c r="G1644" s="13">
        <v>0.73645490000000002</v>
      </c>
      <c r="H1644" s="13">
        <v>77.0107</v>
      </c>
      <c r="I1644" s="13">
        <v>-0.43726140000000002</v>
      </c>
      <c r="J1644" s="13">
        <v>-0.18259030000000001</v>
      </c>
      <c r="K1644" s="13">
        <v>-6.2058E-3</v>
      </c>
      <c r="L1644" s="13">
        <v>0.17017869999999999</v>
      </c>
      <c r="M1644" s="13">
        <v>0.4248498</v>
      </c>
    </row>
    <row r="1645" spans="1:13" s="13" customFormat="1">
      <c r="A1645" s="11">
        <v>41165</v>
      </c>
      <c r="B1645" s="13">
        <v>17</v>
      </c>
      <c r="C1645" s="13" t="s">
        <v>50</v>
      </c>
      <c r="D1645" s="13" t="s">
        <v>46</v>
      </c>
      <c r="E1645" s="13" t="str">
        <f t="shared" si="25"/>
        <v>4116517Average Per TonAll</v>
      </c>
      <c r="F1645" s="13">
        <v>0.83725579999999999</v>
      </c>
      <c r="G1645" s="13">
        <v>0.83771859999999998</v>
      </c>
      <c r="H1645" s="13">
        <v>77.123599999999996</v>
      </c>
      <c r="I1645" s="13">
        <v>-0.36429479999999997</v>
      </c>
      <c r="J1645" s="13">
        <v>-0.14879300000000001</v>
      </c>
      <c r="K1645" s="13">
        <v>4.6279999999999997E-4</v>
      </c>
      <c r="L1645" s="13">
        <v>0.14971870000000001</v>
      </c>
      <c r="M1645" s="13">
        <v>0.3652205</v>
      </c>
    </row>
    <row r="1646" spans="1:13" s="13" customFormat="1">
      <c r="A1646" s="11">
        <v>41165</v>
      </c>
      <c r="B1646" s="13">
        <v>18</v>
      </c>
      <c r="C1646" s="13" t="s">
        <v>56</v>
      </c>
      <c r="D1646" s="13" t="s">
        <v>55</v>
      </c>
      <c r="E1646" s="13" t="str">
        <f t="shared" si="25"/>
        <v>4116518Aggregate30% Cycling</v>
      </c>
      <c r="F1646" s="13">
        <v>11.06269</v>
      </c>
      <c r="G1646" s="13">
        <v>11.20026</v>
      </c>
      <c r="H1646" s="13">
        <v>75.622200000000007</v>
      </c>
      <c r="I1646" s="13">
        <v>-0.34389599999999998</v>
      </c>
      <c r="J1646" s="13">
        <v>-5.9442300000000003E-2</v>
      </c>
      <c r="K1646" s="13">
        <v>0.13756940000000001</v>
      </c>
      <c r="L1646" s="13">
        <v>0.33458110000000002</v>
      </c>
      <c r="M1646" s="13">
        <v>0.6190348</v>
      </c>
    </row>
    <row r="1647" spans="1:13" s="13" customFormat="1">
      <c r="A1647" s="11">
        <v>41165</v>
      </c>
      <c r="B1647" s="13">
        <v>18</v>
      </c>
      <c r="C1647" s="13" t="s">
        <v>56</v>
      </c>
      <c r="D1647" s="13" t="s">
        <v>51</v>
      </c>
      <c r="E1647" s="13" t="str">
        <f t="shared" si="25"/>
        <v>4116518Aggregate50% Cycling</v>
      </c>
      <c r="F1647" s="13">
        <v>17.777339999999999</v>
      </c>
      <c r="G1647" s="13">
        <v>17.467970000000001</v>
      </c>
      <c r="H1647" s="13">
        <v>75.275599999999997</v>
      </c>
      <c r="I1647" s="13">
        <v>-2.0363899999999999</v>
      </c>
      <c r="J1647" s="13">
        <v>-1.016051</v>
      </c>
      <c r="K1647" s="13">
        <v>-0.30936710000000001</v>
      </c>
      <c r="L1647" s="13">
        <v>0.39731689999999997</v>
      </c>
      <c r="M1647" s="13">
        <v>1.417656</v>
      </c>
    </row>
    <row r="1648" spans="1:13" s="13" customFormat="1">
      <c r="A1648" s="11">
        <v>41165</v>
      </c>
      <c r="B1648" s="13">
        <v>18</v>
      </c>
      <c r="C1648" s="13" t="s">
        <v>56</v>
      </c>
      <c r="D1648" s="13" t="s">
        <v>46</v>
      </c>
      <c r="E1648" s="13" t="str">
        <f t="shared" si="25"/>
        <v>4116518AggregateAll</v>
      </c>
      <c r="F1648" s="13">
        <v>28.841380000000001</v>
      </c>
      <c r="G1648" s="13">
        <v>28.669789999999999</v>
      </c>
      <c r="H1648" s="13">
        <v>75.393500000000003</v>
      </c>
      <c r="I1648" s="13">
        <v>-2.379791</v>
      </c>
      <c r="J1648" s="13">
        <v>-1.075167</v>
      </c>
      <c r="K1648" s="13">
        <v>-0.17158899999999999</v>
      </c>
      <c r="L1648" s="13">
        <v>0.73198949999999996</v>
      </c>
      <c r="M1648" s="13">
        <v>2.036613</v>
      </c>
    </row>
    <row r="1649" spans="1:13" s="13" customFormat="1">
      <c r="A1649" s="11">
        <v>41165</v>
      </c>
      <c r="B1649" s="13">
        <v>18</v>
      </c>
      <c r="C1649" s="13" t="s">
        <v>49</v>
      </c>
      <c r="D1649" s="13" t="s">
        <v>55</v>
      </c>
      <c r="E1649" s="13" t="str">
        <f t="shared" si="25"/>
        <v>4116518Average Per Device30% Cycling</v>
      </c>
      <c r="F1649" s="13">
        <v>3.2349399999999999</v>
      </c>
      <c r="G1649" s="13">
        <v>3.2751679999999999</v>
      </c>
      <c r="H1649" s="13">
        <v>75.622200000000007</v>
      </c>
      <c r="I1649" s="13">
        <v>-0.25678960000000001</v>
      </c>
      <c r="J1649" s="13">
        <v>-8.1309300000000001E-2</v>
      </c>
      <c r="K1649" s="13">
        <v>4.0227899999999997E-2</v>
      </c>
      <c r="L1649" s="13">
        <v>0.16176499999999999</v>
      </c>
      <c r="M1649" s="13">
        <v>0.33724539999999997</v>
      </c>
    </row>
    <row r="1650" spans="1:13" s="13" customFormat="1">
      <c r="A1650" s="11">
        <v>41165</v>
      </c>
      <c r="B1650" s="13">
        <v>18</v>
      </c>
      <c r="C1650" s="13" t="s">
        <v>49</v>
      </c>
      <c r="D1650" s="13" t="s">
        <v>51</v>
      </c>
      <c r="E1650" s="13" t="str">
        <f t="shared" si="25"/>
        <v>4116518Average Per Device50% Cycling</v>
      </c>
      <c r="F1650" s="13">
        <v>2.7351779999999999</v>
      </c>
      <c r="G1650" s="13">
        <v>2.6875800000000001</v>
      </c>
      <c r="H1650" s="13">
        <v>75.275599999999997</v>
      </c>
      <c r="I1650" s="13">
        <v>-0.5958599</v>
      </c>
      <c r="J1650" s="13">
        <v>-0.27194269999999998</v>
      </c>
      <c r="K1650" s="13">
        <v>-4.7598599999999998E-2</v>
      </c>
      <c r="L1650" s="13">
        <v>0.1767455</v>
      </c>
      <c r="M1650" s="13">
        <v>0.50066270000000002</v>
      </c>
    </row>
    <row r="1651" spans="1:13" s="13" customFormat="1">
      <c r="A1651" s="11">
        <v>41165</v>
      </c>
      <c r="B1651" s="13">
        <v>18</v>
      </c>
      <c r="C1651" s="13" t="s">
        <v>49</v>
      </c>
      <c r="D1651" s="13" t="s">
        <v>46</v>
      </c>
      <c r="E1651" s="13" t="str">
        <f t="shared" si="25"/>
        <v>4116518Average Per DeviceAll</v>
      </c>
      <c r="F1651" s="13">
        <v>2.905097</v>
      </c>
      <c r="G1651" s="13">
        <v>2.8873600000000001</v>
      </c>
      <c r="H1651" s="13">
        <v>75.393500000000003</v>
      </c>
      <c r="I1651" s="13">
        <v>-0.480576</v>
      </c>
      <c r="J1651" s="13">
        <v>-0.20712729999999999</v>
      </c>
      <c r="K1651" s="13">
        <v>-1.7737599999999999E-2</v>
      </c>
      <c r="L1651" s="13">
        <v>0.1716521</v>
      </c>
      <c r="M1651" s="13">
        <v>0.44510090000000002</v>
      </c>
    </row>
    <row r="1652" spans="1:13" s="13" customFormat="1">
      <c r="A1652" s="11">
        <v>41165</v>
      </c>
      <c r="B1652" s="13">
        <v>18</v>
      </c>
      <c r="C1652" s="13" t="s">
        <v>48</v>
      </c>
      <c r="D1652" s="13" t="s">
        <v>55</v>
      </c>
      <c r="E1652" s="13" t="str">
        <f t="shared" si="25"/>
        <v>4116518Average Per Premise30% Cycling</v>
      </c>
      <c r="F1652" s="13">
        <v>6.824611</v>
      </c>
      <c r="G1652" s="13">
        <v>6.909478</v>
      </c>
      <c r="H1652" s="13">
        <v>75.622200000000007</v>
      </c>
      <c r="I1652" s="13">
        <v>-0.21215049999999999</v>
      </c>
      <c r="J1652" s="13">
        <v>-3.66702E-2</v>
      </c>
      <c r="K1652" s="13">
        <v>8.4866999999999998E-2</v>
      </c>
      <c r="L1652" s="13">
        <v>0.20640410000000001</v>
      </c>
      <c r="M1652" s="13">
        <v>0.38188450000000002</v>
      </c>
    </row>
    <row r="1653" spans="1:13" s="13" customFormat="1">
      <c r="A1653" s="11">
        <v>41165</v>
      </c>
      <c r="B1653" s="13">
        <v>18</v>
      </c>
      <c r="C1653" s="13" t="s">
        <v>48</v>
      </c>
      <c r="D1653" s="13" t="s">
        <v>51</v>
      </c>
      <c r="E1653" s="13" t="str">
        <f t="shared" si="25"/>
        <v>4116518Average Per Premise50% Cycling</v>
      </c>
      <c r="F1653" s="13">
        <v>5.643599</v>
      </c>
      <c r="G1653" s="13">
        <v>5.5453869999999998</v>
      </c>
      <c r="H1653" s="13">
        <v>75.275599999999997</v>
      </c>
      <c r="I1653" s="13">
        <v>-0.64647310000000002</v>
      </c>
      <c r="J1653" s="13">
        <v>-0.32255590000000001</v>
      </c>
      <c r="K1653" s="13">
        <v>-9.8211800000000002E-2</v>
      </c>
      <c r="L1653" s="13">
        <v>0.1261323</v>
      </c>
      <c r="M1653" s="13">
        <v>0.45004959999999999</v>
      </c>
    </row>
    <row r="1654" spans="1:13" s="13" customFormat="1">
      <c r="A1654" s="11">
        <v>41165</v>
      </c>
      <c r="B1654" s="13">
        <v>18</v>
      </c>
      <c r="C1654" s="13" t="s">
        <v>48</v>
      </c>
      <c r="D1654" s="13" t="s">
        <v>46</v>
      </c>
      <c r="E1654" s="13" t="str">
        <f t="shared" si="25"/>
        <v>4116518Average Per PremiseAll</v>
      </c>
      <c r="F1654" s="13">
        <v>6.0451430000000004</v>
      </c>
      <c r="G1654" s="13">
        <v>6.0091780000000004</v>
      </c>
      <c r="H1654" s="13">
        <v>75.393500000000003</v>
      </c>
      <c r="I1654" s="13">
        <v>-0.49880340000000001</v>
      </c>
      <c r="J1654" s="13">
        <v>-0.22535469999999999</v>
      </c>
      <c r="K1654" s="13">
        <v>-3.5964999999999997E-2</v>
      </c>
      <c r="L1654" s="13">
        <v>0.1534248</v>
      </c>
      <c r="M1654" s="13">
        <v>0.42687340000000001</v>
      </c>
    </row>
    <row r="1655" spans="1:13" s="13" customFormat="1">
      <c r="A1655" s="11">
        <v>41165</v>
      </c>
      <c r="B1655" s="13">
        <v>18</v>
      </c>
      <c r="C1655" s="13" t="s">
        <v>50</v>
      </c>
      <c r="D1655" s="13" t="s">
        <v>55</v>
      </c>
      <c r="E1655" s="13" t="str">
        <f t="shared" si="25"/>
        <v>4116518Average Per Ton30% Cycling</v>
      </c>
      <c r="F1655" s="13">
        <v>0.87909720000000002</v>
      </c>
      <c r="G1655" s="13">
        <v>0.89002910000000002</v>
      </c>
      <c r="H1655" s="13">
        <v>75.622200000000007</v>
      </c>
      <c r="I1655" s="13">
        <v>-0.28608549999999999</v>
      </c>
      <c r="J1655" s="13">
        <v>-0.1106052</v>
      </c>
      <c r="K1655" s="13">
        <v>1.0932000000000001E-2</v>
      </c>
      <c r="L1655" s="13">
        <v>0.13246910000000001</v>
      </c>
      <c r="M1655" s="13">
        <v>0.30794949999999999</v>
      </c>
    </row>
    <row r="1656" spans="1:13" s="13" customFormat="1">
      <c r="A1656" s="11">
        <v>41165</v>
      </c>
      <c r="B1656" s="13">
        <v>18</v>
      </c>
      <c r="C1656" s="13" t="s">
        <v>50</v>
      </c>
      <c r="D1656" s="13" t="s">
        <v>51</v>
      </c>
      <c r="E1656" s="13" t="str">
        <f t="shared" si="25"/>
        <v>4116518Average Per Ton50% Cycling</v>
      </c>
      <c r="F1656" s="13">
        <v>0.66187099999999999</v>
      </c>
      <c r="G1656" s="13">
        <v>0.65035299999999996</v>
      </c>
      <c r="H1656" s="13">
        <v>75.275599999999997</v>
      </c>
      <c r="I1656" s="13">
        <v>-0.55977940000000004</v>
      </c>
      <c r="J1656" s="13">
        <v>-0.23586219999999999</v>
      </c>
      <c r="K1656" s="13">
        <v>-1.15181E-2</v>
      </c>
      <c r="L1656" s="13">
        <v>0.21282599999999999</v>
      </c>
      <c r="M1656" s="13">
        <v>0.53674330000000003</v>
      </c>
    </row>
    <row r="1657" spans="1:13" s="13" customFormat="1">
      <c r="A1657" s="11">
        <v>41165</v>
      </c>
      <c r="B1657" s="13">
        <v>18</v>
      </c>
      <c r="C1657" s="13" t="s">
        <v>50</v>
      </c>
      <c r="D1657" s="13" t="s">
        <v>46</v>
      </c>
      <c r="E1657" s="13" t="str">
        <f t="shared" si="25"/>
        <v>4116518Average Per TonAll</v>
      </c>
      <c r="F1657" s="13">
        <v>0.73572789999999999</v>
      </c>
      <c r="G1657" s="13">
        <v>0.73184280000000002</v>
      </c>
      <c r="H1657" s="13">
        <v>75.393500000000003</v>
      </c>
      <c r="I1657" s="13">
        <v>-0.46672350000000001</v>
      </c>
      <c r="J1657" s="13">
        <v>-0.1932748</v>
      </c>
      <c r="K1657" s="13">
        <v>-3.8850999999999998E-3</v>
      </c>
      <c r="L1657" s="13">
        <v>0.18550469999999999</v>
      </c>
      <c r="M1657" s="13">
        <v>0.45895340000000001</v>
      </c>
    </row>
    <row r="1658" spans="1:13" s="13" customFormat="1">
      <c r="A1658" s="11">
        <v>41165</v>
      </c>
      <c r="B1658" s="13">
        <v>19</v>
      </c>
      <c r="C1658" s="13" t="s">
        <v>56</v>
      </c>
      <c r="D1658" s="13" t="s">
        <v>55</v>
      </c>
      <c r="E1658" s="13" t="str">
        <f t="shared" si="25"/>
        <v>4116519Aggregate30% Cycling</v>
      </c>
      <c r="F1658" s="13">
        <v>9.7276659999999993</v>
      </c>
      <c r="G1658" s="13">
        <v>9.7276659999999993</v>
      </c>
      <c r="H1658" s="13">
        <v>72.131900000000002</v>
      </c>
    </row>
    <row r="1659" spans="1:13" s="13" customFormat="1">
      <c r="A1659" s="11">
        <v>41165</v>
      </c>
      <c r="B1659" s="13">
        <v>19</v>
      </c>
      <c r="C1659" s="13" t="s">
        <v>56</v>
      </c>
      <c r="D1659" s="13" t="s">
        <v>51</v>
      </c>
      <c r="E1659" s="13" t="str">
        <f t="shared" si="25"/>
        <v>4116519Aggregate50% Cycling</v>
      </c>
      <c r="F1659" s="13">
        <v>14.839359999999999</v>
      </c>
      <c r="G1659" s="13">
        <v>14.839359999999999</v>
      </c>
      <c r="H1659" s="13">
        <v>72.158100000000005</v>
      </c>
    </row>
    <row r="1660" spans="1:13" s="13" customFormat="1">
      <c r="A1660" s="11">
        <v>41165</v>
      </c>
      <c r="B1660" s="13">
        <v>19</v>
      </c>
      <c r="C1660" s="13" t="s">
        <v>56</v>
      </c>
      <c r="D1660" s="13" t="s">
        <v>46</v>
      </c>
      <c r="E1660" s="13" t="str">
        <f t="shared" si="25"/>
        <v>4116519AggregateAll</v>
      </c>
      <c r="F1660" s="13">
        <v>24.5685</v>
      </c>
      <c r="G1660" s="13">
        <v>24.5685</v>
      </c>
      <c r="H1660" s="13">
        <v>72.149199999999993</v>
      </c>
      <c r="I1660" s="13">
        <v>0</v>
      </c>
      <c r="J1660" s="13">
        <v>0</v>
      </c>
      <c r="K1660" s="13">
        <v>0</v>
      </c>
      <c r="L1660" s="13">
        <v>0</v>
      </c>
      <c r="M1660" s="13">
        <v>0</v>
      </c>
    </row>
    <row r="1661" spans="1:13" s="13" customFormat="1">
      <c r="A1661" s="11">
        <v>41165</v>
      </c>
      <c r="B1661" s="13">
        <v>19</v>
      </c>
      <c r="C1661" s="13" t="s">
        <v>49</v>
      </c>
      <c r="D1661" s="13" t="s">
        <v>55</v>
      </c>
      <c r="E1661" s="13" t="str">
        <f t="shared" si="25"/>
        <v>4116519Average Per Device30% Cycling</v>
      </c>
      <c r="F1661" s="13">
        <v>2.8445529999999999</v>
      </c>
      <c r="G1661" s="13">
        <v>2.8445529999999999</v>
      </c>
      <c r="H1661" s="13">
        <v>72.131900000000002</v>
      </c>
    </row>
    <row r="1662" spans="1:13" s="13" customFormat="1">
      <c r="A1662" s="11">
        <v>41165</v>
      </c>
      <c r="B1662" s="13">
        <v>19</v>
      </c>
      <c r="C1662" s="13" t="s">
        <v>49</v>
      </c>
      <c r="D1662" s="13" t="s">
        <v>51</v>
      </c>
      <c r="E1662" s="13" t="str">
        <f t="shared" si="25"/>
        <v>4116519Average Per Device50% Cycling</v>
      </c>
      <c r="F1662" s="13">
        <v>2.2831480000000002</v>
      </c>
      <c r="G1662" s="13">
        <v>2.2831480000000002</v>
      </c>
      <c r="H1662" s="13">
        <v>72.158100000000005</v>
      </c>
    </row>
    <row r="1663" spans="1:13" s="13" customFormat="1">
      <c r="A1663" s="11">
        <v>41165</v>
      </c>
      <c r="B1663" s="13">
        <v>19</v>
      </c>
      <c r="C1663" s="13" t="s">
        <v>49</v>
      </c>
      <c r="D1663" s="13" t="s">
        <v>46</v>
      </c>
      <c r="E1663" s="13" t="str">
        <f t="shared" si="25"/>
        <v>4116519Average Per DeviceAll</v>
      </c>
      <c r="F1663" s="13">
        <v>2.4740259999999998</v>
      </c>
      <c r="G1663" s="13">
        <v>2.4740259999999998</v>
      </c>
      <c r="H1663" s="13">
        <v>72.149199999999993</v>
      </c>
      <c r="I1663" s="13">
        <v>0</v>
      </c>
      <c r="J1663" s="13">
        <v>0</v>
      </c>
      <c r="K1663" s="13">
        <v>0</v>
      </c>
      <c r="L1663" s="13">
        <v>0</v>
      </c>
      <c r="M1663" s="13">
        <v>0</v>
      </c>
    </row>
    <row r="1664" spans="1:13" s="13" customFormat="1">
      <c r="A1664" s="11">
        <v>41165</v>
      </c>
      <c r="B1664" s="13">
        <v>19</v>
      </c>
      <c r="C1664" s="13" t="s">
        <v>48</v>
      </c>
      <c r="D1664" s="13" t="s">
        <v>55</v>
      </c>
      <c r="E1664" s="13" t="str">
        <f t="shared" si="25"/>
        <v>4116519Average Per Premise30% Cycling</v>
      </c>
      <c r="F1664" s="13">
        <v>6.0010279999999998</v>
      </c>
      <c r="G1664" s="13">
        <v>6.0010279999999998</v>
      </c>
      <c r="H1664" s="13">
        <v>72.131900000000002</v>
      </c>
    </row>
    <row r="1665" spans="1:13" s="13" customFormat="1">
      <c r="A1665" s="11">
        <v>41165</v>
      </c>
      <c r="B1665" s="13">
        <v>19</v>
      </c>
      <c r="C1665" s="13" t="s">
        <v>48</v>
      </c>
      <c r="D1665" s="13" t="s">
        <v>51</v>
      </c>
      <c r="E1665" s="13" t="str">
        <f t="shared" si="25"/>
        <v>4116519Average Per Premise50% Cycling</v>
      </c>
      <c r="F1665" s="13">
        <v>4.7109079999999999</v>
      </c>
      <c r="G1665" s="13">
        <v>4.7109079999999999</v>
      </c>
      <c r="H1665" s="13">
        <v>72.158100000000005</v>
      </c>
    </row>
    <row r="1666" spans="1:13" s="13" customFormat="1">
      <c r="A1666" s="11">
        <v>41165</v>
      </c>
      <c r="B1666" s="13">
        <v>19</v>
      </c>
      <c r="C1666" s="13" t="s">
        <v>48</v>
      </c>
      <c r="D1666" s="13" t="s">
        <v>46</v>
      </c>
      <c r="E1666" s="13" t="str">
        <f t="shared" si="25"/>
        <v>4116519Average Per PremiseAll</v>
      </c>
      <c r="F1666" s="13">
        <v>5.1495490000000004</v>
      </c>
      <c r="G1666" s="13">
        <v>5.1495490000000004</v>
      </c>
      <c r="H1666" s="13">
        <v>72.149199999999993</v>
      </c>
      <c r="I1666" s="13">
        <v>0</v>
      </c>
      <c r="J1666" s="13">
        <v>0</v>
      </c>
      <c r="K1666" s="13">
        <v>0</v>
      </c>
      <c r="L1666" s="13">
        <v>0</v>
      </c>
      <c r="M1666" s="13">
        <v>0</v>
      </c>
    </row>
    <row r="1667" spans="1:13" s="13" customFormat="1">
      <c r="A1667" s="11">
        <v>41165</v>
      </c>
      <c r="B1667" s="13">
        <v>19</v>
      </c>
      <c r="C1667" s="13" t="s">
        <v>50</v>
      </c>
      <c r="D1667" s="13" t="s">
        <v>55</v>
      </c>
      <c r="E1667" s="13" t="str">
        <f t="shared" ref="E1667:E1730" si="26">CONCATENATE(A1667,B1667,C1667,D1667)</f>
        <v>4116519Average Per Ton30% Cycling</v>
      </c>
      <c r="F1667" s="13">
        <v>0.7730091</v>
      </c>
      <c r="G1667" s="13">
        <v>0.7730091</v>
      </c>
      <c r="H1667" s="13">
        <v>72.131900000000002</v>
      </c>
    </row>
    <row r="1668" spans="1:13" s="13" customFormat="1">
      <c r="A1668" s="11">
        <v>41165</v>
      </c>
      <c r="B1668" s="13">
        <v>19</v>
      </c>
      <c r="C1668" s="13" t="s">
        <v>50</v>
      </c>
      <c r="D1668" s="13" t="s">
        <v>51</v>
      </c>
      <c r="E1668" s="13" t="str">
        <f t="shared" si="26"/>
        <v>4116519Average Per Ton50% Cycling</v>
      </c>
      <c r="F1668" s="13">
        <v>0.5524867</v>
      </c>
      <c r="G1668" s="13">
        <v>0.5524867</v>
      </c>
      <c r="H1668" s="13">
        <v>72.158100000000005</v>
      </c>
    </row>
    <row r="1669" spans="1:13" s="13" customFormat="1">
      <c r="A1669" s="11">
        <v>41165</v>
      </c>
      <c r="B1669" s="13">
        <v>19</v>
      </c>
      <c r="C1669" s="13" t="s">
        <v>50</v>
      </c>
      <c r="D1669" s="13" t="s">
        <v>46</v>
      </c>
      <c r="E1669" s="13" t="str">
        <f t="shared" si="26"/>
        <v>4116519Average Per TonAll</v>
      </c>
      <c r="F1669" s="13">
        <v>0.62746429999999997</v>
      </c>
      <c r="G1669" s="13">
        <v>0.62746429999999997</v>
      </c>
      <c r="H1669" s="13">
        <v>72.149199999999993</v>
      </c>
      <c r="I1669" s="13">
        <v>0</v>
      </c>
      <c r="J1669" s="13">
        <v>0</v>
      </c>
      <c r="K1669" s="13">
        <v>0</v>
      </c>
      <c r="L1669" s="13">
        <v>0</v>
      </c>
      <c r="M1669" s="13">
        <v>0</v>
      </c>
    </row>
    <row r="1670" spans="1:13" s="13" customFormat="1">
      <c r="A1670" s="11">
        <v>41165</v>
      </c>
      <c r="B1670" s="13">
        <v>20</v>
      </c>
      <c r="C1670" s="13" t="s">
        <v>56</v>
      </c>
      <c r="D1670" s="13" t="s">
        <v>55</v>
      </c>
      <c r="E1670" s="13" t="str">
        <f t="shared" si="26"/>
        <v>4116520Aggregate30% Cycling</v>
      </c>
      <c r="F1670" s="13">
        <v>9.0122450000000001</v>
      </c>
      <c r="G1670" s="13">
        <v>9.0122450000000001</v>
      </c>
      <c r="H1670" s="13">
        <v>71.525700000000001</v>
      </c>
    </row>
    <row r="1671" spans="1:13" s="13" customFormat="1">
      <c r="A1671" s="11">
        <v>41165</v>
      </c>
      <c r="B1671" s="13">
        <v>20</v>
      </c>
      <c r="C1671" s="13" t="s">
        <v>56</v>
      </c>
      <c r="D1671" s="13" t="s">
        <v>51</v>
      </c>
      <c r="E1671" s="13" t="str">
        <f t="shared" si="26"/>
        <v>4116520Aggregate50% Cycling</v>
      </c>
      <c r="F1671" s="13">
        <v>13.57565</v>
      </c>
      <c r="G1671" s="13">
        <v>13.57565</v>
      </c>
      <c r="H1671" s="13">
        <v>71.509900000000002</v>
      </c>
    </row>
    <row r="1672" spans="1:13" s="13" customFormat="1">
      <c r="A1672" s="11">
        <v>41165</v>
      </c>
      <c r="B1672" s="13">
        <v>20</v>
      </c>
      <c r="C1672" s="13" t="s">
        <v>56</v>
      </c>
      <c r="D1672" s="13" t="s">
        <v>46</v>
      </c>
      <c r="E1672" s="13" t="str">
        <f t="shared" si="26"/>
        <v>4116520AggregateAll</v>
      </c>
      <c r="F1672" s="13">
        <v>22.589320000000001</v>
      </c>
      <c r="G1672" s="13">
        <v>22.589320000000001</v>
      </c>
      <c r="H1672" s="13">
        <v>71.515199999999993</v>
      </c>
      <c r="I1672" s="13">
        <v>0</v>
      </c>
      <c r="J1672" s="13">
        <v>0</v>
      </c>
      <c r="K1672" s="13">
        <v>0</v>
      </c>
      <c r="L1672" s="13">
        <v>0</v>
      </c>
      <c r="M1672" s="13">
        <v>0</v>
      </c>
    </row>
    <row r="1673" spans="1:13" s="13" customFormat="1">
      <c r="A1673" s="11">
        <v>41165</v>
      </c>
      <c r="B1673" s="13">
        <v>20</v>
      </c>
      <c r="C1673" s="13" t="s">
        <v>49</v>
      </c>
      <c r="D1673" s="13" t="s">
        <v>55</v>
      </c>
      <c r="E1673" s="13" t="str">
        <f t="shared" si="26"/>
        <v>4116520Average Per Device30% Cycling</v>
      </c>
      <c r="F1673" s="13">
        <v>2.6353499999999999</v>
      </c>
      <c r="G1673" s="13">
        <v>2.6353499999999999</v>
      </c>
      <c r="H1673" s="13">
        <v>71.525700000000001</v>
      </c>
    </row>
    <row r="1674" spans="1:13" s="13" customFormat="1">
      <c r="A1674" s="11">
        <v>41165</v>
      </c>
      <c r="B1674" s="13">
        <v>20</v>
      </c>
      <c r="C1674" s="13" t="s">
        <v>49</v>
      </c>
      <c r="D1674" s="13" t="s">
        <v>51</v>
      </c>
      <c r="E1674" s="13" t="str">
        <f t="shared" si="26"/>
        <v>4116520Average Per Device50% Cycling</v>
      </c>
      <c r="F1674" s="13">
        <v>2.0887169999999999</v>
      </c>
      <c r="G1674" s="13">
        <v>2.0887169999999999</v>
      </c>
      <c r="H1674" s="13">
        <v>71.509900000000002</v>
      </c>
    </row>
    <row r="1675" spans="1:13" s="13" customFormat="1">
      <c r="A1675" s="11">
        <v>41165</v>
      </c>
      <c r="B1675" s="13">
        <v>20</v>
      </c>
      <c r="C1675" s="13" t="s">
        <v>49</v>
      </c>
      <c r="D1675" s="13" t="s">
        <v>46</v>
      </c>
      <c r="E1675" s="13" t="str">
        <f t="shared" si="26"/>
        <v>4116520Average Per DeviceAll</v>
      </c>
      <c r="F1675" s="13">
        <v>2.274572</v>
      </c>
      <c r="G1675" s="13">
        <v>2.274572</v>
      </c>
      <c r="H1675" s="13">
        <v>71.515199999999993</v>
      </c>
      <c r="I1675" s="13">
        <v>0</v>
      </c>
      <c r="J1675" s="13">
        <v>0</v>
      </c>
      <c r="K1675" s="13">
        <v>0</v>
      </c>
      <c r="L1675" s="13">
        <v>0</v>
      </c>
      <c r="M1675" s="13">
        <v>0</v>
      </c>
    </row>
    <row r="1676" spans="1:13" s="13" customFormat="1">
      <c r="A1676" s="11">
        <v>41165</v>
      </c>
      <c r="B1676" s="13">
        <v>20</v>
      </c>
      <c r="C1676" s="13" t="s">
        <v>48</v>
      </c>
      <c r="D1676" s="13" t="s">
        <v>55</v>
      </c>
      <c r="E1676" s="13" t="str">
        <f t="shared" si="26"/>
        <v>4116520Average Per Premise30% Cycling</v>
      </c>
      <c r="F1676" s="13">
        <v>5.5596819999999996</v>
      </c>
      <c r="G1676" s="13">
        <v>5.5596819999999996</v>
      </c>
      <c r="H1676" s="13">
        <v>71.525700000000001</v>
      </c>
    </row>
    <row r="1677" spans="1:13" s="13" customFormat="1">
      <c r="A1677" s="11">
        <v>41165</v>
      </c>
      <c r="B1677" s="13">
        <v>20</v>
      </c>
      <c r="C1677" s="13" t="s">
        <v>48</v>
      </c>
      <c r="D1677" s="13" t="s">
        <v>51</v>
      </c>
      <c r="E1677" s="13" t="str">
        <f t="shared" si="26"/>
        <v>4116520Average Per Premise50% Cycling</v>
      </c>
      <c r="F1677" s="13">
        <v>4.3097289999999999</v>
      </c>
      <c r="G1677" s="13">
        <v>4.3097289999999999</v>
      </c>
      <c r="H1677" s="13">
        <v>71.509900000000002</v>
      </c>
    </row>
    <row r="1678" spans="1:13" s="13" customFormat="1">
      <c r="A1678" s="11">
        <v>41165</v>
      </c>
      <c r="B1678" s="13">
        <v>20</v>
      </c>
      <c r="C1678" s="13" t="s">
        <v>48</v>
      </c>
      <c r="D1678" s="13" t="s">
        <v>46</v>
      </c>
      <c r="E1678" s="13" t="str">
        <f t="shared" si="26"/>
        <v>4116520Average Per PremiseAll</v>
      </c>
      <c r="F1678" s="13">
        <v>4.7347130000000002</v>
      </c>
      <c r="G1678" s="13">
        <v>4.7347130000000002</v>
      </c>
      <c r="H1678" s="13">
        <v>71.515199999999993</v>
      </c>
      <c r="I1678" s="13">
        <v>0</v>
      </c>
      <c r="J1678" s="13">
        <v>0</v>
      </c>
      <c r="K1678" s="13">
        <v>0</v>
      </c>
      <c r="L1678" s="13">
        <v>0</v>
      </c>
      <c r="M1678" s="13">
        <v>0</v>
      </c>
    </row>
    <row r="1679" spans="1:13" s="13" customFormat="1">
      <c r="A1679" s="11">
        <v>41165</v>
      </c>
      <c r="B1679" s="13">
        <v>20</v>
      </c>
      <c r="C1679" s="13" t="s">
        <v>50</v>
      </c>
      <c r="D1679" s="13" t="s">
        <v>55</v>
      </c>
      <c r="E1679" s="13" t="str">
        <f t="shared" si="26"/>
        <v>4116520Average Per Ton30% Cycling</v>
      </c>
      <c r="F1679" s="13">
        <v>0.71615819999999997</v>
      </c>
      <c r="G1679" s="13">
        <v>0.71615819999999997</v>
      </c>
      <c r="H1679" s="13">
        <v>71.525700000000001</v>
      </c>
    </row>
    <row r="1680" spans="1:13" s="13" customFormat="1">
      <c r="A1680" s="11">
        <v>41165</v>
      </c>
      <c r="B1680" s="13">
        <v>20</v>
      </c>
      <c r="C1680" s="13" t="s">
        <v>50</v>
      </c>
      <c r="D1680" s="13" t="s">
        <v>51</v>
      </c>
      <c r="E1680" s="13" t="str">
        <f t="shared" si="26"/>
        <v>4116520Average Per Ton50% Cycling</v>
      </c>
      <c r="F1680" s="13">
        <v>0.50543720000000003</v>
      </c>
      <c r="G1680" s="13">
        <v>0.50543720000000003</v>
      </c>
      <c r="H1680" s="13">
        <v>71.509900000000002</v>
      </c>
    </row>
    <row r="1681" spans="1:13" s="13" customFormat="1">
      <c r="A1681" s="11">
        <v>41165</v>
      </c>
      <c r="B1681" s="13">
        <v>20</v>
      </c>
      <c r="C1681" s="13" t="s">
        <v>50</v>
      </c>
      <c r="D1681" s="13" t="s">
        <v>46</v>
      </c>
      <c r="E1681" s="13" t="str">
        <f t="shared" si="26"/>
        <v>4116520Average Per TonAll</v>
      </c>
      <c r="F1681" s="13">
        <v>0.57708230000000005</v>
      </c>
      <c r="G1681" s="13">
        <v>0.57708230000000005</v>
      </c>
      <c r="H1681" s="13">
        <v>71.515199999999993</v>
      </c>
      <c r="I1681" s="13">
        <v>0</v>
      </c>
      <c r="J1681" s="13">
        <v>0</v>
      </c>
      <c r="K1681" s="13">
        <v>0</v>
      </c>
      <c r="L1681" s="13">
        <v>0</v>
      </c>
      <c r="M1681" s="13">
        <v>0</v>
      </c>
    </row>
    <row r="1682" spans="1:13" s="13" customFormat="1">
      <c r="A1682" s="11">
        <v>41165</v>
      </c>
      <c r="B1682" s="13">
        <v>21</v>
      </c>
      <c r="C1682" s="13" t="s">
        <v>56</v>
      </c>
      <c r="D1682" s="13" t="s">
        <v>55</v>
      </c>
      <c r="E1682" s="13" t="str">
        <f t="shared" si="26"/>
        <v>4116521Aggregate30% Cycling</v>
      </c>
      <c r="F1682" s="13">
        <v>8.2477119999999999</v>
      </c>
      <c r="G1682" s="13">
        <v>8.2477119999999999</v>
      </c>
      <c r="H1682" s="13">
        <v>70.173299999999998</v>
      </c>
    </row>
    <row r="1683" spans="1:13" s="13" customFormat="1">
      <c r="A1683" s="11">
        <v>41165</v>
      </c>
      <c r="B1683" s="13">
        <v>21</v>
      </c>
      <c r="C1683" s="13" t="s">
        <v>56</v>
      </c>
      <c r="D1683" s="13" t="s">
        <v>51</v>
      </c>
      <c r="E1683" s="13" t="str">
        <f t="shared" si="26"/>
        <v>4116521Aggregate50% Cycling</v>
      </c>
      <c r="F1683" s="13">
        <v>12.65671</v>
      </c>
      <c r="G1683" s="13">
        <v>12.65671</v>
      </c>
      <c r="H1683" s="13">
        <v>70.350399999999993</v>
      </c>
    </row>
    <row r="1684" spans="1:13" s="13" customFormat="1">
      <c r="A1684" s="11">
        <v>41165</v>
      </c>
      <c r="B1684" s="13">
        <v>21</v>
      </c>
      <c r="C1684" s="13" t="s">
        <v>56</v>
      </c>
      <c r="D1684" s="13" t="s">
        <v>46</v>
      </c>
      <c r="E1684" s="13" t="str">
        <f t="shared" si="26"/>
        <v>4116521AggregateAll</v>
      </c>
      <c r="F1684" s="13">
        <v>20.905639999999998</v>
      </c>
      <c r="G1684" s="13">
        <v>20.905639999999998</v>
      </c>
      <c r="H1684" s="13">
        <v>70.290199999999999</v>
      </c>
      <c r="I1684" s="13">
        <v>0</v>
      </c>
      <c r="J1684" s="13">
        <v>0</v>
      </c>
      <c r="K1684" s="13">
        <v>0</v>
      </c>
      <c r="L1684" s="13">
        <v>0</v>
      </c>
      <c r="M1684" s="13">
        <v>0</v>
      </c>
    </row>
    <row r="1685" spans="1:13" s="13" customFormat="1">
      <c r="A1685" s="11">
        <v>41165</v>
      </c>
      <c r="B1685" s="13">
        <v>21</v>
      </c>
      <c r="C1685" s="13" t="s">
        <v>49</v>
      </c>
      <c r="D1685" s="13" t="s">
        <v>55</v>
      </c>
      <c r="E1685" s="13" t="str">
        <f t="shared" si="26"/>
        <v>4116521Average Per Device30% Cycling</v>
      </c>
      <c r="F1685" s="13">
        <v>2.4117860000000002</v>
      </c>
      <c r="G1685" s="13">
        <v>2.4117860000000002</v>
      </c>
      <c r="H1685" s="13">
        <v>70.173299999999998</v>
      </c>
    </row>
    <row r="1686" spans="1:13" s="13" customFormat="1">
      <c r="A1686" s="11">
        <v>41165</v>
      </c>
      <c r="B1686" s="13">
        <v>21</v>
      </c>
      <c r="C1686" s="13" t="s">
        <v>49</v>
      </c>
      <c r="D1686" s="13" t="s">
        <v>51</v>
      </c>
      <c r="E1686" s="13" t="str">
        <f t="shared" si="26"/>
        <v>4116521Average Per Device50% Cycling</v>
      </c>
      <c r="F1686" s="13">
        <v>1.9473309999999999</v>
      </c>
      <c r="G1686" s="13">
        <v>1.9473309999999999</v>
      </c>
      <c r="H1686" s="13">
        <v>70.350399999999993</v>
      </c>
    </row>
    <row r="1687" spans="1:13" s="13" customFormat="1">
      <c r="A1687" s="11">
        <v>41165</v>
      </c>
      <c r="B1687" s="13">
        <v>21</v>
      </c>
      <c r="C1687" s="13" t="s">
        <v>49</v>
      </c>
      <c r="D1687" s="13" t="s">
        <v>46</v>
      </c>
      <c r="E1687" s="13" t="str">
        <f t="shared" si="26"/>
        <v>4116521Average Per DeviceAll</v>
      </c>
      <c r="F1687" s="13">
        <v>2.1052460000000002</v>
      </c>
      <c r="G1687" s="13">
        <v>2.1052460000000002</v>
      </c>
      <c r="H1687" s="13">
        <v>70.290199999999999</v>
      </c>
      <c r="I1687" s="13">
        <v>0</v>
      </c>
      <c r="J1687" s="13">
        <v>0</v>
      </c>
      <c r="K1687" s="13">
        <v>0</v>
      </c>
      <c r="L1687" s="13">
        <v>0</v>
      </c>
      <c r="M1687" s="13">
        <v>0</v>
      </c>
    </row>
    <row r="1688" spans="1:13" s="13" customFormat="1">
      <c r="A1688" s="11">
        <v>41165</v>
      </c>
      <c r="B1688" s="13">
        <v>21</v>
      </c>
      <c r="C1688" s="13" t="s">
        <v>48</v>
      </c>
      <c r="D1688" s="13" t="s">
        <v>55</v>
      </c>
      <c r="E1688" s="13" t="str">
        <f t="shared" si="26"/>
        <v>4116521Average Per Premise30% Cycling</v>
      </c>
      <c r="F1688" s="13">
        <v>5.0880390000000002</v>
      </c>
      <c r="G1688" s="13">
        <v>5.0880390000000002</v>
      </c>
      <c r="H1688" s="13">
        <v>70.173299999999998</v>
      </c>
    </row>
    <row r="1689" spans="1:13" s="13" customFormat="1">
      <c r="A1689" s="11">
        <v>41165</v>
      </c>
      <c r="B1689" s="13">
        <v>21</v>
      </c>
      <c r="C1689" s="13" t="s">
        <v>48</v>
      </c>
      <c r="D1689" s="13" t="s">
        <v>51</v>
      </c>
      <c r="E1689" s="13" t="str">
        <f t="shared" si="26"/>
        <v>4116521Average Per Premise50% Cycling</v>
      </c>
      <c r="F1689" s="13">
        <v>4.0180030000000002</v>
      </c>
      <c r="G1689" s="13">
        <v>4.0180030000000002</v>
      </c>
      <c r="H1689" s="13">
        <v>70.350399999999993</v>
      </c>
    </row>
    <row r="1690" spans="1:13" s="13" customFormat="1">
      <c r="A1690" s="11">
        <v>41165</v>
      </c>
      <c r="B1690" s="13">
        <v>21</v>
      </c>
      <c r="C1690" s="13" t="s">
        <v>48</v>
      </c>
      <c r="D1690" s="13" t="s">
        <v>46</v>
      </c>
      <c r="E1690" s="13" t="str">
        <f t="shared" si="26"/>
        <v>4116521Average Per PremiseAll</v>
      </c>
      <c r="F1690" s="13">
        <v>4.3818149999999996</v>
      </c>
      <c r="G1690" s="13">
        <v>4.3818149999999996</v>
      </c>
      <c r="H1690" s="13">
        <v>70.290199999999999</v>
      </c>
      <c r="I1690" s="13">
        <v>0</v>
      </c>
      <c r="J1690" s="13">
        <v>0</v>
      </c>
      <c r="K1690" s="13">
        <v>0</v>
      </c>
      <c r="L1690" s="13">
        <v>0</v>
      </c>
      <c r="M1690" s="13">
        <v>0</v>
      </c>
    </row>
    <row r="1691" spans="1:13" s="13" customFormat="1">
      <c r="A1691" s="11">
        <v>41165</v>
      </c>
      <c r="B1691" s="13">
        <v>21</v>
      </c>
      <c r="C1691" s="13" t="s">
        <v>50</v>
      </c>
      <c r="D1691" s="13" t="s">
        <v>55</v>
      </c>
      <c r="E1691" s="13" t="str">
        <f t="shared" si="26"/>
        <v>4116521Average Per Ton30% Cycling</v>
      </c>
      <c r="F1691" s="13">
        <v>0.6554046</v>
      </c>
      <c r="G1691" s="13">
        <v>0.6554046</v>
      </c>
      <c r="H1691" s="13">
        <v>70.173299999999998</v>
      </c>
    </row>
    <row r="1692" spans="1:13" s="13" customFormat="1">
      <c r="A1692" s="11">
        <v>41165</v>
      </c>
      <c r="B1692" s="13">
        <v>21</v>
      </c>
      <c r="C1692" s="13" t="s">
        <v>50</v>
      </c>
      <c r="D1692" s="13" t="s">
        <v>51</v>
      </c>
      <c r="E1692" s="13" t="str">
        <f t="shared" si="26"/>
        <v>4116521Average Per Ton50% Cycling</v>
      </c>
      <c r="F1692" s="13">
        <v>0.47122399999999998</v>
      </c>
      <c r="G1692" s="13">
        <v>0.47122399999999998</v>
      </c>
      <c r="H1692" s="13">
        <v>70.350399999999993</v>
      </c>
    </row>
    <row r="1693" spans="1:13" s="13" customFormat="1">
      <c r="A1693" s="11">
        <v>41165</v>
      </c>
      <c r="B1693" s="13">
        <v>21</v>
      </c>
      <c r="C1693" s="13" t="s">
        <v>50</v>
      </c>
      <c r="D1693" s="13" t="s">
        <v>46</v>
      </c>
      <c r="E1693" s="13" t="str">
        <f t="shared" si="26"/>
        <v>4116521Average Per TonAll</v>
      </c>
      <c r="F1693" s="13">
        <v>0.53384540000000003</v>
      </c>
      <c r="G1693" s="13">
        <v>0.53384540000000003</v>
      </c>
      <c r="H1693" s="13">
        <v>70.290199999999999</v>
      </c>
      <c r="I1693" s="13">
        <v>0</v>
      </c>
      <c r="J1693" s="13">
        <v>0</v>
      </c>
      <c r="K1693" s="13">
        <v>0</v>
      </c>
      <c r="L1693" s="13">
        <v>0</v>
      </c>
      <c r="M1693" s="13">
        <v>0</v>
      </c>
    </row>
    <row r="1694" spans="1:13" s="13" customFormat="1">
      <c r="A1694" s="11">
        <v>41165</v>
      </c>
      <c r="B1694" s="13">
        <v>22</v>
      </c>
      <c r="C1694" s="13" t="s">
        <v>56</v>
      </c>
      <c r="D1694" s="13" t="s">
        <v>55</v>
      </c>
      <c r="E1694" s="13" t="str">
        <f t="shared" si="26"/>
        <v>4116522Aggregate30% Cycling</v>
      </c>
      <c r="F1694" s="13">
        <v>7.3224859999999996</v>
      </c>
      <c r="G1694" s="13">
        <v>7.3224859999999996</v>
      </c>
      <c r="H1694" s="13">
        <v>69.969300000000004</v>
      </c>
    </row>
    <row r="1695" spans="1:13" s="13" customFormat="1">
      <c r="A1695" s="11">
        <v>41165</v>
      </c>
      <c r="B1695" s="13">
        <v>22</v>
      </c>
      <c r="C1695" s="13" t="s">
        <v>56</v>
      </c>
      <c r="D1695" s="13" t="s">
        <v>51</v>
      </c>
      <c r="E1695" s="13" t="str">
        <f t="shared" si="26"/>
        <v>4116522Aggregate50% Cycling</v>
      </c>
      <c r="F1695" s="13">
        <v>11.256159999999999</v>
      </c>
      <c r="G1695" s="13">
        <v>11.256159999999999</v>
      </c>
      <c r="H1695" s="13">
        <v>70.087100000000007</v>
      </c>
    </row>
    <row r="1696" spans="1:13" s="13" customFormat="1">
      <c r="A1696" s="11">
        <v>41165</v>
      </c>
      <c r="B1696" s="13">
        <v>22</v>
      </c>
      <c r="C1696" s="13" t="s">
        <v>56</v>
      </c>
      <c r="D1696" s="13" t="s">
        <v>46</v>
      </c>
      <c r="E1696" s="13" t="str">
        <f t="shared" si="26"/>
        <v>4116522AggregateAll</v>
      </c>
      <c r="F1696" s="13">
        <v>18.579719999999998</v>
      </c>
      <c r="G1696" s="13">
        <v>18.579719999999998</v>
      </c>
      <c r="H1696" s="13">
        <v>70.046999999999997</v>
      </c>
      <c r="I1696" s="13">
        <v>0</v>
      </c>
      <c r="J1696" s="13">
        <v>0</v>
      </c>
      <c r="K1696" s="13">
        <v>0</v>
      </c>
      <c r="L1696" s="13">
        <v>0</v>
      </c>
      <c r="M1696" s="13">
        <v>0</v>
      </c>
    </row>
    <row r="1697" spans="1:13" s="13" customFormat="1">
      <c r="A1697" s="11">
        <v>41165</v>
      </c>
      <c r="B1697" s="13">
        <v>22</v>
      </c>
      <c r="C1697" s="13" t="s">
        <v>49</v>
      </c>
      <c r="D1697" s="13" t="s">
        <v>55</v>
      </c>
      <c r="E1697" s="13" t="str">
        <f t="shared" si="26"/>
        <v>4116522Average Per Device30% Cycling</v>
      </c>
      <c r="F1697" s="13">
        <v>2.141232</v>
      </c>
      <c r="G1697" s="13">
        <v>2.141232</v>
      </c>
      <c r="H1697" s="13">
        <v>69.969300000000004</v>
      </c>
    </row>
    <row r="1698" spans="1:13" s="13" customFormat="1">
      <c r="A1698" s="11">
        <v>41165</v>
      </c>
      <c r="B1698" s="13">
        <v>22</v>
      </c>
      <c r="C1698" s="13" t="s">
        <v>49</v>
      </c>
      <c r="D1698" s="13" t="s">
        <v>51</v>
      </c>
      <c r="E1698" s="13" t="str">
        <f t="shared" si="26"/>
        <v>4116522Average Per Device50% Cycling</v>
      </c>
      <c r="F1698" s="13">
        <v>1.7318450000000001</v>
      </c>
      <c r="G1698" s="13">
        <v>1.7318450000000001</v>
      </c>
      <c r="H1698" s="13">
        <v>70.087100000000007</v>
      </c>
    </row>
    <row r="1699" spans="1:13" s="13" customFormat="1">
      <c r="A1699" s="11">
        <v>41165</v>
      </c>
      <c r="B1699" s="13">
        <v>22</v>
      </c>
      <c r="C1699" s="13" t="s">
        <v>49</v>
      </c>
      <c r="D1699" s="13" t="s">
        <v>46</v>
      </c>
      <c r="E1699" s="13" t="str">
        <f t="shared" si="26"/>
        <v>4116522Average Per DeviceAll</v>
      </c>
      <c r="F1699" s="13">
        <v>1.8710370000000001</v>
      </c>
      <c r="G1699" s="13">
        <v>1.8710370000000001</v>
      </c>
      <c r="H1699" s="13">
        <v>70.046999999999997</v>
      </c>
      <c r="I1699" s="13">
        <v>0</v>
      </c>
      <c r="J1699" s="13">
        <v>0</v>
      </c>
      <c r="K1699" s="13">
        <v>0</v>
      </c>
      <c r="L1699" s="13">
        <v>0</v>
      </c>
      <c r="M1699" s="13">
        <v>0</v>
      </c>
    </row>
    <row r="1700" spans="1:13" s="13" customFormat="1">
      <c r="A1700" s="11">
        <v>41165</v>
      </c>
      <c r="B1700" s="13">
        <v>22</v>
      </c>
      <c r="C1700" s="13" t="s">
        <v>48</v>
      </c>
      <c r="D1700" s="13" t="s">
        <v>55</v>
      </c>
      <c r="E1700" s="13" t="str">
        <f t="shared" si="26"/>
        <v>4116522Average Per Premise30% Cycling</v>
      </c>
      <c r="F1700" s="13">
        <v>4.5172639999999999</v>
      </c>
      <c r="G1700" s="13">
        <v>4.5172639999999999</v>
      </c>
      <c r="H1700" s="13">
        <v>69.969300000000004</v>
      </c>
    </row>
    <row r="1701" spans="1:13" s="13" customFormat="1">
      <c r="A1701" s="11">
        <v>41165</v>
      </c>
      <c r="B1701" s="13">
        <v>22</v>
      </c>
      <c r="C1701" s="13" t="s">
        <v>48</v>
      </c>
      <c r="D1701" s="13" t="s">
        <v>51</v>
      </c>
      <c r="E1701" s="13" t="str">
        <f t="shared" si="26"/>
        <v>4116522Average Per Premise50% Cycling</v>
      </c>
      <c r="F1701" s="13">
        <v>3.5733839999999999</v>
      </c>
      <c r="G1701" s="13">
        <v>3.5733839999999999</v>
      </c>
      <c r="H1701" s="13">
        <v>70.087100000000007</v>
      </c>
    </row>
    <row r="1702" spans="1:13" s="13" customFormat="1">
      <c r="A1702" s="11">
        <v>41165</v>
      </c>
      <c r="B1702" s="13">
        <v>22</v>
      </c>
      <c r="C1702" s="13" t="s">
        <v>48</v>
      </c>
      <c r="D1702" s="13" t="s">
        <v>46</v>
      </c>
      <c r="E1702" s="13" t="str">
        <f t="shared" si="26"/>
        <v>4116522Average Per PremiseAll</v>
      </c>
      <c r="F1702" s="13">
        <v>3.8943029999999998</v>
      </c>
      <c r="G1702" s="13">
        <v>3.8943029999999998</v>
      </c>
      <c r="H1702" s="13">
        <v>70.046999999999997</v>
      </c>
      <c r="I1702" s="13">
        <v>0</v>
      </c>
      <c r="J1702" s="13">
        <v>0</v>
      </c>
      <c r="K1702" s="13">
        <v>0</v>
      </c>
      <c r="L1702" s="13">
        <v>0</v>
      </c>
      <c r="M1702" s="13">
        <v>0</v>
      </c>
    </row>
    <row r="1703" spans="1:13" s="13" customFormat="1">
      <c r="A1703" s="11">
        <v>41165</v>
      </c>
      <c r="B1703" s="13">
        <v>22</v>
      </c>
      <c r="C1703" s="13" t="s">
        <v>50</v>
      </c>
      <c r="D1703" s="13" t="s">
        <v>55</v>
      </c>
      <c r="E1703" s="13" t="str">
        <f t="shared" si="26"/>
        <v>4116522Average Per Ton30% Cycling</v>
      </c>
      <c r="F1703" s="13">
        <v>0.58188150000000005</v>
      </c>
      <c r="G1703" s="13">
        <v>0.58188150000000005</v>
      </c>
      <c r="H1703" s="13">
        <v>69.969300000000004</v>
      </c>
    </row>
    <row r="1704" spans="1:13" s="13" customFormat="1">
      <c r="A1704" s="11">
        <v>41165</v>
      </c>
      <c r="B1704" s="13">
        <v>22</v>
      </c>
      <c r="C1704" s="13" t="s">
        <v>50</v>
      </c>
      <c r="D1704" s="13" t="s">
        <v>51</v>
      </c>
      <c r="E1704" s="13" t="str">
        <f t="shared" si="26"/>
        <v>4116522Average Per Ton50% Cycling</v>
      </c>
      <c r="F1704" s="13">
        <v>0.41907990000000001</v>
      </c>
      <c r="G1704" s="13">
        <v>0.41907990000000001</v>
      </c>
      <c r="H1704" s="13">
        <v>70.087100000000007</v>
      </c>
    </row>
    <row r="1705" spans="1:13" s="13" customFormat="1">
      <c r="A1705" s="11">
        <v>41165</v>
      </c>
      <c r="B1705" s="13">
        <v>22</v>
      </c>
      <c r="C1705" s="13" t="s">
        <v>50</v>
      </c>
      <c r="D1705" s="13" t="s">
        <v>46</v>
      </c>
      <c r="E1705" s="13" t="str">
        <f t="shared" si="26"/>
        <v>4116522Average Per TonAll</v>
      </c>
      <c r="F1705" s="13">
        <v>0.47443249999999998</v>
      </c>
      <c r="G1705" s="13">
        <v>0.47443249999999998</v>
      </c>
      <c r="H1705" s="13">
        <v>70.046999999999997</v>
      </c>
      <c r="I1705" s="13">
        <v>0</v>
      </c>
      <c r="J1705" s="13">
        <v>0</v>
      </c>
      <c r="K1705" s="13">
        <v>0</v>
      </c>
      <c r="L1705" s="13">
        <v>0</v>
      </c>
      <c r="M1705" s="13">
        <v>0</v>
      </c>
    </row>
    <row r="1706" spans="1:13" s="13" customFormat="1">
      <c r="A1706" s="11">
        <v>41165</v>
      </c>
      <c r="B1706" s="13">
        <v>23</v>
      </c>
      <c r="C1706" s="13" t="s">
        <v>56</v>
      </c>
      <c r="D1706" s="13" t="s">
        <v>55</v>
      </c>
      <c r="E1706" s="13" t="str">
        <f t="shared" si="26"/>
        <v>4116523Aggregate30% Cycling</v>
      </c>
      <c r="F1706" s="13">
        <v>6.0780690000000002</v>
      </c>
      <c r="G1706" s="13">
        <v>6.0780690000000002</v>
      </c>
      <c r="H1706" s="13">
        <v>68.764899999999997</v>
      </c>
    </row>
    <row r="1707" spans="1:13" s="13" customFormat="1">
      <c r="A1707" s="11">
        <v>41165</v>
      </c>
      <c r="B1707" s="13">
        <v>23</v>
      </c>
      <c r="C1707" s="13" t="s">
        <v>56</v>
      </c>
      <c r="D1707" s="13" t="s">
        <v>51</v>
      </c>
      <c r="E1707" s="13" t="str">
        <f t="shared" si="26"/>
        <v>4116523Aggregate50% Cycling</v>
      </c>
      <c r="F1707" s="13">
        <v>10.02187</v>
      </c>
      <c r="G1707" s="13">
        <v>10.02187</v>
      </c>
      <c r="H1707" s="13">
        <v>68.858000000000004</v>
      </c>
    </row>
    <row r="1708" spans="1:13" s="13" customFormat="1">
      <c r="A1708" s="11">
        <v>41165</v>
      </c>
      <c r="B1708" s="13">
        <v>23</v>
      </c>
      <c r="C1708" s="13" t="s">
        <v>56</v>
      </c>
      <c r="D1708" s="13" t="s">
        <v>46</v>
      </c>
      <c r="E1708" s="13" t="str">
        <f t="shared" si="26"/>
        <v>4116523AggregateAll</v>
      </c>
      <c r="F1708" s="13">
        <v>16.10059</v>
      </c>
      <c r="G1708" s="13">
        <v>16.10059</v>
      </c>
      <c r="H1708" s="13">
        <v>68.826400000000007</v>
      </c>
      <c r="I1708" s="13">
        <v>0</v>
      </c>
      <c r="J1708" s="13">
        <v>0</v>
      </c>
      <c r="K1708" s="13">
        <v>0</v>
      </c>
      <c r="L1708" s="13">
        <v>0</v>
      </c>
      <c r="M1708" s="13">
        <v>0</v>
      </c>
    </row>
    <row r="1709" spans="1:13" s="13" customFormat="1">
      <c r="A1709" s="11">
        <v>41165</v>
      </c>
      <c r="B1709" s="13">
        <v>23</v>
      </c>
      <c r="C1709" s="13" t="s">
        <v>49</v>
      </c>
      <c r="D1709" s="13" t="s">
        <v>55</v>
      </c>
      <c r="E1709" s="13" t="str">
        <f t="shared" si="26"/>
        <v>4116523Average Per Device30% Cycling</v>
      </c>
      <c r="F1709" s="13">
        <v>1.777342</v>
      </c>
      <c r="G1709" s="13">
        <v>1.777342</v>
      </c>
      <c r="H1709" s="13">
        <v>68.764899999999997</v>
      </c>
    </row>
    <row r="1710" spans="1:13" s="13" customFormat="1">
      <c r="A1710" s="11">
        <v>41165</v>
      </c>
      <c r="B1710" s="13">
        <v>23</v>
      </c>
      <c r="C1710" s="13" t="s">
        <v>49</v>
      </c>
      <c r="D1710" s="13" t="s">
        <v>51</v>
      </c>
      <c r="E1710" s="13" t="str">
        <f t="shared" si="26"/>
        <v>4116523Average Per Device50% Cycling</v>
      </c>
      <c r="F1710" s="13">
        <v>1.541941</v>
      </c>
      <c r="G1710" s="13">
        <v>1.541941</v>
      </c>
      <c r="H1710" s="13">
        <v>68.858000000000004</v>
      </c>
    </row>
    <row r="1711" spans="1:13" s="13" customFormat="1">
      <c r="A1711" s="11">
        <v>41165</v>
      </c>
      <c r="B1711" s="13">
        <v>23</v>
      </c>
      <c r="C1711" s="13" t="s">
        <v>49</v>
      </c>
      <c r="D1711" s="13" t="s">
        <v>46</v>
      </c>
      <c r="E1711" s="13" t="str">
        <f t="shared" si="26"/>
        <v>4116523Average Per DeviceAll</v>
      </c>
      <c r="F1711" s="13">
        <v>1.621977</v>
      </c>
      <c r="G1711" s="13">
        <v>1.621977</v>
      </c>
      <c r="H1711" s="13">
        <v>68.826400000000007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</row>
    <row r="1712" spans="1:13" s="13" customFormat="1">
      <c r="A1712" s="11">
        <v>41165</v>
      </c>
      <c r="B1712" s="13">
        <v>23</v>
      </c>
      <c r="C1712" s="13" t="s">
        <v>48</v>
      </c>
      <c r="D1712" s="13" t="s">
        <v>55</v>
      </c>
      <c r="E1712" s="13" t="str">
        <f t="shared" si="26"/>
        <v>4116523Average Per Premise30% Cycling</v>
      </c>
      <c r="F1712" s="13">
        <v>3.7495799999999999</v>
      </c>
      <c r="G1712" s="13">
        <v>3.7495799999999999</v>
      </c>
      <c r="H1712" s="13">
        <v>68.764899999999997</v>
      </c>
    </row>
    <row r="1713" spans="1:13" s="13" customFormat="1">
      <c r="A1713" s="11">
        <v>41165</v>
      </c>
      <c r="B1713" s="13">
        <v>23</v>
      </c>
      <c r="C1713" s="13" t="s">
        <v>48</v>
      </c>
      <c r="D1713" s="13" t="s">
        <v>51</v>
      </c>
      <c r="E1713" s="13" t="str">
        <f t="shared" si="26"/>
        <v>4116523Average Per Premise50% Cycling</v>
      </c>
      <c r="F1713" s="13">
        <v>3.181546</v>
      </c>
      <c r="G1713" s="13">
        <v>3.181546</v>
      </c>
      <c r="H1713" s="13">
        <v>68.858000000000004</v>
      </c>
    </row>
    <row r="1714" spans="1:13" s="13" customFormat="1">
      <c r="A1714" s="11">
        <v>41165</v>
      </c>
      <c r="B1714" s="13">
        <v>23</v>
      </c>
      <c r="C1714" s="13" t="s">
        <v>48</v>
      </c>
      <c r="D1714" s="13" t="s">
        <v>46</v>
      </c>
      <c r="E1714" s="13" t="str">
        <f t="shared" si="26"/>
        <v>4116523Average Per PremiseAll</v>
      </c>
      <c r="F1714" s="13">
        <v>3.3746779999999998</v>
      </c>
      <c r="G1714" s="13">
        <v>3.3746779999999998</v>
      </c>
      <c r="H1714" s="13">
        <v>68.826400000000007</v>
      </c>
      <c r="I1714" s="13">
        <v>0</v>
      </c>
      <c r="J1714" s="13">
        <v>0</v>
      </c>
      <c r="K1714" s="13">
        <v>0</v>
      </c>
      <c r="L1714" s="13">
        <v>0</v>
      </c>
      <c r="M1714" s="13">
        <v>0</v>
      </c>
    </row>
    <row r="1715" spans="1:13" s="13" customFormat="1">
      <c r="A1715" s="11">
        <v>41165</v>
      </c>
      <c r="B1715" s="13">
        <v>23</v>
      </c>
      <c r="C1715" s="13" t="s">
        <v>50</v>
      </c>
      <c r="D1715" s="13" t="s">
        <v>55</v>
      </c>
      <c r="E1715" s="13" t="str">
        <f t="shared" si="26"/>
        <v>4116523Average Per Ton30% Cycling</v>
      </c>
      <c r="F1715" s="13">
        <v>0.48299389999999998</v>
      </c>
      <c r="G1715" s="13">
        <v>0.48299389999999998</v>
      </c>
      <c r="H1715" s="13">
        <v>68.764899999999997</v>
      </c>
    </row>
    <row r="1716" spans="1:13" s="13" customFormat="1">
      <c r="A1716" s="11">
        <v>41165</v>
      </c>
      <c r="B1716" s="13">
        <v>23</v>
      </c>
      <c r="C1716" s="13" t="s">
        <v>50</v>
      </c>
      <c r="D1716" s="13" t="s">
        <v>51</v>
      </c>
      <c r="E1716" s="13" t="str">
        <f t="shared" si="26"/>
        <v>4116523Average Per Ton50% Cycling</v>
      </c>
      <c r="F1716" s="13">
        <v>0.37312600000000001</v>
      </c>
      <c r="G1716" s="13">
        <v>0.37312600000000001</v>
      </c>
      <c r="H1716" s="13">
        <v>68.858000000000004</v>
      </c>
    </row>
    <row r="1717" spans="1:13" s="13" customFormat="1">
      <c r="A1717" s="11">
        <v>41165</v>
      </c>
      <c r="B1717" s="13">
        <v>23</v>
      </c>
      <c r="C1717" s="13" t="s">
        <v>50</v>
      </c>
      <c r="D1717" s="13" t="s">
        <v>46</v>
      </c>
      <c r="E1717" s="13" t="str">
        <f t="shared" si="26"/>
        <v>4116523Average Per TonAll</v>
      </c>
      <c r="F1717" s="13">
        <v>0.41048109999999999</v>
      </c>
      <c r="G1717" s="13">
        <v>0.41048109999999999</v>
      </c>
      <c r="H1717" s="13">
        <v>68.826400000000007</v>
      </c>
      <c r="I1717" s="13">
        <v>0</v>
      </c>
      <c r="J1717" s="13">
        <v>0</v>
      </c>
      <c r="K1717" s="13">
        <v>0</v>
      </c>
      <c r="L1717" s="13">
        <v>0</v>
      </c>
      <c r="M1717" s="13">
        <v>0</v>
      </c>
    </row>
    <row r="1718" spans="1:13" s="13" customFormat="1">
      <c r="A1718" s="11">
        <v>41165</v>
      </c>
      <c r="B1718" s="13">
        <v>24</v>
      </c>
      <c r="C1718" s="13" t="s">
        <v>56</v>
      </c>
      <c r="D1718" s="13" t="s">
        <v>55</v>
      </c>
      <c r="E1718" s="13" t="str">
        <f t="shared" si="26"/>
        <v>4116524Aggregate30% Cycling</v>
      </c>
      <c r="F1718" s="13">
        <v>5.3417440000000003</v>
      </c>
      <c r="G1718" s="13">
        <v>5.3417440000000003</v>
      </c>
      <c r="H1718" s="13">
        <v>67.646000000000001</v>
      </c>
    </row>
    <row r="1719" spans="1:13" s="13" customFormat="1">
      <c r="A1719" s="11">
        <v>41165</v>
      </c>
      <c r="B1719" s="13">
        <v>24</v>
      </c>
      <c r="C1719" s="13" t="s">
        <v>56</v>
      </c>
      <c r="D1719" s="13" t="s">
        <v>51</v>
      </c>
      <c r="E1719" s="13" t="str">
        <f t="shared" si="26"/>
        <v>4116524Aggregate50% Cycling</v>
      </c>
      <c r="F1719" s="13">
        <v>9.322476</v>
      </c>
      <c r="G1719" s="13">
        <v>9.322476</v>
      </c>
      <c r="H1719" s="13">
        <v>67.789100000000005</v>
      </c>
    </row>
    <row r="1720" spans="1:13" s="13" customFormat="1">
      <c r="A1720" s="11">
        <v>41165</v>
      </c>
      <c r="B1720" s="13">
        <v>24</v>
      </c>
      <c r="C1720" s="13" t="s">
        <v>56</v>
      </c>
      <c r="D1720" s="13" t="s">
        <v>46</v>
      </c>
      <c r="E1720" s="13" t="str">
        <f t="shared" si="26"/>
        <v>4116524AggregateAll</v>
      </c>
      <c r="F1720" s="13">
        <v>14.6646</v>
      </c>
      <c r="G1720" s="13">
        <v>14.6646</v>
      </c>
      <c r="H1720" s="13">
        <v>67.740499999999997</v>
      </c>
      <c r="I1720" s="13">
        <v>0</v>
      </c>
      <c r="J1720" s="13">
        <v>0</v>
      </c>
      <c r="K1720" s="13">
        <v>0</v>
      </c>
      <c r="L1720" s="13">
        <v>0</v>
      </c>
      <c r="M1720" s="13">
        <v>0</v>
      </c>
    </row>
    <row r="1721" spans="1:13" s="13" customFormat="1">
      <c r="A1721" s="11">
        <v>41165</v>
      </c>
      <c r="B1721" s="13">
        <v>24</v>
      </c>
      <c r="C1721" s="13" t="s">
        <v>49</v>
      </c>
      <c r="D1721" s="13" t="s">
        <v>55</v>
      </c>
      <c r="E1721" s="13" t="str">
        <f t="shared" si="26"/>
        <v>4116524Average Per Device30% Cycling</v>
      </c>
      <c r="F1721" s="13">
        <v>1.5620259999999999</v>
      </c>
      <c r="G1721" s="13">
        <v>1.5620259999999999</v>
      </c>
      <c r="H1721" s="13">
        <v>67.646000000000001</v>
      </c>
    </row>
    <row r="1722" spans="1:13" s="13" customFormat="1">
      <c r="A1722" s="11">
        <v>41165</v>
      </c>
      <c r="B1722" s="13">
        <v>24</v>
      </c>
      <c r="C1722" s="13" t="s">
        <v>49</v>
      </c>
      <c r="D1722" s="13" t="s">
        <v>51</v>
      </c>
      <c r="E1722" s="13" t="str">
        <f t="shared" si="26"/>
        <v>4116524Average Per Device50% Cycling</v>
      </c>
      <c r="F1722" s="13">
        <v>1.434334</v>
      </c>
      <c r="G1722" s="13">
        <v>1.434334</v>
      </c>
      <c r="H1722" s="13">
        <v>67.789100000000005</v>
      </c>
    </row>
    <row r="1723" spans="1:13" s="13" customFormat="1">
      <c r="A1723" s="11">
        <v>41165</v>
      </c>
      <c r="B1723" s="13">
        <v>24</v>
      </c>
      <c r="C1723" s="13" t="s">
        <v>49</v>
      </c>
      <c r="D1723" s="13" t="s">
        <v>46</v>
      </c>
      <c r="E1723" s="13" t="str">
        <f t="shared" si="26"/>
        <v>4116524Average Per DeviceAll</v>
      </c>
      <c r="F1723" s="13">
        <v>1.477749</v>
      </c>
      <c r="G1723" s="13">
        <v>1.477749</v>
      </c>
      <c r="H1723" s="13">
        <v>67.740499999999997</v>
      </c>
      <c r="I1723" s="13">
        <v>0</v>
      </c>
      <c r="J1723" s="13">
        <v>0</v>
      </c>
      <c r="K1723" s="13">
        <v>0</v>
      </c>
      <c r="L1723" s="13">
        <v>0</v>
      </c>
      <c r="M1723" s="13">
        <v>0</v>
      </c>
    </row>
    <row r="1724" spans="1:13" s="13" customFormat="1">
      <c r="A1724" s="11">
        <v>41165</v>
      </c>
      <c r="B1724" s="13">
        <v>24</v>
      </c>
      <c r="C1724" s="13" t="s">
        <v>48</v>
      </c>
      <c r="D1724" s="13" t="s">
        <v>55</v>
      </c>
      <c r="E1724" s="13" t="str">
        <f t="shared" si="26"/>
        <v>4116524Average Per Premise30% Cycling</v>
      </c>
      <c r="F1724" s="13">
        <v>3.2953380000000001</v>
      </c>
      <c r="G1724" s="13">
        <v>3.2953380000000001</v>
      </c>
      <c r="H1724" s="13">
        <v>67.646000000000001</v>
      </c>
    </row>
    <row r="1725" spans="1:13" s="13" customFormat="1">
      <c r="A1725" s="11">
        <v>41165</v>
      </c>
      <c r="B1725" s="13">
        <v>24</v>
      </c>
      <c r="C1725" s="13" t="s">
        <v>48</v>
      </c>
      <c r="D1725" s="13" t="s">
        <v>51</v>
      </c>
      <c r="E1725" s="13" t="str">
        <f t="shared" si="26"/>
        <v>4116524Average Per Premise50% Cycling</v>
      </c>
      <c r="F1725" s="13">
        <v>2.9595159999999998</v>
      </c>
      <c r="G1725" s="13">
        <v>2.9595159999999998</v>
      </c>
      <c r="H1725" s="13">
        <v>67.789100000000005</v>
      </c>
    </row>
    <row r="1726" spans="1:13" s="13" customFormat="1">
      <c r="A1726" s="11">
        <v>41165</v>
      </c>
      <c r="B1726" s="13">
        <v>24</v>
      </c>
      <c r="C1726" s="13" t="s">
        <v>48</v>
      </c>
      <c r="D1726" s="13" t="s">
        <v>46</v>
      </c>
      <c r="E1726" s="13" t="str">
        <f t="shared" si="26"/>
        <v>4116524Average Per PremiseAll</v>
      </c>
      <c r="F1726" s="13">
        <v>3.073696</v>
      </c>
      <c r="G1726" s="13">
        <v>3.073696</v>
      </c>
      <c r="H1726" s="13">
        <v>67.740499999999997</v>
      </c>
      <c r="I1726" s="13">
        <v>0</v>
      </c>
      <c r="J1726" s="13">
        <v>0</v>
      </c>
      <c r="K1726" s="13">
        <v>0</v>
      </c>
      <c r="L1726" s="13">
        <v>0</v>
      </c>
      <c r="M1726" s="13">
        <v>0</v>
      </c>
    </row>
    <row r="1727" spans="1:13" s="13" customFormat="1">
      <c r="A1727" s="11">
        <v>41165</v>
      </c>
      <c r="B1727" s="13">
        <v>24</v>
      </c>
      <c r="C1727" s="13" t="s">
        <v>50</v>
      </c>
      <c r="D1727" s="13" t="s">
        <v>55</v>
      </c>
      <c r="E1727" s="13" t="str">
        <f t="shared" si="26"/>
        <v>4116524Average Per Ton30% Cycling</v>
      </c>
      <c r="F1727" s="13">
        <v>0.42448170000000002</v>
      </c>
      <c r="G1727" s="13">
        <v>0.42448170000000002</v>
      </c>
      <c r="H1727" s="13">
        <v>67.646000000000001</v>
      </c>
    </row>
    <row r="1728" spans="1:13" s="13" customFormat="1">
      <c r="A1728" s="11">
        <v>41165</v>
      </c>
      <c r="B1728" s="13">
        <v>24</v>
      </c>
      <c r="C1728" s="13" t="s">
        <v>50</v>
      </c>
      <c r="D1728" s="13" t="s">
        <v>51</v>
      </c>
      <c r="E1728" s="13" t="str">
        <f t="shared" si="26"/>
        <v>4116524Average Per Ton50% Cycling</v>
      </c>
      <c r="F1728" s="13">
        <v>0.34708670000000003</v>
      </c>
      <c r="G1728" s="13">
        <v>0.34708670000000003</v>
      </c>
      <c r="H1728" s="13">
        <v>67.789100000000005</v>
      </c>
    </row>
    <row r="1729" spans="1:13" s="13" customFormat="1">
      <c r="A1729" s="11">
        <v>41165</v>
      </c>
      <c r="B1729" s="13">
        <v>24</v>
      </c>
      <c r="C1729" s="13" t="s">
        <v>50</v>
      </c>
      <c r="D1729" s="13" t="s">
        <v>46</v>
      </c>
      <c r="E1729" s="13" t="str">
        <f t="shared" si="26"/>
        <v>4116524Average Per TonAll</v>
      </c>
      <c r="F1729" s="13">
        <v>0.37340099999999998</v>
      </c>
      <c r="G1729" s="13">
        <v>0.37340099999999998</v>
      </c>
      <c r="H1729" s="13">
        <v>67.740499999999997</v>
      </c>
      <c r="I1729" s="13">
        <v>0</v>
      </c>
      <c r="J1729" s="13">
        <v>0</v>
      </c>
      <c r="K1729" s="13">
        <v>0</v>
      </c>
      <c r="L1729" s="13">
        <v>0</v>
      </c>
      <c r="M1729" s="13">
        <v>0</v>
      </c>
    </row>
    <row r="1730" spans="1:13" s="13" customFormat="1">
      <c r="A1730" s="11">
        <v>41166</v>
      </c>
      <c r="B1730" s="13">
        <v>1</v>
      </c>
      <c r="C1730" s="13" t="s">
        <v>56</v>
      </c>
      <c r="D1730" s="13" t="s">
        <v>55</v>
      </c>
      <c r="E1730" s="13" t="str">
        <f t="shared" si="26"/>
        <v>411661Aggregate30% Cycling</v>
      </c>
      <c r="F1730" s="13">
        <v>5.620158</v>
      </c>
      <c r="G1730" s="13">
        <v>5.620158</v>
      </c>
      <c r="H1730" s="13">
        <v>67.274799999999999</v>
      </c>
    </row>
    <row r="1731" spans="1:13" s="13" customFormat="1">
      <c r="A1731" s="11">
        <v>41166</v>
      </c>
      <c r="B1731" s="13">
        <v>1</v>
      </c>
      <c r="C1731" s="13" t="s">
        <v>56</v>
      </c>
      <c r="D1731" s="13" t="s">
        <v>51</v>
      </c>
      <c r="E1731" s="13" t="str">
        <f t="shared" ref="E1731:E1794" si="27">CONCATENATE(A1731,B1731,C1731,D1731)</f>
        <v>411661Aggregate50% Cycling</v>
      </c>
      <c r="F1731" s="13">
        <v>10.1059</v>
      </c>
      <c r="G1731" s="13">
        <v>10.1059</v>
      </c>
      <c r="H1731" s="13">
        <v>67.530299999999997</v>
      </c>
    </row>
    <row r="1732" spans="1:13" s="13" customFormat="1">
      <c r="A1732" s="11">
        <v>41166</v>
      </c>
      <c r="B1732" s="13">
        <v>1</v>
      </c>
      <c r="C1732" s="13" t="s">
        <v>56</v>
      </c>
      <c r="D1732" s="13" t="s">
        <v>46</v>
      </c>
      <c r="E1732" s="13" t="str">
        <f t="shared" si="27"/>
        <v>411661AggregateAll</v>
      </c>
      <c r="F1732" s="13">
        <v>15.72635</v>
      </c>
      <c r="G1732" s="13">
        <v>15.72635</v>
      </c>
      <c r="H1732" s="13">
        <v>67.443399999999997</v>
      </c>
      <c r="I1732" s="13">
        <v>0</v>
      </c>
      <c r="J1732" s="13">
        <v>0</v>
      </c>
      <c r="K1732" s="13">
        <v>0</v>
      </c>
      <c r="L1732" s="13">
        <v>0</v>
      </c>
      <c r="M1732" s="13">
        <v>0</v>
      </c>
    </row>
    <row r="1733" spans="1:13" s="13" customFormat="1">
      <c r="A1733" s="11">
        <v>41166</v>
      </c>
      <c r="B1733" s="13">
        <v>1</v>
      </c>
      <c r="C1733" s="13" t="s">
        <v>49</v>
      </c>
      <c r="D1733" s="13" t="s">
        <v>55</v>
      </c>
      <c r="E1733" s="13" t="str">
        <f t="shared" si="27"/>
        <v>411661Average Per Device30% Cycling</v>
      </c>
      <c r="F1733" s="13">
        <v>1.64344</v>
      </c>
      <c r="G1733" s="13">
        <v>1.64344</v>
      </c>
      <c r="H1733" s="13">
        <v>67.274799999999999</v>
      </c>
    </row>
    <row r="1734" spans="1:13" s="13" customFormat="1">
      <c r="A1734" s="11">
        <v>41166</v>
      </c>
      <c r="B1734" s="13">
        <v>1</v>
      </c>
      <c r="C1734" s="13" t="s">
        <v>49</v>
      </c>
      <c r="D1734" s="13" t="s">
        <v>51</v>
      </c>
      <c r="E1734" s="13" t="str">
        <f t="shared" si="27"/>
        <v>411661Average Per Device50% Cycling</v>
      </c>
      <c r="F1734" s="13">
        <v>1.55487</v>
      </c>
      <c r="G1734" s="13">
        <v>1.55487</v>
      </c>
      <c r="H1734" s="13">
        <v>67.530299999999997</v>
      </c>
    </row>
    <row r="1735" spans="1:13" s="13" customFormat="1">
      <c r="A1735" s="11">
        <v>41166</v>
      </c>
      <c r="B1735" s="13">
        <v>1</v>
      </c>
      <c r="C1735" s="13" t="s">
        <v>49</v>
      </c>
      <c r="D1735" s="13" t="s">
        <v>46</v>
      </c>
      <c r="E1735" s="13" t="str">
        <f t="shared" si="27"/>
        <v>411661Average Per DeviceAll</v>
      </c>
      <c r="F1735" s="13">
        <v>1.584983</v>
      </c>
      <c r="G1735" s="13">
        <v>1.584983</v>
      </c>
      <c r="H1735" s="13">
        <v>67.443399999999997</v>
      </c>
      <c r="I1735" s="13">
        <v>0</v>
      </c>
      <c r="J1735" s="13">
        <v>0</v>
      </c>
      <c r="K1735" s="13">
        <v>0</v>
      </c>
      <c r="L1735" s="13">
        <v>0</v>
      </c>
      <c r="M1735" s="13">
        <v>0</v>
      </c>
    </row>
    <row r="1736" spans="1:13" s="13" customFormat="1">
      <c r="A1736" s="11">
        <v>41166</v>
      </c>
      <c r="B1736" s="13">
        <v>1</v>
      </c>
      <c r="C1736" s="13" t="s">
        <v>48</v>
      </c>
      <c r="D1736" s="13" t="s">
        <v>55</v>
      </c>
      <c r="E1736" s="13" t="str">
        <f t="shared" si="27"/>
        <v>411661Average Per Premise30% Cycling</v>
      </c>
      <c r="F1736" s="13">
        <v>3.4670930000000002</v>
      </c>
      <c r="G1736" s="13">
        <v>3.4670930000000002</v>
      </c>
      <c r="H1736" s="13">
        <v>67.274799999999999</v>
      </c>
    </row>
    <row r="1737" spans="1:13" s="13" customFormat="1">
      <c r="A1737" s="11">
        <v>41166</v>
      </c>
      <c r="B1737" s="13">
        <v>1</v>
      </c>
      <c r="C1737" s="13" t="s">
        <v>48</v>
      </c>
      <c r="D1737" s="13" t="s">
        <v>51</v>
      </c>
      <c r="E1737" s="13" t="str">
        <f t="shared" si="27"/>
        <v>411661Average Per Premise50% Cycling</v>
      </c>
      <c r="F1737" s="13">
        <v>3.2082220000000001</v>
      </c>
      <c r="G1737" s="13">
        <v>3.2082220000000001</v>
      </c>
      <c r="H1737" s="13">
        <v>67.530299999999997</v>
      </c>
    </row>
    <row r="1738" spans="1:13" s="13" customFormat="1">
      <c r="A1738" s="11">
        <v>41166</v>
      </c>
      <c r="B1738" s="13">
        <v>1</v>
      </c>
      <c r="C1738" s="13" t="s">
        <v>48</v>
      </c>
      <c r="D1738" s="13" t="s">
        <v>46</v>
      </c>
      <c r="E1738" s="13" t="str">
        <f t="shared" si="27"/>
        <v>411661Average Per PremiseAll</v>
      </c>
      <c r="F1738" s="13">
        <v>3.2962379999999998</v>
      </c>
      <c r="G1738" s="13">
        <v>3.2962379999999998</v>
      </c>
      <c r="H1738" s="13">
        <v>67.443399999999997</v>
      </c>
      <c r="I1738" s="13">
        <v>0</v>
      </c>
      <c r="J1738" s="13">
        <v>0</v>
      </c>
      <c r="K1738" s="13">
        <v>0</v>
      </c>
      <c r="L1738" s="13">
        <v>0</v>
      </c>
      <c r="M1738" s="13">
        <v>0</v>
      </c>
    </row>
    <row r="1739" spans="1:13" s="13" customFormat="1">
      <c r="A1739" s="11">
        <v>41166</v>
      </c>
      <c r="B1739" s="13">
        <v>1</v>
      </c>
      <c r="C1739" s="13" t="s">
        <v>50</v>
      </c>
      <c r="D1739" s="13" t="s">
        <v>55</v>
      </c>
      <c r="E1739" s="13" t="str">
        <f t="shared" si="27"/>
        <v>411661Average Per Ton30% Cycling</v>
      </c>
      <c r="F1739" s="13">
        <v>0.4466059</v>
      </c>
      <c r="G1739" s="13">
        <v>0.4466059</v>
      </c>
      <c r="H1739" s="13">
        <v>67.274799999999999</v>
      </c>
    </row>
    <row r="1740" spans="1:13" s="13" customFormat="1">
      <c r="A1740" s="11">
        <v>41166</v>
      </c>
      <c r="B1740" s="13">
        <v>1</v>
      </c>
      <c r="C1740" s="13" t="s">
        <v>50</v>
      </c>
      <c r="D1740" s="13" t="s">
        <v>51</v>
      </c>
      <c r="E1740" s="13" t="str">
        <f t="shared" si="27"/>
        <v>411661Average Per Ton50% Cycling</v>
      </c>
      <c r="F1740" s="13">
        <v>0.37625449999999999</v>
      </c>
      <c r="G1740" s="13">
        <v>0.37625449999999999</v>
      </c>
      <c r="H1740" s="13">
        <v>67.530299999999997</v>
      </c>
    </row>
    <row r="1741" spans="1:13" s="13" customFormat="1">
      <c r="A1741" s="11">
        <v>41166</v>
      </c>
      <c r="B1741" s="13">
        <v>1</v>
      </c>
      <c r="C1741" s="13" t="s">
        <v>50</v>
      </c>
      <c r="D1741" s="13" t="s">
        <v>46</v>
      </c>
      <c r="E1741" s="13" t="str">
        <f t="shared" si="27"/>
        <v>411661Average Per TonAll</v>
      </c>
      <c r="F1741" s="13">
        <v>0.40017399999999997</v>
      </c>
      <c r="G1741" s="13">
        <v>0.40017399999999997</v>
      </c>
      <c r="H1741" s="13">
        <v>67.443399999999997</v>
      </c>
      <c r="I1741" s="13">
        <v>0</v>
      </c>
      <c r="J1741" s="13">
        <v>0</v>
      </c>
      <c r="K1741" s="13">
        <v>0</v>
      </c>
      <c r="L1741" s="13">
        <v>0</v>
      </c>
      <c r="M1741" s="13">
        <v>0</v>
      </c>
    </row>
    <row r="1742" spans="1:13" s="13" customFormat="1">
      <c r="A1742" s="11">
        <v>41166</v>
      </c>
      <c r="B1742" s="13">
        <v>2</v>
      </c>
      <c r="C1742" s="13" t="s">
        <v>56</v>
      </c>
      <c r="D1742" s="13" t="s">
        <v>55</v>
      </c>
      <c r="E1742" s="13" t="str">
        <f t="shared" si="27"/>
        <v>411662Aggregate30% Cycling</v>
      </c>
      <c r="F1742" s="13">
        <v>5.4567730000000001</v>
      </c>
      <c r="G1742" s="13">
        <v>5.4567730000000001</v>
      </c>
      <c r="H1742" s="13">
        <v>66.904200000000003</v>
      </c>
    </row>
    <row r="1743" spans="1:13" s="13" customFormat="1">
      <c r="A1743" s="11">
        <v>41166</v>
      </c>
      <c r="B1743" s="13">
        <v>2</v>
      </c>
      <c r="C1743" s="13" t="s">
        <v>56</v>
      </c>
      <c r="D1743" s="13" t="s">
        <v>51</v>
      </c>
      <c r="E1743" s="13" t="str">
        <f t="shared" si="27"/>
        <v>411662Aggregate50% Cycling</v>
      </c>
      <c r="F1743" s="13">
        <v>9.8967740000000006</v>
      </c>
      <c r="G1743" s="13">
        <v>9.8967740000000006</v>
      </c>
      <c r="H1743" s="13">
        <v>67.236599999999996</v>
      </c>
    </row>
    <row r="1744" spans="1:13" s="13" customFormat="1">
      <c r="A1744" s="11">
        <v>41166</v>
      </c>
      <c r="B1744" s="13">
        <v>2</v>
      </c>
      <c r="C1744" s="13" t="s">
        <v>56</v>
      </c>
      <c r="D1744" s="13" t="s">
        <v>46</v>
      </c>
      <c r="E1744" s="13" t="str">
        <f t="shared" si="27"/>
        <v>411662AggregateAll</v>
      </c>
      <c r="F1744" s="13">
        <v>15.3538</v>
      </c>
      <c r="G1744" s="13">
        <v>15.3538</v>
      </c>
      <c r="H1744" s="13">
        <v>67.123599999999996</v>
      </c>
      <c r="I1744" s="13">
        <v>0</v>
      </c>
      <c r="J1744" s="13">
        <v>0</v>
      </c>
      <c r="K1744" s="13">
        <v>0</v>
      </c>
      <c r="L1744" s="13">
        <v>0</v>
      </c>
      <c r="M1744" s="13">
        <v>0</v>
      </c>
    </row>
    <row r="1745" spans="1:13" s="13" customFormat="1">
      <c r="A1745" s="11">
        <v>41166</v>
      </c>
      <c r="B1745" s="13">
        <v>2</v>
      </c>
      <c r="C1745" s="13" t="s">
        <v>49</v>
      </c>
      <c r="D1745" s="13" t="s">
        <v>55</v>
      </c>
      <c r="E1745" s="13" t="str">
        <f t="shared" si="27"/>
        <v>411662Average Per Device30% Cycling</v>
      </c>
      <c r="F1745" s="13">
        <v>1.5956630000000001</v>
      </c>
      <c r="G1745" s="13">
        <v>1.5956630000000001</v>
      </c>
      <c r="H1745" s="13">
        <v>66.904200000000003</v>
      </c>
    </row>
    <row r="1746" spans="1:13" s="13" customFormat="1">
      <c r="A1746" s="11">
        <v>41166</v>
      </c>
      <c r="B1746" s="13">
        <v>2</v>
      </c>
      <c r="C1746" s="13" t="s">
        <v>49</v>
      </c>
      <c r="D1746" s="13" t="s">
        <v>51</v>
      </c>
      <c r="E1746" s="13" t="str">
        <f t="shared" si="27"/>
        <v>411662Average Per Device50% Cycling</v>
      </c>
      <c r="F1746" s="13">
        <v>1.522694</v>
      </c>
      <c r="G1746" s="13">
        <v>1.522694</v>
      </c>
      <c r="H1746" s="13">
        <v>67.236599999999996</v>
      </c>
    </row>
    <row r="1747" spans="1:13" s="13" customFormat="1">
      <c r="A1747" s="11">
        <v>41166</v>
      </c>
      <c r="B1747" s="13">
        <v>2</v>
      </c>
      <c r="C1747" s="13" t="s">
        <v>49</v>
      </c>
      <c r="D1747" s="13" t="s">
        <v>46</v>
      </c>
      <c r="E1747" s="13" t="str">
        <f t="shared" si="27"/>
        <v>411662Average Per DeviceAll</v>
      </c>
      <c r="F1747" s="13">
        <v>1.547504</v>
      </c>
      <c r="G1747" s="13">
        <v>1.547504</v>
      </c>
      <c r="H1747" s="13">
        <v>67.123599999999996</v>
      </c>
      <c r="I1747" s="13">
        <v>0</v>
      </c>
      <c r="J1747" s="13">
        <v>0</v>
      </c>
      <c r="K1747" s="13">
        <v>0</v>
      </c>
      <c r="L1747" s="13">
        <v>0</v>
      </c>
      <c r="M1747" s="13">
        <v>0</v>
      </c>
    </row>
    <row r="1748" spans="1:13" s="13" customFormat="1">
      <c r="A1748" s="11">
        <v>41166</v>
      </c>
      <c r="B1748" s="13">
        <v>2</v>
      </c>
      <c r="C1748" s="13" t="s">
        <v>48</v>
      </c>
      <c r="D1748" s="13" t="s">
        <v>55</v>
      </c>
      <c r="E1748" s="13" t="str">
        <f t="shared" si="27"/>
        <v>411662Average Per Premise30% Cycling</v>
      </c>
      <c r="F1748" s="13">
        <v>3.3662999999999998</v>
      </c>
      <c r="G1748" s="13">
        <v>3.3662999999999998</v>
      </c>
      <c r="H1748" s="13">
        <v>66.904200000000003</v>
      </c>
    </row>
    <row r="1749" spans="1:13" s="13" customFormat="1">
      <c r="A1749" s="11">
        <v>41166</v>
      </c>
      <c r="B1749" s="13">
        <v>2</v>
      </c>
      <c r="C1749" s="13" t="s">
        <v>48</v>
      </c>
      <c r="D1749" s="13" t="s">
        <v>51</v>
      </c>
      <c r="E1749" s="13" t="str">
        <f t="shared" si="27"/>
        <v>411662Average Per Premise50% Cycling</v>
      </c>
      <c r="F1749" s="13">
        <v>3.1418330000000001</v>
      </c>
      <c r="G1749" s="13">
        <v>3.1418330000000001</v>
      </c>
      <c r="H1749" s="13">
        <v>67.236599999999996</v>
      </c>
    </row>
    <row r="1750" spans="1:13" s="13" customFormat="1">
      <c r="A1750" s="11">
        <v>41166</v>
      </c>
      <c r="B1750" s="13">
        <v>2</v>
      </c>
      <c r="C1750" s="13" t="s">
        <v>48</v>
      </c>
      <c r="D1750" s="13" t="s">
        <v>46</v>
      </c>
      <c r="E1750" s="13" t="str">
        <f t="shared" si="27"/>
        <v>411662Average Per PremiseAll</v>
      </c>
      <c r="F1750" s="13">
        <v>3.2181519999999999</v>
      </c>
      <c r="G1750" s="13">
        <v>3.2181519999999999</v>
      </c>
      <c r="H1750" s="13">
        <v>67.123599999999996</v>
      </c>
      <c r="I1750" s="13">
        <v>0</v>
      </c>
      <c r="J1750" s="13">
        <v>0</v>
      </c>
      <c r="K1750" s="13">
        <v>0</v>
      </c>
      <c r="L1750" s="13">
        <v>0</v>
      </c>
      <c r="M1750" s="13">
        <v>0</v>
      </c>
    </row>
    <row r="1751" spans="1:13" s="13" customFormat="1">
      <c r="A1751" s="11">
        <v>41166</v>
      </c>
      <c r="B1751" s="13">
        <v>2</v>
      </c>
      <c r="C1751" s="13" t="s">
        <v>50</v>
      </c>
      <c r="D1751" s="13" t="s">
        <v>55</v>
      </c>
      <c r="E1751" s="13" t="str">
        <f t="shared" si="27"/>
        <v>411662Average Per Ton30% Cycling</v>
      </c>
      <c r="F1751" s="13">
        <v>0.43362250000000002</v>
      </c>
      <c r="G1751" s="13">
        <v>0.43362250000000002</v>
      </c>
      <c r="H1751" s="13">
        <v>66.904200000000003</v>
      </c>
    </row>
    <row r="1752" spans="1:13" s="13" customFormat="1">
      <c r="A1752" s="11">
        <v>41166</v>
      </c>
      <c r="B1752" s="13">
        <v>2</v>
      </c>
      <c r="C1752" s="13" t="s">
        <v>50</v>
      </c>
      <c r="D1752" s="13" t="s">
        <v>51</v>
      </c>
      <c r="E1752" s="13" t="str">
        <f t="shared" si="27"/>
        <v>411662Average Per Ton50% Cycling</v>
      </c>
      <c r="F1752" s="13">
        <v>0.36846849999999998</v>
      </c>
      <c r="G1752" s="13">
        <v>0.36846849999999998</v>
      </c>
      <c r="H1752" s="13">
        <v>67.236599999999996</v>
      </c>
    </row>
    <row r="1753" spans="1:13" s="13" customFormat="1">
      <c r="A1753" s="11">
        <v>41166</v>
      </c>
      <c r="B1753" s="13">
        <v>2</v>
      </c>
      <c r="C1753" s="13" t="s">
        <v>50</v>
      </c>
      <c r="D1753" s="13" t="s">
        <v>46</v>
      </c>
      <c r="E1753" s="13" t="str">
        <f t="shared" si="27"/>
        <v>411662Average Per TonAll</v>
      </c>
      <c r="F1753" s="13">
        <v>0.39062079999999999</v>
      </c>
      <c r="G1753" s="13">
        <v>0.39062079999999999</v>
      </c>
      <c r="H1753" s="13">
        <v>67.123599999999996</v>
      </c>
      <c r="I1753" s="13">
        <v>0</v>
      </c>
      <c r="J1753" s="13">
        <v>0</v>
      </c>
      <c r="K1753" s="13">
        <v>0</v>
      </c>
      <c r="L1753" s="13">
        <v>0</v>
      </c>
      <c r="M1753" s="13">
        <v>0</v>
      </c>
    </row>
    <row r="1754" spans="1:13" s="13" customFormat="1">
      <c r="A1754" s="11">
        <v>41166</v>
      </c>
      <c r="B1754" s="13">
        <v>3</v>
      </c>
      <c r="C1754" s="13" t="s">
        <v>56</v>
      </c>
      <c r="D1754" s="13" t="s">
        <v>55</v>
      </c>
      <c r="E1754" s="13" t="str">
        <f t="shared" si="27"/>
        <v>411663Aggregate30% Cycling</v>
      </c>
      <c r="F1754" s="13">
        <v>5.302651</v>
      </c>
      <c r="G1754" s="13">
        <v>5.302651</v>
      </c>
      <c r="H1754" s="13">
        <v>65.733400000000003</v>
      </c>
    </row>
    <row r="1755" spans="1:13" s="13" customFormat="1">
      <c r="A1755" s="11">
        <v>41166</v>
      </c>
      <c r="B1755" s="13">
        <v>3</v>
      </c>
      <c r="C1755" s="13" t="s">
        <v>56</v>
      </c>
      <c r="D1755" s="13" t="s">
        <v>51</v>
      </c>
      <c r="E1755" s="13" t="str">
        <f t="shared" si="27"/>
        <v>411663Aggregate50% Cycling</v>
      </c>
      <c r="F1755" s="13">
        <v>9.7331719999999997</v>
      </c>
      <c r="G1755" s="13">
        <v>9.7331719999999997</v>
      </c>
      <c r="H1755" s="13">
        <v>66.098200000000006</v>
      </c>
    </row>
    <row r="1756" spans="1:13" s="13" customFormat="1">
      <c r="A1756" s="11">
        <v>41166</v>
      </c>
      <c r="B1756" s="13">
        <v>3</v>
      </c>
      <c r="C1756" s="13" t="s">
        <v>56</v>
      </c>
      <c r="D1756" s="13" t="s">
        <v>46</v>
      </c>
      <c r="E1756" s="13" t="str">
        <f t="shared" si="27"/>
        <v>411663AggregateAll</v>
      </c>
      <c r="F1756" s="13">
        <v>15.03603</v>
      </c>
      <c r="G1756" s="13">
        <v>15.03603</v>
      </c>
      <c r="H1756" s="13">
        <v>65.974199999999996</v>
      </c>
      <c r="I1756" s="13">
        <v>0</v>
      </c>
      <c r="J1756" s="13">
        <v>0</v>
      </c>
      <c r="K1756" s="13">
        <v>0</v>
      </c>
      <c r="L1756" s="13">
        <v>0</v>
      </c>
      <c r="M1756" s="13">
        <v>0</v>
      </c>
    </row>
    <row r="1757" spans="1:13" s="13" customFormat="1">
      <c r="A1757" s="11">
        <v>41166</v>
      </c>
      <c r="B1757" s="13">
        <v>3</v>
      </c>
      <c r="C1757" s="13" t="s">
        <v>49</v>
      </c>
      <c r="D1757" s="13" t="s">
        <v>55</v>
      </c>
      <c r="E1757" s="13" t="str">
        <f t="shared" si="27"/>
        <v>411663Average Per Device30% Cycling</v>
      </c>
      <c r="F1757" s="13">
        <v>1.5505949999999999</v>
      </c>
      <c r="G1757" s="13">
        <v>1.5505949999999999</v>
      </c>
      <c r="H1757" s="13">
        <v>65.733400000000003</v>
      </c>
    </row>
    <row r="1758" spans="1:13" s="13" customFormat="1">
      <c r="A1758" s="11">
        <v>41166</v>
      </c>
      <c r="B1758" s="13">
        <v>3</v>
      </c>
      <c r="C1758" s="13" t="s">
        <v>49</v>
      </c>
      <c r="D1758" s="13" t="s">
        <v>51</v>
      </c>
      <c r="E1758" s="13" t="str">
        <f t="shared" si="27"/>
        <v>411663Average Per Device50% Cycling</v>
      </c>
      <c r="F1758" s="13">
        <v>1.4975229999999999</v>
      </c>
      <c r="G1758" s="13">
        <v>1.4975229999999999</v>
      </c>
      <c r="H1758" s="13">
        <v>66.098200000000006</v>
      </c>
    </row>
    <row r="1759" spans="1:13" s="13" customFormat="1">
      <c r="A1759" s="11">
        <v>41166</v>
      </c>
      <c r="B1759" s="13">
        <v>3</v>
      </c>
      <c r="C1759" s="13" t="s">
        <v>49</v>
      </c>
      <c r="D1759" s="13" t="s">
        <v>46</v>
      </c>
      <c r="E1759" s="13" t="str">
        <f t="shared" si="27"/>
        <v>411663Average Per DeviceAll</v>
      </c>
      <c r="F1759" s="13">
        <v>1.5155670000000001</v>
      </c>
      <c r="G1759" s="13">
        <v>1.5155670000000001</v>
      </c>
      <c r="H1759" s="13">
        <v>65.974199999999996</v>
      </c>
      <c r="I1759" s="13">
        <v>0</v>
      </c>
      <c r="J1759" s="13">
        <v>0</v>
      </c>
      <c r="K1759" s="13">
        <v>0</v>
      </c>
      <c r="L1759" s="13">
        <v>0</v>
      </c>
      <c r="M1759" s="13">
        <v>0</v>
      </c>
    </row>
    <row r="1760" spans="1:13" s="13" customFormat="1">
      <c r="A1760" s="11">
        <v>41166</v>
      </c>
      <c r="B1760" s="13">
        <v>3</v>
      </c>
      <c r="C1760" s="13" t="s">
        <v>48</v>
      </c>
      <c r="D1760" s="13" t="s">
        <v>55</v>
      </c>
      <c r="E1760" s="13" t="str">
        <f t="shared" si="27"/>
        <v>411663Average Per Premise30% Cycling</v>
      </c>
      <c r="F1760" s="13">
        <v>3.2712219999999999</v>
      </c>
      <c r="G1760" s="13">
        <v>3.2712219999999999</v>
      </c>
      <c r="H1760" s="13">
        <v>65.733400000000003</v>
      </c>
    </row>
    <row r="1761" spans="1:13" s="13" customFormat="1">
      <c r="A1761" s="11">
        <v>41166</v>
      </c>
      <c r="B1761" s="13">
        <v>3</v>
      </c>
      <c r="C1761" s="13" t="s">
        <v>48</v>
      </c>
      <c r="D1761" s="13" t="s">
        <v>51</v>
      </c>
      <c r="E1761" s="13" t="str">
        <f t="shared" si="27"/>
        <v>411663Average Per Premise50% Cycling</v>
      </c>
      <c r="F1761" s="13">
        <v>3.089896</v>
      </c>
      <c r="G1761" s="13">
        <v>3.089896</v>
      </c>
      <c r="H1761" s="13">
        <v>66.098200000000006</v>
      </c>
    </row>
    <row r="1762" spans="1:13" s="13" customFormat="1">
      <c r="A1762" s="11">
        <v>41166</v>
      </c>
      <c r="B1762" s="13">
        <v>3</v>
      </c>
      <c r="C1762" s="13" t="s">
        <v>48</v>
      </c>
      <c r="D1762" s="13" t="s">
        <v>46</v>
      </c>
      <c r="E1762" s="13" t="str">
        <f t="shared" si="27"/>
        <v>411663Average Per PremiseAll</v>
      </c>
      <c r="F1762" s="13">
        <v>3.1515469999999999</v>
      </c>
      <c r="G1762" s="13">
        <v>3.1515469999999999</v>
      </c>
      <c r="H1762" s="13">
        <v>65.974199999999996</v>
      </c>
      <c r="I1762" s="13">
        <v>0</v>
      </c>
      <c r="J1762" s="13">
        <v>0</v>
      </c>
      <c r="K1762" s="13">
        <v>0</v>
      </c>
      <c r="L1762" s="13">
        <v>0</v>
      </c>
      <c r="M1762" s="13">
        <v>0</v>
      </c>
    </row>
    <row r="1763" spans="1:13" s="13" customFormat="1">
      <c r="A1763" s="11">
        <v>41166</v>
      </c>
      <c r="B1763" s="13">
        <v>3</v>
      </c>
      <c r="C1763" s="13" t="s">
        <v>50</v>
      </c>
      <c r="D1763" s="13" t="s">
        <v>55</v>
      </c>
      <c r="E1763" s="13" t="str">
        <f t="shared" si="27"/>
        <v>411663Average Per Ton30% Cycling</v>
      </c>
      <c r="F1763" s="13">
        <v>0.42137520000000001</v>
      </c>
      <c r="G1763" s="13">
        <v>0.42137520000000001</v>
      </c>
      <c r="H1763" s="13">
        <v>65.733400000000003</v>
      </c>
    </row>
    <row r="1764" spans="1:13" s="13" customFormat="1">
      <c r="A1764" s="11">
        <v>41166</v>
      </c>
      <c r="B1764" s="13">
        <v>3</v>
      </c>
      <c r="C1764" s="13" t="s">
        <v>50</v>
      </c>
      <c r="D1764" s="13" t="s">
        <v>51</v>
      </c>
      <c r="E1764" s="13" t="str">
        <f t="shared" si="27"/>
        <v>411663Average Per Ton50% Cycling</v>
      </c>
      <c r="F1764" s="13">
        <v>0.36237740000000002</v>
      </c>
      <c r="G1764" s="13">
        <v>0.36237740000000002</v>
      </c>
      <c r="H1764" s="13">
        <v>66.098200000000006</v>
      </c>
    </row>
    <row r="1765" spans="1:13" s="13" customFormat="1">
      <c r="A1765" s="11">
        <v>41166</v>
      </c>
      <c r="B1765" s="13">
        <v>3</v>
      </c>
      <c r="C1765" s="13" t="s">
        <v>50</v>
      </c>
      <c r="D1765" s="13" t="s">
        <v>46</v>
      </c>
      <c r="E1765" s="13" t="str">
        <f t="shared" si="27"/>
        <v>411663Average Per TonAll</v>
      </c>
      <c r="F1765" s="13">
        <v>0.38243660000000002</v>
      </c>
      <c r="G1765" s="13">
        <v>0.38243660000000002</v>
      </c>
      <c r="H1765" s="13">
        <v>65.974199999999996</v>
      </c>
      <c r="I1765" s="13">
        <v>0</v>
      </c>
      <c r="J1765" s="13">
        <v>0</v>
      </c>
      <c r="K1765" s="13">
        <v>0</v>
      </c>
      <c r="L1765" s="13">
        <v>0</v>
      </c>
      <c r="M1765" s="13">
        <v>0</v>
      </c>
    </row>
    <row r="1766" spans="1:13" s="13" customFormat="1">
      <c r="A1766" s="11">
        <v>41166</v>
      </c>
      <c r="B1766" s="13">
        <v>4</v>
      </c>
      <c r="C1766" s="13" t="s">
        <v>56</v>
      </c>
      <c r="D1766" s="13" t="s">
        <v>55</v>
      </c>
      <c r="E1766" s="13" t="str">
        <f t="shared" si="27"/>
        <v>411664Aggregate30% Cycling</v>
      </c>
      <c r="F1766" s="13">
        <v>5.2429670000000002</v>
      </c>
      <c r="G1766" s="13">
        <v>5.2429670000000002</v>
      </c>
      <c r="H1766" s="13">
        <v>64.422700000000006</v>
      </c>
    </row>
    <row r="1767" spans="1:13" s="13" customFormat="1">
      <c r="A1767" s="11">
        <v>41166</v>
      </c>
      <c r="B1767" s="13">
        <v>4</v>
      </c>
      <c r="C1767" s="13" t="s">
        <v>56</v>
      </c>
      <c r="D1767" s="13" t="s">
        <v>51</v>
      </c>
      <c r="E1767" s="13" t="str">
        <f t="shared" si="27"/>
        <v>411664Aggregate50% Cycling</v>
      </c>
      <c r="F1767" s="13">
        <v>9.8030589999999993</v>
      </c>
      <c r="G1767" s="13">
        <v>9.8030589999999993</v>
      </c>
      <c r="H1767" s="13">
        <v>64.883899999999997</v>
      </c>
    </row>
    <row r="1768" spans="1:13" s="13" customFormat="1">
      <c r="A1768" s="11">
        <v>41166</v>
      </c>
      <c r="B1768" s="13">
        <v>4</v>
      </c>
      <c r="C1768" s="13" t="s">
        <v>56</v>
      </c>
      <c r="D1768" s="13" t="s">
        <v>46</v>
      </c>
      <c r="E1768" s="13" t="str">
        <f t="shared" si="27"/>
        <v>411664AggregateAll</v>
      </c>
      <c r="F1768" s="13">
        <v>15.04617</v>
      </c>
      <c r="G1768" s="13">
        <v>15.04617</v>
      </c>
      <c r="H1768" s="13">
        <v>64.727099999999993</v>
      </c>
      <c r="I1768" s="13">
        <v>0</v>
      </c>
      <c r="J1768" s="13">
        <v>0</v>
      </c>
      <c r="K1768" s="13">
        <v>0</v>
      </c>
      <c r="L1768" s="13">
        <v>0</v>
      </c>
      <c r="M1768" s="13">
        <v>0</v>
      </c>
    </row>
    <row r="1769" spans="1:13" s="13" customFormat="1">
      <c r="A1769" s="11">
        <v>41166</v>
      </c>
      <c r="B1769" s="13">
        <v>4</v>
      </c>
      <c r="C1769" s="13" t="s">
        <v>49</v>
      </c>
      <c r="D1769" s="13" t="s">
        <v>55</v>
      </c>
      <c r="E1769" s="13" t="str">
        <f t="shared" si="27"/>
        <v>411664Average Per Device30% Cycling</v>
      </c>
      <c r="F1769" s="13">
        <v>1.533142</v>
      </c>
      <c r="G1769" s="13">
        <v>1.533142</v>
      </c>
      <c r="H1769" s="13">
        <v>64.422700000000006</v>
      </c>
    </row>
    <row r="1770" spans="1:13" s="13" customFormat="1">
      <c r="A1770" s="11">
        <v>41166</v>
      </c>
      <c r="B1770" s="13">
        <v>4</v>
      </c>
      <c r="C1770" s="13" t="s">
        <v>49</v>
      </c>
      <c r="D1770" s="13" t="s">
        <v>51</v>
      </c>
      <c r="E1770" s="13" t="str">
        <f t="shared" si="27"/>
        <v>411664Average Per Device50% Cycling</v>
      </c>
      <c r="F1770" s="13">
        <v>1.508275</v>
      </c>
      <c r="G1770" s="13">
        <v>1.508275</v>
      </c>
      <c r="H1770" s="13">
        <v>64.883899999999997</v>
      </c>
    </row>
    <row r="1771" spans="1:13" s="13" customFormat="1">
      <c r="A1771" s="11">
        <v>41166</v>
      </c>
      <c r="B1771" s="13">
        <v>4</v>
      </c>
      <c r="C1771" s="13" t="s">
        <v>49</v>
      </c>
      <c r="D1771" s="13" t="s">
        <v>46</v>
      </c>
      <c r="E1771" s="13" t="str">
        <f t="shared" si="27"/>
        <v>411664Average Per DeviceAll</v>
      </c>
      <c r="F1771" s="13">
        <v>1.5167299999999999</v>
      </c>
      <c r="G1771" s="13">
        <v>1.5167299999999999</v>
      </c>
      <c r="H1771" s="13">
        <v>64.727099999999993</v>
      </c>
      <c r="I1771" s="13">
        <v>0</v>
      </c>
      <c r="J1771" s="13">
        <v>0</v>
      </c>
      <c r="K1771" s="13">
        <v>0</v>
      </c>
      <c r="L1771" s="13">
        <v>0</v>
      </c>
      <c r="M1771" s="13">
        <v>0</v>
      </c>
    </row>
    <row r="1772" spans="1:13" s="13" customFormat="1">
      <c r="A1772" s="11">
        <v>41166</v>
      </c>
      <c r="B1772" s="13">
        <v>4</v>
      </c>
      <c r="C1772" s="13" t="s">
        <v>48</v>
      </c>
      <c r="D1772" s="13" t="s">
        <v>55</v>
      </c>
      <c r="E1772" s="13" t="str">
        <f t="shared" si="27"/>
        <v>411664Average Per Premise30% Cycling</v>
      </c>
      <c r="F1772" s="13">
        <v>3.2344029999999999</v>
      </c>
      <c r="G1772" s="13">
        <v>3.2344029999999999</v>
      </c>
      <c r="H1772" s="13">
        <v>64.422700000000006</v>
      </c>
    </row>
    <row r="1773" spans="1:13" s="13" customFormat="1">
      <c r="A1773" s="11">
        <v>41166</v>
      </c>
      <c r="B1773" s="13">
        <v>4</v>
      </c>
      <c r="C1773" s="13" t="s">
        <v>48</v>
      </c>
      <c r="D1773" s="13" t="s">
        <v>51</v>
      </c>
      <c r="E1773" s="13" t="str">
        <f t="shared" si="27"/>
        <v>411664Average Per Premise50% Cycling</v>
      </c>
      <c r="F1773" s="13">
        <v>3.112082</v>
      </c>
      <c r="G1773" s="13">
        <v>3.112082</v>
      </c>
      <c r="H1773" s="13">
        <v>64.883899999999997</v>
      </c>
    </row>
    <row r="1774" spans="1:13" s="13" customFormat="1">
      <c r="A1774" s="11">
        <v>41166</v>
      </c>
      <c r="B1774" s="13">
        <v>4</v>
      </c>
      <c r="C1774" s="13" t="s">
        <v>48</v>
      </c>
      <c r="D1774" s="13" t="s">
        <v>46</v>
      </c>
      <c r="E1774" s="13" t="str">
        <f t="shared" si="27"/>
        <v>411664Average Per PremiseAll</v>
      </c>
      <c r="F1774" s="13">
        <v>3.1536719999999998</v>
      </c>
      <c r="G1774" s="13">
        <v>3.1536719999999998</v>
      </c>
      <c r="H1774" s="13">
        <v>64.727099999999993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</row>
    <row r="1775" spans="1:13" s="13" customFormat="1">
      <c r="A1775" s="11">
        <v>41166</v>
      </c>
      <c r="B1775" s="13">
        <v>4</v>
      </c>
      <c r="C1775" s="13" t="s">
        <v>50</v>
      </c>
      <c r="D1775" s="13" t="s">
        <v>55</v>
      </c>
      <c r="E1775" s="13" t="str">
        <f t="shared" si="27"/>
        <v>411664Average Per Ton30% Cycling</v>
      </c>
      <c r="F1775" s="13">
        <v>0.41663250000000002</v>
      </c>
      <c r="G1775" s="13">
        <v>0.41663250000000002</v>
      </c>
      <c r="H1775" s="13">
        <v>64.422700000000006</v>
      </c>
    </row>
    <row r="1776" spans="1:13" s="13" customFormat="1">
      <c r="A1776" s="11">
        <v>41166</v>
      </c>
      <c r="B1776" s="13">
        <v>4</v>
      </c>
      <c r="C1776" s="13" t="s">
        <v>50</v>
      </c>
      <c r="D1776" s="13" t="s">
        <v>51</v>
      </c>
      <c r="E1776" s="13" t="str">
        <f t="shared" si="27"/>
        <v>411664Average Per Ton50% Cycling</v>
      </c>
      <c r="F1776" s="13">
        <v>0.36497940000000001</v>
      </c>
      <c r="G1776" s="13">
        <v>0.36497940000000001</v>
      </c>
      <c r="H1776" s="13">
        <v>64.883899999999997</v>
      </c>
    </row>
    <row r="1777" spans="1:13" s="13" customFormat="1">
      <c r="A1777" s="11">
        <v>41166</v>
      </c>
      <c r="B1777" s="13">
        <v>4</v>
      </c>
      <c r="C1777" s="13" t="s">
        <v>50</v>
      </c>
      <c r="D1777" s="13" t="s">
        <v>46</v>
      </c>
      <c r="E1777" s="13" t="str">
        <f t="shared" si="27"/>
        <v>411664Average Per TonAll</v>
      </c>
      <c r="F1777" s="13">
        <v>0.38254139999999998</v>
      </c>
      <c r="G1777" s="13">
        <v>0.38254139999999998</v>
      </c>
      <c r="H1777" s="13">
        <v>64.727099999999993</v>
      </c>
      <c r="I1777" s="13">
        <v>0</v>
      </c>
      <c r="J1777" s="13">
        <v>0</v>
      </c>
      <c r="K1777" s="13">
        <v>0</v>
      </c>
      <c r="L1777" s="13">
        <v>0</v>
      </c>
      <c r="M1777" s="13">
        <v>0</v>
      </c>
    </row>
    <row r="1778" spans="1:13" s="13" customFormat="1">
      <c r="A1778" s="11">
        <v>41166</v>
      </c>
      <c r="B1778" s="13">
        <v>5</v>
      </c>
      <c r="C1778" s="13" t="s">
        <v>56</v>
      </c>
      <c r="D1778" s="13" t="s">
        <v>55</v>
      </c>
      <c r="E1778" s="13" t="str">
        <f t="shared" si="27"/>
        <v>411665Aggregate30% Cycling</v>
      </c>
      <c r="F1778" s="13">
        <v>5.4109499999999997</v>
      </c>
      <c r="G1778" s="13">
        <v>5.4109499999999997</v>
      </c>
      <c r="H1778" s="13">
        <v>64.436899999999994</v>
      </c>
    </row>
    <row r="1779" spans="1:13" s="13" customFormat="1">
      <c r="A1779" s="11">
        <v>41166</v>
      </c>
      <c r="B1779" s="13">
        <v>5</v>
      </c>
      <c r="C1779" s="13" t="s">
        <v>56</v>
      </c>
      <c r="D1779" s="13" t="s">
        <v>51</v>
      </c>
      <c r="E1779" s="13" t="str">
        <f t="shared" si="27"/>
        <v>411665Aggregate50% Cycling</v>
      </c>
      <c r="F1779" s="13">
        <v>9.7054880000000008</v>
      </c>
      <c r="G1779" s="13">
        <v>9.7054880000000008</v>
      </c>
      <c r="H1779" s="13">
        <v>64.906700000000001</v>
      </c>
    </row>
    <row r="1780" spans="1:13" s="13" customFormat="1">
      <c r="A1780" s="11">
        <v>41166</v>
      </c>
      <c r="B1780" s="13">
        <v>5</v>
      </c>
      <c r="C1780" s="13" t="s">
        <v>56</v>
      </c>
      <c r="D1780" s="13" t="s">
        <v>46</v>
      </c>
      <c r="E1780" s="13" t="str">
        <f t="shared" si="27"/>
        <v>411665AggregateAll</v>
      </c>
      <c r="F1780" s="13">
        <v>15.11673</v>
      </c>
      <c r="G1780" s="13">
        <v>15.11673</v>
      </c>
      <c r="H1780" s="13">
        <v>64.747</v>
      </c>
      <c r="I1780" s="13">
        <v>0</v>
      </c>
      <c r="J1780" s="13">
        <v>0</v>
      </c>
      <c r="K1780" s="13">
        <v>0</v>
      </c>
      <c r="L1780" s="13">
        <v>0</v>
      </c>
      <c r="M1780" s="13">
        <v>0</v>
      </c>
    </row>
    <row r="1781" spans="1:13" s="13" customFormat="1">
      <c r="A1781" s="11">
        <v>41166</v>
      </c>
      <c r="B1781" s="13">
        <v>5</v>
      </c>
      <c r="C1781" s="13" t="s">
        <v>49</v>
      </c>
      <c r="D1781" s="13" t="s">
        <v>55</v>
      </c>
      <c r="E1781" s="13" t="str">
        <f t="shared" si="27"/>
        <v>411665Average Per Device30% Cycling</v>
      </c>
      <c r="F1781" s="13">
        <v>1.5822639999999999</v>
      </c>
      <c r="G1781" s="13">
        <v>1.5822639999999999</v>
      </c>
      <c r="H1781" s="13">
        <v>64.436899999999994</v>
      </c>
    </row>
    <row r="1782" spans="1:13" s="13" customFormat="1">
      <c r="A1782" s="11">
        <v>41166</v>
      </c>
      <c r="B1782" s="13">
        <v>5</v>
      </c>
      <c r="C1782" s="13" t="s">
        <v>49</v>
      </c>
      <c r="D1782" s="13" t="s">
        <v>51</v>
      </c>
      <c r="E1782" s="13" t="str">
        <f t="shared" si="27"/>
        <v>411665Average Per Device50% Cycling</v>
      </c>
      <c r="F1782" s="13">
        <v>1.493263</v>
      </c>
      <c r="G1782" s="13">
        <v>1.493263</v>
      </c>
      <c r="H1782" s="13">
        <v>64.906700000000001</v>
      </c>
    </row>
    <row r="1783" spans="1:13" s="13" customFormat="1">
      <c r="A1783" s="11">
        <v>41166</v>
      </c>
      <c r="B1783" s="13">
        <v>5</v>
      </c>
      <c r="C1783" s="13" t="s">
        <v>49</v>
      </c>
      <c r="D1783" s="13" t="s">
        <v>46</v>
      </c>
      <c r="E1783" s="13" t="str">
        <f t="shared" si="27"/>
        <v>411665Average Per DeviceAll</v>
      </c>
      <c r="F1783" s="13">
        <v>1.523523</v>
      </c>
      <c r="G1783" s="13">
        <v>1.523523</v>
      </c>
      <c r="H1783" s="13">
        <v>64.747</v>
      </c>
      <c r="I1783" s="13">
        <v>0</v>
      </c>
      <c r="J1783" s="13">
        <v>0</v>
      </c>
      <c r="K1783" s="13">
        <v>0</v>
      </c>
      <c r="L1783" s="13">
        <v>0</v>
      </c>
      <c r="M1783" s="13">
        <v>0</v>
      </c>
    </row>
    <row r="1784" spans="1:13" s="13" customFormat="1">
      <c r="A1784" s="11">
        <v>41166</v>
      </c>
      <c r="B1784" s="13">
        <v>5</v>
      </c>
      <c r="C1784" s="13" t="s">
        <v>48</v>
      </c>
      <c r="D1784" s="13" t="s">
        <v>55</v>
      </c>
      <c r="E1784" s="13" t="str">
        <f t="shared" si="27"/>
        <v>411665Average Per Premise30% Cycling</v>
      </c>
      <c r="F1784" s="13">
        <v>3.3380320000000001</v>
      </c>
      <c r="G1784" s="13">
        <v>3.3380320000000001</v>
      </c>
      <c r="H1784" s="13">
        <v>64.436899999999994</v>
      </c>
    </row>
    <row r="1785" spans="1:13" s="13" customFormat="1">
      <c r="A1785" s="11">
        <v>41166</v>
      </c>
      <c r="B1785" s="13">
        <v>5</v>
      </c>
      <c r="C1785" s="13" t="s">
        <v>48</v>
      </c>
      <c r="D1785" s="13" t="s">
        <v>51</v>
      </c>
      <c r="E1785" s="13" t="str">
        <f t="shared" si="27"/>
        <v>411665Average Per Premise50% Cycling</v>
      </c>
      <c r="F1785" s="13">
        <v>3.0811069999999998</v>
      </c>
      <c r="G1785" s="13">
        <v>3.0811069999999998</v>
      </c>
      <c r="H1785" s="13">
        <v>64.906700000000001</v>
      </c>
    </row>
    <row r="1786" spans="1:13" s="13" customFormat="1">
      <c r="A1786" s="11">
        <v>41166</v>
      </c>
      <c r="B1786" s="13">
        <v>5</v>
      </c>
      <c r="C1786" s="13" t="s">
        <v>48</v>
      </c>
      <c r="D1786" s="13" t="s">
        <v>46</v>
      </c>
      <c r="E1786" s="13" t="str">
        <f t="shared" si="27"/>
        <v>411665Average Per PremiseAll</v>
      </c>
      <c r="F1786" s="13">
        <v>3.1684619999999999</v>
      </c>
      <c r="G1786" s="13">
        <v>3.1684619999999999</v>
      </c>
      <c r="H1786" s="13">
        <v>64.747</v>
      </c>
      <c r="I1786" s="13">
        <v>0</v>
      </c>
      <c r="J1786" s="13">
        <v>0</v>
      </c>
      <c r="K1786" s="13">
        <v>0</v>
      </c>
      <c r="L1786" s="13">
        <v>0</v>
      </c>
      <c r="M1786" s="13">
        <v>0</v>
      </c>
    </row>
    <row r="1787" spans="1:13" s="13" customFormat="1">
      <c r="A1787" s="11">
        <v>41166</v>
      </c>
      <c r="B1787" s="13">
        <v>5</v>
      </c>
      <c r="C1787" s="13" t="s">
        <v>50</v>
      </c>
      <c r="D1787" s="13" t="s">
        <v>55</v>
      </c>
      <c r="E1787" s="13" t="str">
        <f t="shared" si="27"/>
        <v>411665Average Per Ton30% Cycling</v>
      </c>
      <c r="F1787" s="13">
        <v>0.42998120000000001</v>
      </c>
      <c r="G1787" s="13">
        <v>0.42998120000000001</v>
      </c>
      <c r="H1787" s="13">
        <v>64.436899999999994</v>
      </c>
    </row>
    <row r="1788" spans="1:13" s="13" customFormat="1">
      <c r="A1788" s="11">
        <v>41166</v>
      </c>
      <c r="B1788" s="13">
        <v>5</v>
      </c>
      <c r="C1788" s="13" t="s">
        <v>50</v>
      </c>
      <c r="D1788" s="13" t="s">
        <v>51</v>
      </c>
      <c r="E1788" s="13" t="str">
        <f t="shared" si="27"/>
        <v>411665Average Per Ton50% Cycling</v>
      </c>
      <c r="F1788" s="13">
        <v>0.36134670000000002</v>
      </c>
      <c r="G1788" s="13">
        <v>0.36134670000000002</v>
      </c>
      <c r="H1788" s="13">
        <v>64.906700000000001</v>
      </c>
    </row>
    <row r="1789" spans="1:13" s="13" customFormat="1">
      <c r="A1789" s="11">
        <v>41166</v>
      </c>
      <c r="B1789" s="13">
        <v>5</v>
      </c>
      <c r="C1789" s="13" t="s">
        <v>50</v>
      </c>
      <c r="D1789" s="13" t="s">
        <v>46</v>
      </c>
      <c r="E1789" s="13" t="str">
        <f t="shared" si="27"/>
        <v>411665Average Per TonAll</v>
      </c>
      <c r="F1789" s="13">
        <v>0.38468239999999998</v>
      </c>
      <c r="G1789" s="13">
        <v>0.38468239999999998</v>
      </c>
      <c r="H1789" s="13">
        <v>64.747</v>
      </c>
      <c r="I1789" s="13">
        <v>0</v>
      </c>
      <c r="J1789" s="13">
        <v>0</v>
      </c>
      <c r="K1789" s="13">
        <v>0</v>
      </c>
      <c r="L1789" s="13">
        <v>0</v>
      </c>
      <c r="M1789" s="13">
        <v>0</v>
      </c>
    </row>
    <row r="1790" spans="1:13" s="13" customFormat="1">
      <c r="A1790" s="11">
        <v>41166</v>
      </c>
      <c r="B1790" s="13">
        <v>6</v>
      </c>
      <c r="C1790" s="13" t="s">
        <v>56</v>
      </c>
      <c r="D1790" s="13" t="s">
        <v>55</v>
      </c>
      <c r="E1790" s="13" t="str">
        <f t="shared" si="27"/>
        <v>411666Aggregate30% Cycling</v>
      </c>
      <c r="F1790" s="13">
        <v>6.1671440000000004</v>
      </c>
      <c r="G1790" s="13">
        <v>6.1671440000000004</v>
      </c>
      <c r="H1790" s="13">
        <v>63.998899999999999</v>
      </c>
    </row>
    <row r="1791" spans="1:13" s="13" customFormat="1">
      <c r="A1791" s="11">
        <v>41166</v>
      </c>
      <c r="B1791" s="13">
        <v>6</v>
      </c>
      <c r="C1791" s="13" t="s">
        <v>56</v>
      </c>
      <c r="D1791" s="13" t="s">
        <v>51</v>
      </c>
      <c r="E1791" s="13" t="str">
        <f t="shared" si="27"/>
        <v>411666Aggregate50% Cycling</v>
      </c>
      <c r="F1791" s="13">
        <v>10.043010000000001</v>
      </c>
      <c r="G1791" s="13">
        <v>10.043010000000001</v>
      </c>
      <c r="H1791" s="13">
        <v>64.584199999999996</v>
      </c>
    </row>
    <row r="1792" spans="1:13" s="13" customFormat="1">
      <c r="A1792" s="11">
        <v>41166</v>
      </c>
      <c r="B1792" s="13">
        <v>6</v>
      </c>
      <c r="C1792" s="13" t="s">
        <v>56</v>
      </c>
      <c r="D1792" s="13" t="s">
        <v>46</v>
      </c>
      <c r="E1792" s="13" t="str">
        <f t="shared" si="27"/>
        <v>411666AggregateAll</v>
      </c>
      <c r="F1792" s="13">
        <v>16.21086</v>
      </c>
      <c r="G1792" s="13">
        <v>16.21086</v>
      </c>
      <c r="H1792" s="13">
        <v>64.385199999999998</v>
      </c>
      <c r="I1792" s="13">
        <v>0</v>
      </c>
      <c r="J1792" s="13">
        <v>0</v>
      </c>
      <c r="K1792" s="13">
        <v>0</v>
      </c>
      <c r="L1792" s="13">
        <v>0</v>
      </c>
      <c r="M1792" s="13">
        <v>0</v>
      </c>
    </row>
    <row r="1793" spans="1:13" s="13" customFormat="1">
      <c r="A1793" s="11">
        <v>41166</v>
      </c>
      <c r="B1793" s="13">
        <v>6</v>
      </c>
      <c r="C1793" s="13" t="s">
        <v>49</v>
      </c>
      <c r="D1793" s="13" t="s">
        <v>55</v>
      </c>
      <c r="E1793" s="13" t="str">
        <f t="shared" si="27"/>
        <v>411666Average Per Device30% Cycling</v>
      </c>
      <c r="F1793" s="13">
        <v>1.8033889999999999</v>
      </c>
      <c r="G1793" s="13">
        <v>1.8033889999999999</v>
      </c>
      <c r="H1793" s="13">
        <v>63.998899999999999</v>
      </c>
    </row>
    <row r="1794" spans="1:13" s="13" customFormat="1">
      <c r="A1794" s="11">
        <v>41166</v>
      </c>
      <c r="B1794" s="13">
        <v>6</v>
      </c>
      <c r="C1794" s="13" t="s">
        <v>49</v>
      </c>
      <c r="D1794" s="13" t="s">
        <v>51</v>
      </c>
      <c r="E1794" s="13" t="str">
        <f t="shared" si="27"/>
        <v>411666Average Per Device50% Cycling</v>
      </c>
      <c r="F1794" s="13">
        <v>1.545194</v>
      </c>
      <c r="G1794" s="13">
        <v>1.545194</v>
      </c>
      <c r="H1794" s="13">
        <v>64.584199999999996</v>
      </c>
    </row>
    <row r="1795" spans="1:13" s="13" customFormat="1">
      <c r="A1795" s="11">
        <v>41166</v>
      </c>
      <c r="B1795" s="13">
        <v>6</v>
      </c>
      <c r="C1795" s="13" t="s">
        <v>49</v>
      </c>
      <c r="D1795" s="13" t="s">
        <v>46</v>
      </c>
      <c r="E1795" s="13" t="str">
        <f t="shared" ref="E1795:E1858" si="28">CONCATENATE(A1795,B1795,C1795,D1795)</f>
        <v>411666Average Per DeviceAll</v>
      </c>
      <c r="F1795" s="13">
        <v>1.6329800000000001</v>
      </c>
      <c r="G1795" s="13">
        <v>1.6329800000000001</v>
      </c>
      <c r="H1795" s="13">
        <v>64.385199999999998</v>
      </c>
      <c r="I1795" s="13">
        <v>0</v>
      </c>
      <c r="J1795" s="13">
        <v>0</v>
      </c>
      <c r="K1795" s="13">
        <v>0</v>
      </c>
      <c r="L1795" s="13">
        <v>0</v>
      </c>
      <c r="M1795" s="13">
        <v>0</v>
      </c>
    </row>
    <row r="1796" spans="1:13" s="13" customFormat="1">
      <c r="A1796" s="11">
        <v>41166</v>
      </c>
      <c r="B1796" s="13">
        <v>6</v>
      </c>
      <c r="C1796" s="13" t="s">
        <v>48</v>
      </c>
      <c r="D1796" s="13" t="s">
        <v>55</v>
      </c>
      <c r="E1796" s="13" t="str">
        <f t="shared" si="28"/>
        <v>411666Average Per Premise30% Cycling</v>
      </c>
      <c r="F1796" s="13">
        <v>3.8045300000000002</v>
      </c>
      <c r="G1796" s="13">
        <v>3.8045300000000002</v>
      </c>
      <c r="H1796" s="13">
        <v>63.998899999999999</v>
      </c>
    </row>
    <row r="1797" spans="1:13" s="13" customFormat="1">
      <c r="A1797" s="11">
        <v>41166</v>
      </c>
      <c r="B1797" s="13">
        <v>6</v>
      </c>
      <c r="C1797" s="13" t="s">
        <v>48</v>
      </c>
      <c r="D1797" s="13" t="s">
        <v>51</v>
      </c>
      <c r="E1797" s="13" t="str">
        <f t="shared" si="28"/>
        <v>411666Average Per Premise50% Cycling</v>
      </c>
      <c r="F1797" s="13">
        <v>3.188259</v>
      </c>
      <c r="G1797" s="13">
        <v>3.188259</v>
      </c>
      <c r="H1797" s="13">
        <v>64.584199999999996</v>
      </c>
    </row>
    <row r="1798" spans="1:13" s="13" customFormat="1">
      <c r="A1798" s="11">
        <v>41166</v>
      </c>
      <c r="B1798" s="13">
        <v>6</v>
      </c>
      <c r="C1798" s="13" t="s">
        <v>48</v>
      </c>
      <c r="D1798" s="13" t="s">
        <v>46</v>
      </c>
      <c r="E1798" s="13" t="str">
        <f t="shared" si="28"/>
        <v>411666Average Per PremiseAll</v>
      </c>
      <c r="F1798" s="13">
        <v>3.3977909999999998</v>
      </c>
      <c r="G1798" s="13">
        <v>3.3977909999999998</v>
      </c>
      <c r="H1798" s="13">
        <v>64.385199999999998</v>
      </c>
      <c r="I1798" s="13">
        <v>0</v>
      </c>
      <c r="J1798" s="13">
        <v>0</v>
      </c>
      <c r="K1798" s="13">
        <v>0</v>
      </c>
      <c r="L1798" s="13">
        <v>0</v>
      </c>
      <c r="M1798" s="13">
        <v>0</v>
      </c>
    </row>
    <row r="1799" spans="1:13" s="13" customFormat="1">
      <c r="A1799" s="11">
        <v>41166</v>
      </c>
      <c r="B1799" s="13">
        <v>6</v>
      </c>
      <c r="C1799" s="13" t="s">
        <v>50</v>
      </c>
      <c r="D1799" s="13" t="s">
        <v>55</v>
      </c>
      <c r="E1799" s="13" t="str">
        <f t="shared" si="28"/>
        <v>411666Average Per Ton30% Cycling</v>
      </c>
      <c r="F1799" s="13">
        <v>0.49007220000000001</v>
      </c>
      <c r="G1799" s="13">
        <v>0.49007220000000001</v>
      </c>
      <c r="H1799" s="13">
        <v>63.998899999999999</v>
      </c>
    </row>
    <row r="1800" spans="1:13" s="13" customFormat="1">
      <c r="A1800" s="11">
        <v>41166</v>
      </c>
      <c r="B1800" s="13">
        <v>6</v>
      </c>
      <c r="C1800" s="13" t="s">
        <v>50</v>
      </c>
      <c r="D1800" s="13" t="s">
        <v>51</v>
      </c>
      <c r="E1800" s="13" t="str">
        <f t="shared" si="28"/>
        <v>411666Average Per Ton50% Cycling</v>
      </c>
      <c r="F1800" s="13">
        <v>0.3739132</v>
      </c>
      <c r="G1800" s="13">
        <v>0.3739132</v>
      </c>
      <c r="H1800" s="13">
        <v>64.584199999999996</v>
      </c>
    </row>
    <row r="1801" spans="1:13" s="13" customFormat="1">
      <c r="A1801" s="11">
        <v>41166</v>
      </c>
      <c r="B1801" s="13">
        <v>6</v>
      </c>
      <c r="C1801" s="13" t="s">
        <v>50</v>
      </c>
      <c r="D1801" s="13" t="s">
        <v>46</v>
      </c>
      <c r="E1801" s="13" t="str">
        <f t="shared" si="28"/>
        <v>411666Average Per TonAll</v>
      </c>
      <c r="F1801" s="13">
        <v>0.41340719999999997</v>
      </c>
      <c r="G1801" s="13">
        <v>0.41340719999999997</v>
      </c>
      <c r="H1801" s="13">
        <v>64.385199999999998</v>
      </c>
      <c r="I1801" s="13">
        <v>0</v>
      </c>
      <c r="J1801" s="13">
        <v>0</v>
      </c>
      <c r="K1801" s="13">
        <v>0</v>
      </c>
      <c r="L1801" s="13">
        <v>0</v>
      </c>
      <c r="M1801" s="13">
        <v>0</v>
      </c>
    </row>
    <row r="1802" spans="1:13" s="13" customFormat="1">
      <c r="A1802" s="11">
        <v>41166</v>
      </c>
      <c r="B1802" s="13">
        <v>7</v>
      </c>
      <c r="C1802" s="13" t="s">
        <v>56</v>
      </c>
      <c r="D1802" s="13" t="s">
        <v>55</v>
      </c>
      <c r="E1802" s="13" t="str">
        <f t="shared" si="28"/>
        <v>411667Aggregate30% Cycling</v>
      </c>
      <c r="F1802" s="13">
        <v>6.9142140000000003</v>
      </c>
      <c r="G1802" s="13">
        <v>6.9142140000000003</v>
      </c>
      <c r="H1802" s="13">
        <v>65.367000000000004</v>
      </c>
    </row>
    <row r="1803" spans="1:13" s="13" customFormat="1">
      <c r="A1803" s="11">
        <v>41166</v>
      </c>
      <c r="B1803" s="13">
        <v>7</v>
      </c>
      <c r="C1803" s="13" t="s">
        <v>56</v>
      </c>
      <c r="D1803" s="13" t="s">
        <v>51</v>
      </c>
      <c r="E1803" s="13" t="str">
        <f t="shared" si="28"/>
        <v>411667Aggregate50% Cycling</v>
      </c>
      <c r="F1803" s="13">
        <v>10.6898</v>
      </c>
      <c r="G1803" s="13">
        <v>10.6898</v>
      </c>
      <c r="H1803" s="13">
        <v>65.760499999999993</v>
      </c>
    </row>
    <row r="1804" spans="1:13" s="13" customFormat="1">
      <c r="A1804" s="11">
        <v>41166</v>
      </c>
      <c r="B1804" s="13">
        <v>7</v>
      </c>
      <c r="C1804" s="13" t="s">
        <v>56</v>
      </c>
      <c r="D1804" s="13" t="s">
        <v>46</v>
      </c>
      <c r="E1804" s="13" t="str">
        <f t="shared" si="28"/>
        <v>411667AggregateAll</v>
      </c>
      <c r="F1804" s="13">
        <v>17.60501</v>
      </c>
      <c r="G1804" s="13">
        <v>17.60501</v>
      </c>
      <c r="H1804" s="13">
        <v>65.6267</v>
      </c>
      <c r="I1804" s="13">
        <v>0</v>
      </c>
      <c r="J1804" s="13">
        <v>0</v>
      </c>
      <c r="K1804" s="13">
        <v>0</v>
      </c>
      <c r="L1804" s="13">
        <v>0</v>
      </c>
      <c r="M1804" s="13">
        <v>0</v>
      </c>
    </row>
    <row r="1805" spans="1:13" s="13" customFormat="1">
      <c r="A1805" s="11">
        <v>41166</v>
      </c>
      <c r="B1805" s="13">
        <v>7</v>
      </c>
      <c r="C1805" s="13" t="s">
        <v>49</v>
      </c>
      <c r="D1805" s="13" t="s">
        <v>55</v>
      </c>
      <c r="E1805" s="13" t="str">
        <f t="shared" si="28"/>
        <v>411667Average Per Device30% Cycling</v>
      </c>
      <c r="F1805" s="13">
        <v>2.021846</v>
      </c>
      <c r="G1805" s="13">
        <v>2.021846</v>
      </c>
      <c r="H1805" s="13">
        <v>65.367000000000004</v>
      </c>
    </row>
    <row r="1806" spans="1:13" s="13" customFormat="1">
      <c r="A1806" s="11">
        <v>41166</v>
      </c>
      <c r="B1806" s="13">
        <v>7</v>
      </c>
      <c r="C1806" s="13" t="s">
        <v>49</v>
      </c>
      <c r="D1806" s="13" t="s">
        <v>51</v>
      </c>
      <c r="E1806" s="13" t="str">
        <f t="shared" si="28"/>
        <v>411667Average Per Device50% Cycling</v>
      </c>
      <c r="F1806" s="13">
        <v>1.6447069999999999</v>
      </c>
      <c r="G1806" s="13">
        <v>1.6447069999999999</v>
      </c>
      <c r="H1806" s="13">
        <v>65.760499999999993</v>
      </c>
    </row>
    <row r="1807" spans="1:13" s="13" customFormat="1">
      <c r="A1807" s="11">
        <v>41166</v>
      </c>
      <c r="B1807" s="13">
        <v>7</v>
      </c>
      <c r="C1807" s="13" t="s">
        <v>49</v>
      </c>
      <c r="D1807" s="13" t="s">
        <v>46</v>
      </c>
      <c r="E1807" s="13" t="str">
        <f t="shared" si="28"/>
        <v>411667Average Per DeviceAll</v>
      </c>
      <c r="F1807" s="13">
        <v>1.7729349999999999</v>
      </c>
      <c r="G1807" s="13">
        <v>1.7729349999999999</v>
      </c>
      <c r="H1807" s="13">
        <v>65.6267</v>
      </c>
      <c r="I1807" s="13">
        <v>0</v>
      </c>
      <c r="J1807" s="13">
        <v>0</v>
      </c>
      <c r="K1807" s="13">
        <v>0</v>
      </c>
      <c r="L1807" s="13">
        <v>0</v>
      </c>
      <c r="M1807" s="13">
        <v>0</v>
      </c>
    </row>
    <row r="1808" spans="1:13" s="13" customFormat="1">
      <c r="A1808" s="11">
        <v>41166</v>
      </c>
      <c r="B1808" s="13">
        <v>7</v>
      </c>
      <c r="C1808" s="13" t="s">
        <v>48</v>
      </c>
      <c r="D1808" s="13" t="s">
        <v>55</v>
      </c>
      <c r="E1808" s="13" t="str">
        <f t="shared" si="28"/>
        <v>411667Average Per Premise30% Cycling</v>
      </c>
      <c r="F1808" s="13">
        <v>4.2653999999999996</v>
      </c>
      <c r="G1808" s="13">
        <v>4.2653999999999996</v>
      </c>
      <c r="H1808" s="13">
        <v>65.367000000000004</v>
      </c>
    </row>
    <row r="1809" spans="1:13" s="13" customFormat="1">
      <c r="A1809" s="11">
        <v>41166</v>
      </c>
      <c r="B1809" s="13">
        <v>7</v>
      </c>
      <c r="C1809" s="13" t="s">
        <v>48</v>
      </c>
      <c r="D1809" s="13" t="s">
        <v>51</v>
      </c>
      <c r="E1809" s="13" t="str">
        <f t="shared" si="28"/>
        <v>411667Average Per Premise50% Cycling</v>
      </c>
      <c r="F1809" s="13">
        <v>3.3935879999999998</v>
      </c>
      <c r="G1809" s="13">
        <v>3.3935879999999998</v>
      </c>
      <c r="H1809" s="13">
        <v>65.760499999999993</v>
      </c>
    </row>
    <row r="1810" spans="1:13" s="13" customFormat="1">
      <c r="A1810" s="11">
        <v>41166</v>
      </c>
      <c r="B1810" s="13">
        <v>7</v>
      </c>
      <c r="C1810" s="13" t="s">
        <v>48</v>
      </c>
      <c r="D1810" s="13" t="s">
        <v>46</v>
      </c>
      <c r="E1810" s="13" t="str">
        <f t="shared" si="28"/>
        <v>411667Average Per PremiseAll</v>
      </c>
      <c r="F1810" s="13">
        <v>3.6900040000000001</v>
      </c>
      <c r="G1810" s="13">
        <v>3.6900040000000001</v>
      </c>
      <c r="H1810" s="13">
        <v>65.6267</v>
      </c>
      <c r="I1810" s="13">
        <v>0</v>
      </c>
      <c r="J1810" s="13">
        <v>0</v>
      </c>
      <c r="K1810" s="13">
        <v>0</v>
      </c>
      <c r="L1810" s="13">
        <v>0</v>
      </c>
      <c r="M1810" s="13">
        <v>0</v>
      </c>
    </row>
    <row r="1811" spans="1:13" s="13" customFormat="1">
      <c r="A1811" s="11">
        <v>41166</v>
      </c>
      <c r="B1811" s="13">
        <v>7</v>
      </c>
      <c r="C1811" s="13" t="s">
        <v>50</v>
      </c>
      <c r="D1811" s="13" t="s">
        <v>55</v>
      </c>
      <c r="E1811" s="13" t="str">
        <f t="shared" si="28"/>
        <v>411667Average Per Ton30% Cycling</v>
      </c>
      <c r="F1811" s="13">
        <v>0.54943810000000004</v>
      </c>
      <c r="G1811" s="13">
        <v>0.54943810000000004</v>
      </c>
      <c r="H1811" s="13">
        <v>65.367000000000004</v>
      </c>
    </row>
    <row r="1812" spans="1:13" s="13" customFormat="1">
      <c r="A1812" s="11">
        <v>41166</v>
      </c>
      <c r="B1812" s="13">
        <v>7</v>
      </c>
      <c r="C1812" s="13" t="s">
        <v>50</v>
      </c>
      <c r="D1812" s="13" t="s">
        <v>51</v>
      </c>
      <c r="E1812" s="13" t="str">
        <f t="shared" si="28"/>
        <v>411667Average Per Ton50% Cycling</v>
      </c>
      <c r="F1812" s="13">
        <v>0.39799380000000001</v>
      </c>
      <c r="G1812" s="13">
        <v>0.39799380000000001</v>
      </c>
      <c r="H1812" s="13">
        <v>65.760499999999993</v>
      </c>
    </row>
    <row r="1813" spans="1:13" s="13" customFormat="1">
      <c r="A1813" s="11">
        <v>41166</v>
      </c>
      <c r="B1813" s="13">
        <v>7</v>
      </c>
      <c r="C1813" s="13" t="s">
        <v>50</v>
      </c>
      <c r="D1813" s="13" t="s">
        <v>46</v>
      </c>
      <c r="E1813" s="13" t="str">
        <f t="shared" si="28"/>
        <v>411667Average Per TonAll</v>
      </c>
      <c r="F1813" s="13">
        <v>0.44948490000000002</v>
      </c>
      <c r="G1813" s="13">
        <v>0.44948490000000002</v>
      </c>
      <c r="H1813" s="13">
        <v>65.6267</v>
      </c>
      <c r="I1813" s="13">
        <v>0</v>
      </c>
      <c r="J1813" s="13">
        <v>0</v>
      </c>
      <c r="K1813" s="13">
        <v>0</v>
      </c>
      <c r="L1813" s="13">
        <v>0</v>
      </c>
      <c r="M1813" s="13">
        <v>0</v>
      </c>
    </row>
    <row r="1814" spans="1:13" s="13" customFormat="1">
      <c r="A1814" s="11">
        <v>41166</v>
      </c>
      <c r="B1814" s="13">
        <v>8</v>
      </c>
      <c r="C1814" s="13" t="s">
        <v>56</v>
      </c>
      <c r="D1814" s="13" t="s">
        <v>55</v>
      </c>
      <c r="E1814" s="13" t="str">
        <f t="shared" si="28"/>
        <v>411668Aggregate30% Cycling</v>
      </c>
      <c r="F1814" s="13">
        <v>7.9284369999999997</v>
      </c>
      <c r="G1814" s="13">
        <v>7.9284369999999997</v>
      </c>
      <c r="H1814" s="13">
        <v>70.685599999999994</v>
      </c>
    </row>
    <row r="1815" spans="1:13" s="13" customFormat="1">
      <c r="A1815" s="11">
        <v>41166</v>
      </c>
      <c r="B1815" s="13">
        <v>8</v>
      </c>
      <c r="C1815" s="13" t="s">
        <v>56</v>
      </c>
      <c r="D1815" s="13" t="s">
        <v>51</v>
      </c>
      <c r="E1815" s="13" t="str">
        <f t="shared" si="28"/>
        <v>411668Aggregate50% Cycling</v>
      </c>
      <c r="F1815" s="13">
        <v>12.775790000000001</v>
      </c>
      <c r="G1815" s="13">
        <v>12.775790000000001</v>
      </c>
      <c r="H1815" s="13">
        <v>70.7346</v>
      </c>
    </row>
    <row r="1816" spans="1:13" s="13" customFormat="1">
      <c r="A1816" s="11">
        <v>41166</v>
      </c>
      <c r="B1816" s="13">
        <v>8</v>
      </c>
      <c r="C1816" s="13" t="s">
        <v>56</v>
      </c>
      <c r="D1816" s="13" t="s">
        <v>46</v>
      </c>
      <c r="E1816" s="13" t="str">
        <f t="shared" si="28"/>
        <v>411668AggregateAll</v>
      </c>
      <c r="F1816" s="13">
        <v>20.705179999999999</v>
      </c>
      <c r="G1816" s="13">
        <v>20.705179999999999</v>
      </c>
      <c r="H1816" s="13">
        <v>70.7179</v>
      </c>
      <c r="I1816" s="13">
        <v>0</v>
      </c>
      <c r="J1816" s="13">
        <v>0</v>
      </c>
      <c r="K1816" s="13">
        <v>0</v>
      </c>
      <c r="L1816" s="13">
        <v>0</v>
      </c>
      <c r="M1816" s="13">
        <v>0</v>
      </c>
    </row>
    <row r="1817" spans="1:13" s="13" customFormat="1">
      <c r="A1817" s="11">
        <v>41166</v>
      </c>
      <c r="B1817" s="13">
        <v>8</v>
      </c>
      <c r="C1817" s="13" t="s">
        <v>49</v>
      </c>
      <c r="D1817" s="13" t="s">
        <v>55</v>
      </c>
      <c r="E1817" s="13" t="str">
        <f t="shared" si="28"/>
        <v>411668Average Per Device30% Cycling</v>
      </c>
      <c r="F1817" s="13">
        <v>2.3184239999999998</v>
      </c>
      <c r="G1817" s="13">
        <v>2.3184239999999998</v>
      </c>
      <c r="H1817" s="13">
        <v>70.685599999999994</v>
      </c>
    </row>
    <row r="1818" spans="1:13" s="13" customFormat="1">
      <c r="A1818" s="11">
        <v>41166</v>
      </c>
      <c r="B1818" s="13">
        <v>8</v>
      </c>
      <c r="C1818" s="13" t="s">
        <v>49</v>
      </c>
      <c r="D1818" s="13" t="s">
        <v>51</v>
      </c>
      <c r="E1818" s="13" t="str">
        <f t="shared" si="28"/>
        <v>411668Average Per Device50% Cycling</v>
      </c>
      <c r="F1818" s="13">
        <v>1.965652</v>
      </c>
      <c r="G1818" s="13">
        <v>1.965652</v>
      </c>
      <c r="H1818" s="13">
        <v>70.7346</v>
      </c>
    </row>
    <row r="1819" spans="1:13" s="13" customFormat="1">
      <c r="A1819" s="11">
        <v>41166</v>
      </c>
      <c r="B1819" s="13">
        <v>8</v>
      </c>
      <c r="C1819" s="13" t="s">
        <v>49</v>
      </c>
      <c r="D1819" s="13" t="s">
        <v>46</v>
      </c>
      <c r="E1819" s="13" t="str">
        <f t="shared" si="28"/>
        <v>411668Average Per DeviceAll</v>
      </c>
      <c r="F1819" s="13">
        <v>2.0855950000000001</v>
      </c>
      <c r="G1819" s="13">
        <v>2.0855950000000001</v>
      </c>
      <c r="H1819" s="13">
        <v>70.7179</v>
      </c>
      <c r="I1819" s="13">
        <v>0</v>
      </c>
      <c r="J1819" s="13">
        <v>0</v>
      </c>
      <c r="K1819" s="13">
        <v>0</v>
      </c>
      <c r="L1819" s="13">
        <v>0</v>
      </c>
      <c r="M1819" s="13">
        <v>0</v>
      </c>
    </row>
    <row r="1820" spans="1:13" s="13" customFormat="1">
      <c r="A1820" s="11">
        <v>41166</v>
      </c>
      <c r="B1820" s="13">
        <v>8</v>
      </c>
      <c r="C1820" s="13" t="s">
        <v>48</v>
      </c>
      <c r="D1820" s="13" t="s">
        <v>55</v>
      </c>
      <c r="E1820" s="13" t="str">
        <f t="shared" si="28"/>
        <v>411668Average Per Premise30% Cycling</v>
      </c>
      <c r="F1820" s="13">
        <v>4.8910780000000003</v>
      </c>
      <c r="G1820" s="13">
        <v>4.8910780000000003</v>
      </c>
      <c r="H1820" s="13">
        <v>70.685599999999994</v>
      </c>
    </row>
    <row r="1821" spans="1:13" s="13" customFormat="1">
      <c r="A1821" s="11">
        <v>41166</v>
      </c>
      <c r="B1821" s="13">
        <v>8</v>
      </c>
      <c r="C1821" s="13" t="s">
        <v>48</v>
      </c>
      <c r="D1821" s="13" t="s">
        <v>51</v>
      </c>
      <c r="E1821" s="13" t="str">
        <f t="shared" si="28"/>
        <v>411668Average Per Premise50% Cycling</v>
      </c>
      <c r="F1821" s="13">
        <v>4.0558059999999996</v>
      </c>
      <c r="G1821" s="13">
        <v>4.0558059999999996</v>
      </c>
      <c r="H1821" s="13">
        <v>70.7346</v>
      </c>
    </row>
    <row r="1822" spans="1:13" s="13" customFormat="1">
      <c r="A1822" s="11">
        <v>41166</v>
      </c>
      <c r="B1822" s="13">
        <v>8</v>
      </c>
      <c r="C1822" s="13" t="s">
        <v>48</v>
      </c>
      <c r="D1822" s="13" t="s">
        <v>46</v>
      </c>
      <c r="E1822" s="13" t="str">
        <f t="shared" si="28"/>
        <v>411668Average Per PremiseAll</v>
      </c>
      <c r="F1822" s="13">
        <v>4.339798</v>
      </c>
      <c r="G1822" s="13">
        <v>4.339798</v>
      </c>
      <c r="H1822" s="13">
        <v>70.7179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</row>
    <row r="1823" spans="1:13" s="13" customFormat="1">
      <c r="A1823" s="11">
        <v>41166</v>
      </c>
      <c r="B1823" s="13">
        <v>8</v>
      </c>
      <c r="C1823" s="13" t="s">
        <v>50</v>
      </c>
      <c r="D1823" s="13" t="s">
        <v>55</v>
      </c>
      <c r="E1823" s="13" t="str">
        <f t="shared" si="28"/>
        <v>411668Average Per Ton30% Cycling</v>
      </c>
      <c r="F1823" s="13">
        <v>0.63003339999999997</v>
      </c>
      <c r="G1823" s="13">
        <v>0.63003339999999997</v>
      </c>
      <c r="H1823" s="13">
        <v>70.685599999999994</v>
      </c>
    </row>
    <row r="1824" spans="1:13" s="13" customFormat="1">
      <c r="A1824" s="11">
        <v>41166</v>
      </c>
      <c r="B1824" s="13">
        <v>8</v>
      </c>
      <c r="C1824" s="13" t="s">
        <v>50</v>
      </c>
      <c r="D1824" s="13" t="s">
        <v>51</v>
      </c>
      <c r="E1824" s="13" t="str">
        <f t="shared" si="28"/>
        <v>411668Average Per Ton50% Cycling</v>
      </c>
      <c r="F1824" s="13">
        <v>0.47565760000000001</v>
      </c>
      <c r="G1824" s="13">
        <v>0.47565760000000001</v>
      </c>
      <c r="H1824" s="13">
        <v>70.7346</v>
      </c>
    </row>
    <row r="1825" spans="1:13" s="13" customFormat="1">
      <c r="A1825" s="11">
        <v>41166</v>
      </c>
      <c r="B1825" s="13">
        <v>8</v>
      </c>
      <c r="C1825" s="13" t="s">
        <v>50</v>
      </c>
      <c r="D1825" s="13" t="s">
        <v>46</v>
      </c>
      <c r="E1825" s="13" t="str">
        <f t="shared" si="28"/>
        <v>411668Average Per TonAll</v>
      </c>
      <c r="F1825" s="13">
        <v>0.52814530000000004</v>
      </c>
      <c r="G1825" s="13">
        <v>0.52814530000000004</v>
      </c>
      <c r="H1825" s="13">
        <v>70.7179</v>
      </c>
      <c r="I1825" s="13">
        <v>0</v>
      </c>
      <c r="J1825" s="13">
        <v>0</v>
      </c>
      <c r="K1825" s="13">
        <v>0</v>
      </c>
      <c r="L1825" s="13">
        <v>0</v>
      </c>
      <c r="M1825" s="13">
        <v>0</v>
      </c>
    </row>
    <row r="1826" spans="1:13" s="13" customFormat="1">
      <c r="A1826" s="11">
        <v>41166</v>
      </c>
      <c r="B1826" s="13">
        <v>9</v>
      </c>
      <c r="C1826" s="13" t="s">
        <v>56</v>
      </c>
      <c r="D1826" s="13" t="s">
        <v>55</v>
      </c>
      <c r="E1826" s="13" t="str">
        <f t="shared" si="28"/>
        <v>411669Aggregate30% Cycling</v>
      </c>
      <c r="F1826" s="13">
        <v>9.8269129999999993</v>
      </c>
      <c r="G1826" s="13">
        <v>9.8269129999999993</v>
      </c>
      <c r="H1826" s="13">
        <v>79.477199999999996</v>
      </c>
    </row>
    <row r="1827" spans="1:13" s="13" customFormat="1">
      <c r="A1827" s="11">
        <v>41166</v>
      </c>
      <c r="B1827" s="13">
        <v>9</v>
      </c>
      <c r="C1827" s="13" t="s">
        <v>56</v>
      </c>
      <c r="D1827" s="13" t="s">
        <v>51</v>
      </c>
      <c r="E1827" s="13" t="str">
        <f t="shared" si="28"/>
        <v>411669Aggregate50% Cycling</v>
      </c>
      <c r="F1827" s="13">
        <v>15.611459999999999</v>
      </c>
      <c r="G1827" s="13">
        <v>15.611459999999999</v>
      </c>
      <c r="H1827" s="13">
        <v>79.238600000000005</v>
      </c>
    </row>
    <row r="1828" spans="1:13" s="13" customFormat="1">
      <c r="A1828" s="11">
        <v>41166</v>
      </c>
      <c r="B1828" s="13">
        <v>9</v>
      </c>
      <c r="C1828" s="13" t="s">
        <v>56</v>
      </c>
      <c r="D1828" s="13" t="s">
        <v>46</v>
      </c>
      <c r="E1828" s="13" t="str">
        <f t="shared" si="28"/>
        <v>411669AggregateAll</v>
      </c>
      <c r="F1828" s="13">
        <v>25.439630000000001</v>
      </c>
      <c r="G1828" s="13">
        <v>25.439630000000001</v>
      </c>
      <c r="H1828" s="13">
        <v>79.319699999999997</v>
      </c>
      <c r="I1828" s="13">
        <v>0</v>
      </c>
      <c r="J1828" s="13">
        <v>0</v>
      </c>
      <c r="K1828" s="13">
        <v>0</v>
      </c>
      <c r="L1828" s="13">
        <v>0</v>
      </c>
      <c r="M1828" s="13">
        <v>0</v>
      </c>
    </row>
    <row r="1829" spans="1:13" s="13" customFormat="1">
      <c r="A1829" s="11">
        <v>41166</v>
      </c>
      <c r="B1829" s="13">
        <v>9</v>
      </c>
      <c r="C1829" s="13" t="s">
        <v>49</v>
      </c>
      <c r="D1829" s="13" t="s">
        <v>55</v>
      </c>
      <c r="E1829" s="13" t="str">
        <f t="shared" si="28"/>
        <v>411669Average Per Device30% Cycling</v>
      </c>
      <c r="F1829" s="13">
        <v>2.8735740000000001</v>
      </c>
      <c r="G1829" s="13">
        <v>2.8735740000000001</v>
      </c>
      <c r="H1829" s="13">
        <v>79.477199999999996</v>
      </c>
    </row>
    <row r="1830" spans="1:13" s="13" customFormat="1">
      <c r="A1830" s="11">
        <v>41166</v>
      </c>
      <c r="B1830" s="13">
        <v>9</v>
      </c>
      <c r="C1830" s="13" t="s">
        <v>49</v>
      </c>
      <c r="D1830" s="13" t="s">
        <v>51</v>
      </c>
      <c r="E1830" s="13" t="str">
        <f t="shared" si="28"/>
        <v>411669Average Per Device50% Cycling</v>
      </c>
      <c r="F1830" s="13">
        <v>2.4019409999999999</v>
      </c>
      <c r="G1830" s="13">
        <v>2.4019409999999999</v>
      </c>
      <c r="H1830" s="13">
        <v>79.238600000000005</v>
      </c>
    </row>
    <row r="1831" spans="1:13" s="13" customFormat="1">
      <c r="A1831" s="11">
        <v>41166</v>
      </c>
      <c r="B1831" s="13">
        <v>9</v>
      </c>
      <c r="C1831" s="13" t="s">
        <v>49</v>
      </c>
      <c r="D1831" s="13" t="s">
        <v>46</v>
      </c>
      <c r="E1831" s="13" t="str">
        <f t="shared" si="28"/>
        <v>411669Average Per DeviceAll</v>
      </c>
      <c r="F1831" s="13">
        <v>2.562297</v>
      </c>
      <c r="G1831" s="13">
        <v>2.562297</v>
      </c>
      <c r="H1831" s="13">
        <v>79.319699999999997</v>
      </c>
      <c r="I1831" s="13">
        <v>0</v>
      </c>
      <c r="J1831" s="13">
        <v>0</v>
      </c>
      <c r="K1831" s="13">
        <v>0</v>
      </c>
      <c r="L1831" s="13">
        <v>0</v>
      </c>
      <c r="M1831" s="13">
        <v>0</v>
      </c>
    </row>
    <row r="1832" spans="1:13" s="13" customFormat="1">
      <c r="A1832" s="11">
        <v>41166</v>
      </c>
      <c r="B1832" s="13">
        <v>9</v>
      </c>
      <c r="C1832" s="13" t="s">
        <v>48</v>
      </c>
      <c r="D1832" s="13" t="s">
        <v>55</v>
      </c>
      <c r="E1832" s="13" t="str">
        <f t="shared" si="28"/>
        <v>411669Average Per Premise30% Cycling</v>
      </c>
      <c r="F1832" s="13">
        <v>6.0622530000000001</v>
      </c>
      <c r="G1832" s="13">
        <v>6.0622530000000001</v>
      </c>
      <c r="H1832" s="13">
        <v>79.477199999999996</v>
      </c>
    </row>
    <row r="1833" spans="1:13" s="13" customFormat="1">
      <c r="A1833" s="11">
        <v>41166</v>
      </c>
      <c r="B1833" s="13">
        <v>9</v>
      </c>
      <c r="C1833" s="13" t="s">
        <v>48</v>
      </c>
      <c r="D1833" s="13" t="s">
        <v>51</v>
      </c>
      <c r="E1833" s="13" t="str">
        <f t="shared" si="28"/>
        <v>411669Average Per Premise50% Cycling</v>
      </c>
      <c r="F1833" s="13">
        <v>4.9560180000000003</v>
      </c>
      <c r="G1833" s="13">
        <v>4.9560180000000003</v>
      </c>
      <c r="H1833" s="13">
        <v>79.238600000000005</v>
      </c>
    </row>
    <row r="1834" spans="1:13" s="13" customFormat="1">
      <c r="A1834" s="11">
        <v>41166</v>
      </c>
      <c r="B1834" s="13">
        <v>9</v>
      </c>
      <c r="C1834" s="13" t="s">
        <v>48</v>
      </c>
      <c r="D1834" s="13" t="s">
        <v>46</v>
      </c>
      <c r="E1834" s="13" t="str">
        <f t="shared" si="28"/>
        <v>411669Average Per PremiseAll</v>
      </c>
      <c r="F1834" s="13">
        <v>5.3321379999999996</v>
      </c>
      <c r="G1834" s="13">
        <v>5.3321379999999996</v>
      </c>
      <c r="H1834" s="13">
        <v>79.319699999999997</v>
      </c>
      <c r="I1834" s="13">
        <v>0</v>
      </c>
      <c r="J1834" s="13">
        <v>0</v>
      </c>
      <c r="K1834" s="13">
        <v>0</v>
      </c>
      <c r="L1834" s="13">
        <v>0</v>
      </c>
      <c r="M1834" s="13">
        <v>0</v>
      </c>
    </row>
    <row r="1835" spans="1:13" s="13" customFormat="1">
      <c r="A1835" s="11">
        <v>41166</v>
      </c>
      <c r="B1835" s="13">
        <v>9</v>
      </c>
      <c r="C1835" s="13" t="s">
        <v>50</v>
      </c>
      <c r="D1835" s="13" t="s">
        <v>55</v>
      </c>
      <c r="E1835" s="13" t="str">
        <f t="shared" si="28"/>
        <v>411669Average Per Ton30% Cycling</v>
      </c>
      <c r="F1835" s="13">
        <v>0.78089580000000003</v>
      </c>
      <c r="G1835" s="13">
        <v>0.78089580000000003</v>
      </c>
      <c r="H1835" s="13">
        <v>79.477199999999996</v>
      </c>
    </row>
    <row r="1836" spans="1:13" s="13" customFormat="1">
      <c r="A1836" s="11">
        <v>41166</v>
      </c>
      <c r="B1836" s="13">
        <v>9</v>
      </c>
      <c r="C1836" s="13" t="s">
        <v>50</v>
      </c>
      <c r="D1836" s="13" t="s">
        <v>51</v>
      </c>
      <c r="E1836" s="13" t="str">
        <f t="shared" si="28"/>
        <v>411669Average Per Ton50% Cycling</v>
      </c>
      <c r="F1836" s="13">
        <v>0.58123279999999999</v>
      </c>
      <c r="G1836" s="13">
        <v>0.58123279999999999</v>
      </c>
      <c r="H1836" s="13">
        <v>79.238600000000005</v>
      </c>
    </row>
    <row r="1837" spans="1:13" s="13" customFormat="1">
      <c r="A1837" s="11">
        <v>41166</v>
      </c>
      <c r="B1837" s="13">
        <v>9</v>
      </c>
      <c r="C1837" s="13" t="s">
        <v>50</v>
      </c>
      <c r="D1837" s="13" t="s">
        <v>46</v>
      </c>
      <c r="E1837" s="13" t="str">
        <f t="shared" si="28"/>
        <v>411669Average Per TonAll</v>
      </c>
      <c r="F1837" s="13">
        <v>0.64911819999999998</v>
      </c>
      <c r="G1837" s="13">
        <v>0.64911819999999998</v>
      </c>
      <c r="H1837" s="13">
        <v>79.319699999999997</v>
      </c>
      <c r="I1837" s="13">
        <v>0</v>
      </c>
      <c r="J1837" s="13">
        <v>0</v>
      </c>
      <c r="K1837" s="13">
        <v>0</v>
      </c>
      <c r="L1837" s="13">
        <v>0</v>
      </c>
      <c r="M1837" s="13">
        <v>0</v>
      </c>
    </row>
    <row r="1838" spans="1:13" s="13" customFormat="1">
      <c r="A1838" s="11">
        <v>41166</v>
      </c>
      <c r="B1838" s="13">
        <v>10</v>
      </c>
      <c r="C1838" s="13" t="s">
        <v>56</v>
      </c>
      <c r="D1838" s="13" t="s">
        <v>55</v>
      </c>
      <c r="E1838" s="13" t="str">
        <f t="shared" si="28"/>
        <v>4116610Aggregate30% Cycling</v>
      </c>
      <c r="F1838" s="13">
        <v>12.013299999999999</v>
      </c>
      <c r="G1838" s="13">
        <v>12.013299999999999</v>
      </c>
      <c r="H1838" s="13">
        <v>89.786299999999997</v>
      </c>
    </row>
    <row r="1839" spans="1:13" s="13" customFormat="1">
      <c r="A1839" s="11">
        <v>41166</v>
      </c>
      <c r="B1839" s="13">
        <v>10</v>
      </c>
      <c r="C1839" s="13" t="s">
        <v>56</v>
      </c>
      <c r="D1839" s="13" t="s">
        <v>51</v>
      </c>
      <c r="E1839" s="13" t="str">
        <f t="shared" si="28"/>
        <v>4116610Aggregate50% Cycling</v>
      </c>
      <c r="F1839" s="13">
        <v>18.73732</v>
      </c>
      <c r="G1839" s="13">
        <v>18.73732</v>
      </c>
      <c r="H1839" s="13">
        <v>88.871300000000005</v>
      </c>
    </row>
    <row r="1840" spans="1:13" s="13" customFormat="1">
      <c r="A1840" s="11">
        <v>41166</v>
      </c>
      <c r="B1840" s="13">
        <v>10</v>
      </c>
      <c r="C1840" s="13" t="s">
        <v>56</v>
      </c>
      <c r="D1840" s="13" t="s">
        <v>46</v>
      </c>
      <c r="E1840" s="13" t="str">
        <f t="shared" si="28"/>
        <v>4116610AggregateAll</v>
      </c>
      <c r="F1840" s="13">
        <v>30.752289999999999</v>
      </c>
      <c r="G1840" s="13">
        <v>30.752289999999999</v>
      </c>
      <c r="H1840" s="13">
        <v>89.182400000000001</v>
      </c>
      <c r="I1840" s="13">
        <v>0</v>
      </c>
      <c r="J1840" s="13">
        <v>0</v>
      </c>
      <c r="K1840" s="13">
        <v>0</v>
      </c>
      <c r="L1840" s="13">
        <v>0</v>
      </c>
      <c r="M1840" s="13">
        <v>0</v>
      </c>
    </row>
    <row r="1841" spans="1:13" s="13" customFormat="1">
      <c r="A1841" s="11">
        <v>41166</v>
      </c>
      <c r="B1841" s="13">
        <v>10</v>
      </c>
      <c r="C1841" s="13" t="s">
        <v>49</v>
      </c>
      <c r="D1841" s="13" t="s">
        <v>55</v>
      </c>
      <c r="E1841" s="13" t="str">
        <f t="shared" si="28"/>
        <v>4116610Average Per Device30% Cycling</v>
      </c>
      <c r="F1841" s="13">
        <v>3.5129160000000001</v>
      </c>
      <c r="G1841" s="13">
        <v>3.5129160000000001</v>
      </c>
      <c r="H1841" s="13">
        <v>89.786299999999997</v>
      </c>
    </row>
    <row r="1842" spans="1:13" s="13" customFormat="1">
      <c r="A1842" s="11">
        <v>41166</v>
      </c>
      <c r="B1842" s="13">
        <v>10</v>
      </c>
      <c r="C1842" s="13" t="s">
        <v>49</v>
      </c>
      <c r="D1842" s="13" t="s">
        <v>51</v>
      </c>
      <c r="E1842" s="13" t="str">
        <f t="shared" si="28"/>
        <v>4116610Average Per Device50% Cycling</v>
      </c>
      <c r="F1842" s="13">
        <v>2.8828800000000001</v>
      </c>
      <c r="G1842" s="13">
        <v>2.8828800000000001</v>
      </c>
      <c r="H1842" s="13">
        <v>88.871300000000005</v>
      </c>
    </row>
    <row r="1843" spans="1:13" s="13" customFormat="1">
      <c r="A1843" s="11">
        <v>41166</v>
      </c>
      <c r="B1843" s="13">
        <v>10</v>
      </c>
      <c r="C1843" s="13" t="s">
        <v>49</v>
      </c>
      <c r="D1843" s="13" t="s">
        <v>46</v>
      </c>
      <c r="E1843" s="13" t="str">
        <f t="shared" si="28"/>
        <v>4116610Average Per DeviceAll</v>
      </c>
      <c r="F1843" s="13">
        <v>3.097092</v>
      </c>
      <c r="G1843" s="13">
        <v>3.097092</v>
      </c>
      <c r="H1843" s="13">
        <v>89.182400000000001</v>
      </c>
      <c r="I1843" s="13">
        <v>0</v>
      </c>
      <c r="J1843" s="13">
        <v>0</v>
      </c>
      <c r="K1843" s="13">
        <v>0</v>
      </c>
      <c r="L1843" s="13">
        <v>0</v>
      </c>
      <c r="M1843" s="13">
        <v>0</v>
      </c>
    </row>
    <row r="1844" spans="1:13" s="13" customFormat="1">
      <c r="A1844" s="11">
        <v>41166</v>
      </c>
      <c r="B1844" s="13">
        <v>10</v>
      </c>
      <c r="C1844" s="13" t="s">
        <v>48</v>
      </c>
      <c r="D1844" s="13" t="s">
        <v>55</v>
      </c>
      <c r="E1844" s="13" t="str">
        <f t="shared" si="28"/>
        <v>4116610Average Per Premise30% Cycling</v>
      </c>
      <c r="F1844" s="13">
        <v>7.4110440000000004</v>
      </c>
      <c r="G1844" s="13">
        <v>7.4110440000000004</v>
      </c>
      <c r="H1844" s="13">
        <v>89.786299999999997</v>
      </c>
    </row>
    <row r="1845" spans="1:13" s="13" customFormat="1">
      <c r="A1845" s="11">
        <v>41166</v>
      </c>
      <c r="B1845" s="13">
        <v>10</v>
      </c>
      <c r="C1845" s="13" t="s">
        <v>48</v>
      </c>
      <c r="D1845" s="13" t="s">
        <v>51</v>
      </c>
      <c r="E1845" s="13" t="str">
        <f t="shared" si="28"/>
        <v>4116610Average Per Premise50% Cycling</v>
      </c>
      <c r="F1845" s="13">
        <v>5.9483569999999997</v>
      </c>
      <c r="G1845" s="13">
        <v>5.9483569999999997</v>
      </c>
      <c r="H1845" s="13">
        <v>88.871300000000005</v>
      </c>
    </row>
    <row r="1846" spans="1:13" s="13" customFormat="1">
      <c r="A1846" s="11">
        <v>41166</v>
      </c>
      <c r="B1846" s="13">
        <v>10</v>
      </c>
      <c r="C1846" s="13" t="s">
        <v>48</v>
      </c>
      <c r="D1846" s="13" t="s">
        <v>46</v>
      </c>
      <c r="E1846" s="13" t="str">
        <f t="shared" si="28"/>
        <v>4116610Average Per PremiseAll</v>
      </c>
      <c r="F1846" s="13">
        <v>6.4456699999999998</v>
      </c>
      <c r="G1846" s="13">
        <v>6.4456699999999998</v>
      </c>
      <c r="H1846" s="13">
        <v>89.182400000000001</v>
      </c>
      <c r="I1846" s="13">
        <v>0</v>
      </c>
      <c r="J1846" s="13">
        <v>0</v>
      </c>
      <c r="K1846" s="13">
        <v>0</v>
      </c>
      <c r="L1846" s="13">
        <v>0</v>
      </c>
      <c r="M1846" s="13">
        <v>0</v>
      </c>
    </row>
    <row r="1847" spans="1:13" s="13" customFormat="1">
      <c r="A1847" s="11">
        <v>41166</v>
      </c>
      <c r="B1847" s="13">
        <v>10</v>
      </c>
      <c r="C1847" s="13" t="s">
        <v>50</v>
      </c>
      <c r="D1847" s="13" t="s">
        <v>55</v>
      </c>
      <c r="E1847" s="13" t="str">
        <f t="shared" si="28"/>
        <v>4116610Average Per Ton30% Cycling</v>
      </c>
      <c r="F1847" s="13">
        <v>0.95463730000000002</v>
      </c>
      <c r="G1847" s="13">
        <v>0.95463730000000002</v>
      </c>
      <c r="H1847" s="13">
        <v>89.786299999999997</v>
      </c>
    </row>
    <row r="1848" spans="1:13" s="13" customFormat="1">
      <c r="A1848" s="11">
        <v>41166</v>
      </c>
      <c r="B1848" s="13">
        <v>10</v>
      </c>
      <c r="C1848" s="13" t="s">
        <v>50</v>
      </c>
      <c r="D1848" s="13" t="s">
        <v>51</v>
      </c>
      <c r="E1848" s="13" t="str">
        <f t="shared" si="28"/>
        <v>4116610Average Per Ton50% Cycling</v>
      </c>
      <c r="F1848" s="13">
        <v>0.69761249999999997</v>
      </c>
      <c r="G1848" s="13">
        <v>0.69761249999999997</v>
      </c>
      <c r="H1848" s="13">
        <v>88.871300000000005</v>
      </c>
    </row>
    <row r="1849" spans="1:13" s="13" customFormat="1">
      <c r="A1849" s="11">
        <v>41166</v>
      </c>
      <c r="B1849" s="13">
        <v>10</v>
      </c>
      <c r="C1849" s="13" t="s">
        <v>50</v>
      </c>
      <c r="D1849" s="13" t="s">
        <v>46</v>
      </c>
      <c r="E1849" s="13" t="str">
        <f t="shared" si="28"/>
        <v>4116610Average Per TonAll</v>
      </c>
      <c r="F1849" s="13">
        <v>0.7850009</v>
      </c>
      <c r="G1849" s="13">
        <v>0.7850009</v>
      </c>
      <c r="H1849" s="13">
        <v>89.182400000000001</v>
      </c>
      <c r="I1849" s="13">
        <v>0</v>
      </c>
      <c r="J1849" s="13">
        <v>0</v>
      </c>
      <c r="K1849" s="13">
        <v>0</v>
      </c>
      <c r="L1849" s="13">
        <v>0</v>
      </c>
      <c r="M1849" s="13">
        <v>0</v>
      </c>
    </row>
    <row r="1850" spans="1:13" s="13" customFormat="1">
      <c r="A1850" s="11">
        <v>41166</v>
      </c>
      <c r="B1850" s="13">
        <v>11</v>
      </c>
      <c r="C1850" s="13" t="s">
        <v>56</v>
      </c>
      <c r="D1850" s="13" t="s">
        <v>55</v>
      </c>
      <c r="E1850" s="13" t="str">
        <f t="shared" si="28"/>
        <v>4116611Aggregate30% Cycling</v>
      </c>
      <c r="F1850" s="13">
        <v>13.62421</v>
      </c>
      <c r="G1850" s="13">
        <v>13.62421</v>
      </c>
      <c r="H1850" s="13">
        <v>89.6083</v>
      </c>
    </row>
    <row r="1851" spans="1:13" s="13" customFormat="1">
      <c r="A1851" s="11">
        <v>41166</v>
      </c>
      <c r="B1851" s="13">
        <v>11</v>
      </c>
      <c r="C1851" s="13" t="s">
        <v>56</v>
      </c>
      <c r="D1851" s="13" t="s">
        <v>51</v>
      </c>
      <c r="E1851" s="13" t="str">
        <f t="shared" si="28"/>
        <v>4116611Aggregate50% Cycling</v>
      </c>
      <c r="F1851" s="13">
        <v>21.998909999999999</v>
      </c>
      <c r="G1851" s="13">
        <v>21.998909999999999</v>
      </c>
      <c r="H1851" s="13">
        <v>88.806700000000006</v>
      </c>
    </row>
    <row r="1852" spans="1:13" s="13" customFormat="1">
      <c r="A1852" s="11">
        <v>41166</v>
      </c>
      <c r="B1852" s="13">
        <v>11</v>
      </c>
      <c r="C1852" s="13" t="s">
        <v>56</v>
      </c>
      <c r="D1852" s="13" t="s">
        <v>46</v>
      </c>
      <c r="E1852" s="13" t="str">
        <f t="shared" si="28"/>
        <v>4116611AggregateAll</v>
      </c>
      <c r="F1852" s="13">
        <v>35.624740000000003</v>
      </c>
      <c r="G1852" s="13">
        <v>35.624740000000003</v>
      </c>
      <c r="H1852" s="13">
        <v>89.079300000000003</v>
      </c>
      <c r="I1852" s="13">
        <v>0</v>
      </c>
      <c r="J1852" s="13">
        <v>0</v>
      </c>
      <c r="K1852" s="13">
        <v>0</v>
      </c>
      <c r="L1852" s="13">
        <v>0</v>
      </c>
      <c r="M1852" s="13">
        <v>0</v>
      </c>
    </row>
    <row r="1853" spans="1:13" s="13" customFormat="1">
      <c r="A1853" s="11">
        <v>41166</v>
      </c>
      <c r="B1853" s="13">
        <v>11</v>
      </c>
      <c r="C1853" s="13" t="s">
        <v>49</v>
      </c>
      <c r="D1853" s="13" t="s">
        <v>55</v>
      </c>
      <c r="E1853" s="13" t="str">
        <f t="shared" si="28"/>
        <v>4116611Average Per Device30% Cycling</v>
      </c>
      <c r="F1853" s="13">
        <v>3.9839760000000002</v>
      </c>
      <c r="G1853" s="13">
        <v>3.9839760000000002</v>
      </c>
      <c r="H1853" s="13">
        <v>89.6083</v>
      </c>
    </row>
    <row r="1854" spans="1:13" s="13" customFormat="1">
      <c r="A1854" s="11">
        <v>41166</v>
      </c>
      <c r="B1854" s="13">
        <v>11</v>
      </c>
      <c r="C1854" s="13" t="s">
        <v>49</v>
      </c>
      <c r="D1854" s="13" t="s">
        <v>51</v>
      </c>
      <c r="E1854" s="13" t="str">
        <f t="shared" si="28"/>
        <v>4116611Average Per Device50% Cycling</v>
      </c>
      <c r="F1854" s="13">
        <v>3.3846989999999999</v>
      </c>
      <c r="G1854" s="13">
        <v>3.3846989999999999</v>
      </c>
      <c r="H1854" s="13">
        <v>88.806700000000006</v>
      </c>
    </row>
    <row r="1855" spans="1:13" s="13" customFormat="1">
      <c r="A1855" s="11">
        <v>41166</v>
      </c>
      <c r="B1855" s="13">
        <v>11</v>
      </c>
      <c r="C1855" s="13" t="s">
        <v>49</v>
      </c>
      <c r="D1855" s="13" t="s">
        <v>46</v>
      </c>
      <c r="E1855" s="13" t="str">
        <f t="shared" si="28"/>
        <v>4116611Average Per DeviceAll</v>
      </c>
      <c r="F1855" s="13">
        <v>3.5884529999999999</v>
      </c>
      <c r="G1855" s="13">
        <v>3.5884529999999999</v>
      </c>
      <c r="H1855" s="13">
        <v>89.079300000000003</v>
      </c>
      <c r="I1855" s="13">
        <v>0</v>
      </c>
      <c r="J1855" s="13">
        <v>0</v>
      </c>
      <c r="K1855" s="13">
        <v>0</v>
      </c>
      <c r="L1855" s="13">
        <v>0</v>
      </c>
      <c r="M1855" s="13">
        <v>0</v>
      </c>
    </row>
    <row r="1856" spans="1:13" s="13" customFormat="1">
      <c r="A1856" s="11">
        <v>41166</v>
      </c>
      <c r="B1856" s="13">
        <v>11</v>
      </c>
      <c r="C1856" s="13" t="s">
        <v>48</v>
      </c>
      <c r="D1856" s="13" t="s">
        <v>55</v>
      </c>
      <c r="E1856" s="13" t="str">
        <f t="shared" si="28"/>
        <v>4116611Average Per Premise30% Cycling</v>
      </c>
      <c r="F1856" s="13">
        <v>8.4048189999999998</v>
      </c>
      <c r="G1856" s="13">
        <v>8.4048189999999998</v>
      </c>
      <c r="H1856" s="13">
        <v>89.6083</v>
      </c>
    </row>
    <row r="1857" spans="1:13" s="13" customFormat="1">
      <c r="A1857" s="11">
        <v>41166</v>
      </c>
      <c r="B1857" s="13">
        <v>11</v>
      </c>
      <c r="C1857" s="13" t="s">
        <v>48</v>
      </c>
      <c r="D1857" s="13" t="s">
        <v>51</v>
      </c>
      <c r="E1857" s="13" t="str">
        <f t="shared" si="28"/>
        <v>4116611Average Per Premise50% Cycling</v>
      </c>
      <c r="F1857" s="13">
        <v>6.9837790000000002</v>
      </c>
      <c r="G1857" s="13">
        <v>6.9837790000000002</v>
      </c>
      <c r="H1857" s="13">
        <v>88.806700000000006</v>
      </c>
    </row>
    <row r="1858" spans="1:13" s="13" customFormat="1">
      <c r="A1858" s="11">
        <v>41166</v>
      </c>
      <c r="B1858" s="13">
        <v>11</v>
      </c>
      <c r="C1858" s="13" t="s">
        <v>48</v>
      </c>
      <c r="D1858" s="13" t="s">
        <v>46</v>
      </c>
      <c r="E1858" s="13" t="str">
        <f t="shared" si="28"/>
        <v>4116611Average Per PremiseAll</v>
      </c>
      <c r="F1858" s="13">
        <v>7.466933</v>
      </c>
      <c r="G1858" s="13">
        <v>7.466933</v>
      </c>
      <c r="H1858" s="13">
        <v>89.079300000000003</v>
      </c>
      <c r="I1858" s="13">
        <v>0</v>
      </c>
      <c r="J1858" s="13">
        <v>0</v>
      </c>
      <c r="K1858" s="13">
        <v>0</v>
      </c>
      <c r="L1858" s="13">
        <v>0</v>
      </c>
      <c r="M1858" s="13">
        <v>0</v>
      </c>
    </row>
    <row r="1859" spans="1:13" s="13" customFormat="1">
      <c r="A1859" s="11">
        <v>41166</v>
      </c>
      <c r="B1859" s="13">
        <v>11</v>
      </c>
      <c r="C1859" s="13" t="s">
        <v>50</v>
      </c>
      <c r="D1859" s="13" t="s">
        <v>55</v>
      </c>
      <c r="E1859" s="13" t="str">
        <f t="shared" ref="E1859:E1922" si="29">CONCATENATE(A1859,B1859,C1859,D1859)</f>
        <v>4116611Average Per Ton30% Cycling</v>
      </c>
      <c r="F1859" s="13">
        <v>1.0826480000000001</v>
      </c>
      <c r="G1859" s="13">
        <v>1.0826480000000001</v>
      </c>
      <c r="H1859" s="13">
        <v>89.6083</v>
      </c>
    </row>
    <row r="1860" spans="1:13" s="13" customFormat="1">
      <c r="A1860" s="11">
        <v>41166</v>
      </c>
      <c r="B1860" s="13">
        <v>11</v>
      </c>
      <c r="C1860" s="13" t="s">
        <v>50</v>
      </c>
      <c r="D1860" s="13" t="s">
        <v>51</v>
      </c>
      <c r="E1860" s="13" t="str">
        <f t="shared" si="29"/>
        <v>4116611Average Per Ton50% Cycling</v>
      </c>
      <c r="F1860" s="13">
        <v>0.81904489999999996</v>
      </c>
      <c r="G1860" s="13">
        <v>0.81904489999999996</v>
      </c>
      <c r="H1860" s="13">
        <v>88.806700000000006</v>
      </c>
    </row>
    <row r="1861" spans="1:13" s="13" customFormat="1">
      <c r="A1861" s="11">
        <v>41166</v>
      </c>
      <c r="B1861" s="13">
        <v>11</v>
      </c>
      <c r="C1861" s="13" t="s">
        <v>50</v>
      </c>
      <c r="D1861" s="13" t="s">
        <v>46</v>
      </c>
      <c r="E1861" s="13" t="str">
        <f t="shared" si="29"/>
        <v>4116611Average Per TonAll</v>
      </c>
      <c r="F1861" s="13">
        <v>0.90867010000000004</v>
      </c>
      <c r="G1861" s="13">
        <v>0.90867010000000004</v>
      </c>
      <c r="H1861" s="13">
        <v>89.079300000000003</v>
      </c>
      <c r="I1861" s="13">
        <v>0</v>
      </c>
      <c r="J1861" s="13">
        <v>0</v>
      </c>
      <c r="K1861" s="13">
        <v>0</v>
      </c>
      <c r="L1861" s="13">
        <v>0</v>
      </c>
      <c r="M1861" s="13">
        <v>0</v>
      </c>
    </row>
    <row r="1862" spans="1:13" s="13" customFormat="1">
      <c r="A1862" s="11">
        <v>41166</v>
      </c>
      <c r="B1862" s="13">
        <v>12</v>
      </c>
      <c r="C1862" s="13" t="s">
        <v>56</v>
      </c>
      <c r="D1862" s="13" t="s">
        <v>55</v>
      </c>
      <c r="E1862" s="13" t="str">
        <f t="shared" si="29"/>
        <v>4116612Aggregate30% Cycling</v>
      </c>
      <c r="F1862" s="13">
        <v>14.650980000000001</v>
      </c>
      <c r="G1862" s="13">
        <v>14.650980000000001</v>
      </c>
      <c r="H1862" s="13">
        <v>95.293599999999998</v>
      </c>
    </row>
    <row r="1863" spans="1:13" s="13" customFormat="1">
      <c r="A1863" s="11">
        <v>41166</v>
      </c>
      <c r="B1863" s="13">
        <v>12</v>
      </c>
      <c r="C1863" s="13" t="s">
        <v>56</v>
      </c>
      <c r="D1863" s="13" t="s">
        <v>51</v>
      </c>
      <c r="E1863" s="13" t="str">
        <f t="shared" si="29"/>
        <v>4116612Aggregate50% Cycling</v>
      </c>
      <c r="F1863" s="13">
        <v>23.480640000000001</v>
      </c>
      <c r="G1863" s="13">
        <v>23.480640000000001</v>
      </c>
      <c r="H1863" s="13">
        <v>94.1524</v>
      </c>
    </row>
    <row r="1864" spans="1:13" s="13" customFormat="1">
      <c r="A1864" s="11">
        <v>41166</v>
      </c>
      <c r="B1864" s="13">
        <v>12</v>
      </c>
      <c r="C1864" s="13" t="s">
        <v>56</v>
      </c>
      <c r="D1864" s="13" t="s">
        <v>46</v>
      </c>
      <c r="E1864" s="13" t="str">
        <f t="shared" si="29"/>
        <v>4116612AggregateAll</v>
      </c>
      <c r="F1864" s="13">
        <v>38.133420000000001</v>
      </c>
      <c r="G1864" s="13">
        <v>38.133420000000001</v>
      </c>
      <c r="H1864" s="13">
        <v>94.540400000000005</v>
      </c>
      <c r="I1864" s="13">
        <v>0</v>
      </c>
      <c r="J1864" s="13">
        <v>0</v>
      </c>
      <c r="K1864" s="13">
        <v>0</v>
      </c>
      <c r="L1864" s="13">
        <v>0</v>
      </c>
      <c r="M1864" s="13">
        <v>0</v>
      </c>
    </row>
    <row r="1865" spans="1:13" s="13" customFormat="1">
      <c r="A1865" s="11">
        <v>41166</v>
      </c>
      <c r="B1865" s="13">
        <v>12</v>
      </c>
      <c r="C1865" s="13" t="s">
        <v>49</v>
      </c>
      <c r="D1865" s="13" t="s">
        <v>55</v>
      </c>
      <c r="E1865" s="13" t="str">
        <f t="shared" si="29"/>
        <v>4116612Average Per Device30% Cycling</v>
      </c>
      <c r="F1865" s="13">
        <v>4.2842209999999996</v>
      </c>
      <c r="G1865" s="13">
        <v>4.2842209999999996</v>
      </c>
      <c r="H1865" s="13">
        <v>95.293599999999998</v>
      </c>
    </row>
    <row r="1866" spans="1:13" s="13" customFormat="1">
      <c r="A1866" s="11">
        <v>41166</v>
      </c>
      <c r="B1866" s="13">
        <v>12</v>
      </c>
      <c r="C1866" s="13" t="s">
        <v>49</v>
      </c>
      <c r="D1866" s="13" t="s">
        <v>51</v>
      </c>
      <c r="E1866" s="13" t="str">
        <f t="shared" si="29"/>
        <v>4116612Average Per Device50% Cycling</v>
      </c>
      <c r="F1866" s="13">
        <v>3.6126749999999999</v>
      </c>
      <c r="G1866" s="13">
        <v>3.6126749999999999</v>
      </c>
      <c r="H1866" s="13">
        <v>94.1524</v>
      </c>
    </row>
    <row r="1867" spans="1:13" s="13" customFormat="1">
      <c r="A1867" s="11">
        <v>41166</v>
      </c>
      <c r="B1867" s="13">
        <v>12</v>
      </c>
      <c r="C1867" s="13" t="s">
        <v>49</v>
      </c>
      <c r="D1867" s="13" t="s">
        <v>46</v>
      </c>
      <c r="E1867" s="13" t="str">
        <f t="shared" si="29"/>
        <v>4116612Average Per DeviceAll</v>
      </c>
      <c r="F1867" s="13">
        <v>3.8410009999999999</v>
      </c>
      <c r="G1867" s="13">
        <v>3.8410009999999999</v>
      </c>
      <c r="H1867" s="13">
        <v>94.540400000000005</v>
      </c>
      <c r="I1867" s="13">
        <v>0</v>
      </c>
      <c r="J1867" s="13">
        <v>0</v>
      </c>
      <c r="K1867" s="13">
        <v>0</v>
      </c>
      <c r="L1867" s="13">
        <v>0</v>
      </c>
      <c r="M1867" s="13">
        <v>0</v>
      </c>
    </row>
    <row r="1868" spans="1:13" s="13" customFormat="1">
      <c r="A1868" s="11">
        <v>41166</v>
      </c>
      <c r="B1868" s="13">
        <v>12</v>
      </c>
      <c r="C1868" s="13" t="s">
        <v>48</v>
      </c>
      <c r="D1868" s="13" t="s">
        <v>55</v>
      </c>
      <c r="E1868" s="13" t="str">
        <f t="shared" si="29"/>
        <v>4116612Average Per Premise30% Cycling</v>
      </c>
      <c r="F1868" s="13">
        <v>9.0382339999999992</v>
      </c>
      <c r="G1868" s="13">
        <v>9.0382339999999992</v>
      </c>
      <c r="H1868" s="13">
        <v>95.293599999999998</v>
      </c>
    </row>
    <row r="1869" spans="1:13" s="13" customFormat="1">
      <c r="A1869" s="11">
        <v>41166</v>
      </c>
      <c r="B1869" s="13">
        <v>12</v>
      </c>
      <c r="C1869" s="13" t="s">
        <v>48</v>
      </c>
      <c r="D1869" s="13" t="s">
        <v>51</v>
      </c>
      <c r="E1869" s="13" t="str">
        <f t="shared" si="29"/>
        <v>4116612Average Per Premise50% Cycling</v>
      </c>
      <c r="F1869" s="13">
        <v>7.4541709999999997</v>
      </c>
      <c r="G1869" s="13">
        <v>7.4541709999999997</v>
      </c>
      <c r="H1869" s="13">
        <v>94.1524</v>
      </c>
    </row>
    <row r="1870" spans="1:13" s="13" customFormat="1">
      <c r="A1870" s="11">
        <v>41166</v>
      </c>
      <c r="B1870" s="13">
        <v>12</v>
      </c>
      <c r="C1870" s="13" t="s">
        <v>48</v>
      </c>
      <c r="D1870" s="13" t="s">
        <v>46</v>
      </c>
      <c r="E1870" s="13" t="str">
        <f t="shared" si="29"/>
        <v>4116612Average Per PremiseAll</v>
      </c>
      <c r="F1870" s="13">
        <v>7.9927520000000003</v>
      </c>
      <c r="G1870" s="13">
        <v>7.9927520000000003</v>
      </c>
      <c r="H1870" s="13">
        <v>94.540400000000005</v>
      </c>
      <c r="I1870" s="13">
        <v>0</v>
      </c>
      <c r="J1870" s="13">
        <v>0</v>
      </c>
      <c r="K1870" s="13">
        <v>0</v>
      </c>
      <c r="L1870" s="13">
        <v>0</v>
      </c>
      <c r="M1870" s="13">
        <v>0</v>
      </c>
    </row>
    <row r="1871" spans="1:13" s="13" customFormat="1">
      <c r="A1871" s="11">
        <v>41166</v>
      </c>
      <c r="B1871" s="13">
        <v>12</v>
      </c>
      <c r="C1871" s="13" t="s">
        <v>50</v>
      </c>
      <c r="D1871" s="13" t="s">
        <v>55</v>
      </c>
      <c r="E1871" s="13" t="str">
        <f t="shared" si="29"/>
        <v>4116612Average Per Ton30% Cycling</v>
      </c>
      <c r="F1871" s="13">
        <v>1.1642399999999999</v>
      </c>
      <c r="G1871" s="13">
        <v>1.1642399999999999</v>
      </c>
      <c r="H1871" s="13">
        <v>95.293599999999998</v>
      </c>
    </row>
    <row r="1872" spans="1:13" s="13" customFormat="1">
      <c r="A1872" s="11">
        <v>41166</v>
      </c>
      <c r="B1872" s="13">
        <v>12</v>
      </c>
      <c r="C1872" s="13" t="s">
        <v>50</v>
      </c>
      <c r="D1872" s="13" t="s">
        <v>51</v>
      </c>
      <c r="E1872" s="13" t="str">
        <f t="shared" si="29"/>
        <v>4116612Average Per Ton50% Cycling</v>
      </c>
      <c r="F1872" s="13">
        <v>0.87421150000000003</v>
      </c>
      <c r="G1872" s="13">
        <v>0.87421150000000003</v>
      </c>
      <c r="H1872" s="13">
        <v>94.1524</v>
      </c>
    </row>
    <row r="1873" spans="1:13" s="13" customFormat="1">
      <c r="A1873" s="11">
        <v>41166</v>
      </c>
      <c r="B1873" s="13">
        <v>12</v>
      </c>
      <c r="C1873" s="13" t="s">
        <v>50</v>
      </c>
      <c r="D1873" s="13" t="s">
        <v>46</v>
      </c>
      <c r="E1873" s="13" t="str">
        <f t="shared" si="29"/>
        <v>4116612Average Per TonAll</v>
      </c>
      <c r="F1873" s="13">
        <v>0.9728213</v>
      </c>
      <c r="G1873" s="13">
        <v>0.9728213</v>
      </c>
      <c r="H1873" s="13">
        <v>94.540400000000005</v>
      </c>
      <c r="I1873" s="13">
        <v>0</v>
      </c>
      <c r="J1873" s="13">
        <v>0</v>
      </c>
      <c r="K1873" s="13">
        <v>0</v>
      </c>
      <c r="L1873" s="13">
        <v>0</v>
      </c>
      <c r="M1873" s="13">
        <v>0</v>
      </c>
    </row>
    <row r="1874" spans="1:13" s="13" customFormat="1">
      <c r="A1874" s="11">
        <v>41166</v>
      </c>
      <c r="B1874" s="13">
        <v>13</v>
      </c>
      <c r="C1874" s="13" t="s">
        <v>56</v>
      </c>
      <c r="D1874" s="13" t="s">
        <v>55</v>
      </c>
      <c r="E1874" s="13" t="str">
        <f t="shared" si="29"/>
        <v>4116613Aggregate30% Cycling</v>
      </c>
      <c r="F1874" s="13">
        <v>15.26009</v>
      </c>
      <c r="G1874" s="13">
        <v>15.26009</v>
      </c>
      <c r="H1874" s="13">
        <v>96.689700000000002</v>
      </c>
    </row>
    <row r="1875" spans="1:13" s="13" customFormat="1">
      <c r="A1875" s="11">
        <v>41166</v>
      </c>
      <c r="B1875" s="13">
        <v>13</v>
      </c>
      <c r="C1875" s="13" t="s">
        <v>56</v>
      </c>
      <c r="D1875" s="13" t="s">
        <v>51</v>
      </c>
      <c r="E1875" s="13" t="str">
        <f t="shared" si="29"/>
        <v>4116613Aggregate50% Cycling</v>
      </c>
      <c r="F1875" s="13">
        <v>24.076070000000001</v>
      </c>
      <c r="G1875" s="13">
        <v>24.076070000000001</v>
      </c>
      <c r="H1875" s="13">
        <v>95.831900000000005</v>
      </c>
    </row>
    <row r="1876" spans="1:13" s="13" customFormat="1">
      <c r="A1876" s="11">
        <v>41166</v>
      </c>
      <c r="B1876" s="13">
        <v>13</v>
      </c>
      <c r="C1876" s="13" t="s">
        <v>56</v>
      </c>
      <c r="D1876" s="13" t="s">
        <v>46</v>
      </c>
      <c r="E1876" s="13" t="str">
        <f t="shared" si="29"/>
        <v>4116613AggregateAll</v>
      </c>
      <c r="F1876" s="13">
        <v>39.338180000000001</v>
      </c>
      <c r="G1876" s="13">
        <v>39.338180000000001</v>
      </c>
      <c r="H1876" s="13">
        <v>96.123599999999996</v>
      </c>
      <c r="I1876" s="13">
        <v>0</v>
      </c>
      <c r="J1876" s="13">
        <v>0</v>
      </c>
      <c r="K1876" s="13">
        <v>0</v>
      </c>
      <c r="L1876" s="13">
        <v>0</v>
      </c>
      <c r="M1876" s="13">
        <v>0</v>
      </c>
    </row>
    <row r="1877" spans="1:13" s="13" customFormat="1">
      <c r="A1877" s="11">
        <v>41166</v>
      </c>
      <c r="B1877" s="13">
        <v>13</v>
      </c>
      <c r="C1877" s="13" t="s">
        <v>49</v>
      </c>
      <c r="D1877" s="13" t="s">
        <v>55</v>
      </c>
      <c r="E1877" s="13" t="str">
        <f t="shared" si="29"/>
        <v>4116613Average Per Device30% Cycling</v>
      </c>
      <c r="F1877" s="13">
        <v>4.4623369999999998</v>
      </c>
      <c r="G1877" s="13">
        <v>4.4623369999999998</v>
      </c>
      <c r="H1877" s="13">
        <v>96.689700000000002</v>
      </c>
    </row>
    <row r="1878" spans="1:13" s="13" customFormat="1">
      <c r="A1878" s="11">
        <v>41166</v>
      </c>
      <c r="B1878" s="13">
        <v>13</v>
      </c>
      <c r="C1878" s="13" t="s">
        <v>49</v>
      </c>
      <c r="D1878" s="13" t="s">
        <v>51</v>
      </c>
      <c r="E1878" s="13" t="str">
        <f t="shared" si="29"/>
        <v>4116613Average Per Device50% Cycling</v>
      </c>
      <c r="F1878" s="13">
        <v>3.7042869999999999</v>
      </c>
      <c r="G1878" s="13">
        <v>3.7042869999999999</v>
      </c>
      <c r="H1878" s="13">
        <v>95.831900000000005</v>
      </c>
    </row>
    <row r="1879" spans="1:13" s="13" customFormat="1">
      <c r="A1879" s="11">
        <v>41166</v>
      </c>
      <c r="B1879" s="13">
        <v>13</v>
      </c>
      <c r="C1879" s="13" t="s">
        <v>49</v>
      </c>
      <c r="D1879" s="13" t="s">
        <v>46</v>
      </c>
      <c r="E1879" s="13" t="str">
        <f t="shared" si="29"/>
        <v>4116613Average Per DeviceAll</v>
      </c>
      <c r="F1879" s="13">
        <v>3.962024</v>
      </c>
      <c r="G1879" s="13">
        <v>3.962024</v>
      </c>
      <c r="H1879" s="13">
        <v>96.123599999999996</v>
      </c>
      <c r="I1879" s="13">
        <v>0</v>
      </c>
      <c r="J1879" s="13">
        <v>0</v>
      </c>
      <c r="K1879" s="13">
        <v>0</v>
      </c>
      <c r="L1879" s="13">
        <v>0</v>
      </c>
      <c r="M1879" s="13">
        <v>0</v>
      </c>
    </row>
    <row r="1880" spans="1:13" s="13" customFormat="1">
      <c r="A1880" s="11">
        <v>41166</v>
      </c>
      <c r="B1880" s="13">
        <v>13</v>
      </c>
      <c r="C1880" s="13" t="s">
        <v>48</v>
      </c>
      <c r="D1880" s="13" t="s">
        <v>55</v>
      </c>
      <c r="E1880" s="13" t="str">
        <f t="shared" si="29"/>
        <v>4116613Average Per Premise30% Cycling</v>
      </c>
      <c r="F1880" s="13">
        <v>9.4139979999999994</v>
      </c>
      <c r="G1880" s="13">
        <v>9.4139979999999994</v>
      </c>
      <c r="H1880" s="13">
        <v>96.689700000000002</v>
      </c>
    </row>
    <row r="1881" spans="1:13" s="13" customFormat="1">
      <c r="A1881" s="11">
        <v>41166</v>
      </c>
      <c r="B1881" s="13">
        <v>13</v>
      </c>
      <c r="C1881" s="13" t="s">
        <v>48</v>
      </c>
      <c r="D1881" s="13" t="s">
        <v>51</v>
      </c>
      <c r="E1881" s="13" t="str">
        <f t="shared" si="29"/>
        <v>4116613Average Per Premise50% Cycling</v>
      </c>
      <c r="F1881" s="13">
        <v>7.6431979999999999</v>
      </c>
      <c r="G1881" s="13">
        <v>7.6431979999999999</v>
      </c>
      <c r="H1881" s="13">
        <v>95.831900000000005</v>
      </c>
    </row>
    <row r="1882" spans="1:13" s="13" customFormat="1">
      <c r="A1882" s="11">
        <v>41166</v>
      </c>
      <c r="B1882" s="13">
        <v>13</v>
      </c>
      <c r="C1882" s="13" t="s">
        <v>48</v>
      </c>
      <c r="D1882" s="13" t="s">
        <v>46</v>
      </c>
      <c r="E1882" s="13" t="str">
        <f t="shared" si="29"/>
        <v>4116613Average Per PremiseAll</v>
      </c>
      <c r="F1882" s="13">
        <v>8.2452699999999997</v>
      </c>
      <c r="G1882" s="13">
        <v>8.2452699999999997</v>
      </c>
      <c r="H1882" s="13">
        <v>96.123599999999996</v>
      </c>
      <c r="I1882" s="13">
        <v>0</v>
      </c>
      <c r="J1882" s="13">
        <v>0</v>
      </c>
      <c r="K1882" s="13">
        <v>0</v>
      </c>
      <c r="L1882" s="13">
        <v>0</v>
      </c>
      <c r="M1882" s="13">
        <v>0</v>
      </c>
    </row>
    <row r="1883" spans="1:13" s="13" customFormat="1">
      <c r="A1883" s="11">
        <v>41166</v>
      </c>
      <c r="B1883" s="13">
        <v>13</v>
      </c>
      <c r="C1883" s="13" t="s">
        <v>50</v>
      </c>
      <c r="D1883" s="13" t="s">
        <v>55</v>
      </c>
      <c r="E1883" s="13" t="str">
        <f t="shared" si="29"/>
        <v>4116613Average Per Ton30% Cycling</v>
      </c>
      <c r="F1883" s="13">
        <v>1.2126429999999999</v>
      </c>
      <c r="G1883" s="13">
        <v>1.2126429999999999</v>
      </c>
      <c r="H1883" s="13">
        <v>96.689700000000002</v>
      </c>
    </row>
    <row r="1884" spans="1:13" s="13" customFormat="1">
      <c r="A1884" s="11">
        <v>41166</v>
      </c>
      <c r="B1884" s="13">
        <v>13</v>
      </c>
      <c r="C1884" s="13" t="s">
        <v>50</v>
      </c>
      <c r="D1884" s="13" t="s">
        <v>51</v>
      </c>
      <c r="E1884" s="13" t="str">
        <f t="shared" si="29"/>
        <v>4116613Average Per Ton50% Cycling</v>
      </c>
      <c r="F1884" s="13">
        <v>0.89638030000000002</v>
      </c>
      <c r="G1884" s="13">
        <v>0.89638030000000002</v>
      </c>
      <c r="H1884" s="13">
        <v>95.831900000000005</v>
      </c>
    </row>
    <row r="1885" spans="1:13" s="13" customFormat="1">
      <c r="A1885" s="11">
        <v>41166</v>
      </c>
      <c r="B1885" s="13">
        <v>13</v>
      </c>
      <c r="C1885" s="13" t="s">
        <v>50</v>
      </c>
      <c r="D1885" s="13" t="s">
        <v>46</v>
      </c>
      <c r="E1885" s="13" t="str">
        <f t="shared" si="29"/>
        <v>4116613Average Per TonAll</v>
      </c>
      <c r="F1885" s="13">
        <v>1.0039100000000001</v>
      </c>
      <c r="G1885" s="13">
        <v>1.0039100000000001</v>
      </c>
      <c r="H1885" s="13">
        <v>96.123599999999996</v>
      </c>
      <c r="I1885" s="13">
        <v>0</v>
      </c>
      <c r="J1885" s="13">
        <v>0</v>
      </c>
      <c r="K1885" s="13">
        <v>0</v>
      </c>
      <c r="L1885" s="13">
        <v>0</v>
      </c>
      <c r="M1885" s="13">
        <v>0</v>
      </c>
    </row>
    <row r="1886" spans="1:13" s="13" customFormat="1">
      <c r="A1886" s="11">
        <v>41166</v>
      </c>
      <c r="B1886" s="13">
        <v>14</v>
      </c>
      <c r="C1886" s="13" t="s">
        <v>56</v>
      </c>
      <c r="D1886" s="13" t="s">
        <v>55</v>
      </c>
      <c r="E1886" s="13" t="str">
        <f t="shared" si="29"/>
        <v>4116614Aggregate30% Cycling</v>
      </c>
      <c r="F1886" s="13">
        <v>14.74187</v>
      </c>
      <c r="G1886" s="13">
        <v>15.508900000000001</v>
      </c>
      <c r="H1886" s="13">
        <v>98.122900000000001</v>
      </c>
      <c r="I1886" s="13">
        <v>0.20092280000000001</v>
      </c>
      <c r="J1886" s="13">
        <v>0.53538850000000004</v>
      </c>
      <c r="K1886" s="13">
        <v>0.76703840000000001</v>
      </c>
      <c r="L1886" s="13">
        <v>0.99868840000000003</v>
      </c>
      <c r="M1886" s="13">
        <v>1.333154</v>
      </c>
    </row>
    <row r="1887" spans="1:13" s="13" customFormat="1">
      <c r="A1887" s="11">
        <v>41166</v>
      </c>
      <c r="B1887" s="13">
        <v>14</v>
      </c>
      <c r="C1887" s="13" t="s">
        <v>56</v>
      </c>
      <c r="D1887" s="13" t="s">
        <v>51</v>
      </c>
      <c r="E1887" s="13" t="str">
        <f t="shared" si="29"/>
        <v>4116614Aggregate50% Cycling</v>
      </c>
      <c r="F1887" s="13">
        <v>22.475899999999999</v>
      </c>
      <c r="G1887" s="13">
        <v>24.314229999999998</v>
      </c>
      <c r="H1887" s="13">
        <v>97.345399999999998</v>
      </c>
      <c r="I1887" s="13">
        <v>0.1137026</v>
      </c>
      <c r="J1887" s="13">
        <v>1.1326240000000001</v>
      </c>
      <c r="K1887" s="13">
        <v>1.838325</v>
      </c>
      <c r="L1887" s="13">
        <v>2.5440269999999998</v>
      </c>
      <c r="M1887" s="13">
        <v>3.562948</v>
      </c>
    </row>
    <row r="1888" spans="1:13" s="13" customFormat="1">
      <c r="A1888" s="11">
        <v>41166</v>
      </c>
      <c r="B1888" s="13">
        <v>14</v>
      </c>
      <c r="C1888" s="13" t="s">
        <v>56</v>
      </c>
      <c r="D1888" s="13" t="s">
        <v>46</v>
      </c>
      <c r="E1888" s="13" t="str">
        <f t="shared" si="29"/>
        <v>4116614AggregateAll</v>
      </c>
      <c r="F1888" s="13">
        <v>37.22</v>
      </c>
      <c r="G1888" s="13">
        <v>39.825240000000001</v>
      </c>
      <c r="H1888" s="13">
        <v>97.609800000000007</v>
      </c>
      <c r="I1888" s="13">
        <v>0.31472549999999999</v>
      </c>
      <c r="J1888" s="13">
        <v>1.6679790000000001</v>
      </c>
      <c r="K1888" s="13">
        <v>2.6052379999999999</v>
      </c>
      <c r="L1888" s="13">
        <v>3.542497</v>
      </c>
      <c r="M1888" s="13">
        <v>4.8957499999999996</v>
      </c>
    </row>
    <row r="1889" spans="1:13" s="13" customFormat="1">
      <c r="A1889" s="11">
        <v>41166</v>
      </c>
      <c r="B1889" s="13">
        <v>14</v>
      </c>
      <c r="C1889" s="13" t="s">
        <v>49</v>
      </c>
      <c r="D1889" s="13" t="s">
        <v>55</v>
      </c>
      <c r="E1889" s="13" t="str">
        <f t="shared" si="29"/>
        <v>4116614Average Per Device30% Cycling</v>
      </c>
      <c r="F1889" s="13">
        <v>4.3107990000000003</v>
      </c>
      <c r="G1889" s="13">
        <v>4.5350950000000001</v>
      </c>
      <c r="H1889" s="13">
        <v>98.122900000000001</v>
      </c>
      <c r="I1889" s="13">
        <v>-0.12494189999999999</v>
      </c>
      <c r="J1889" s="13">
        <v>8.1391000000000005E-2</v>
      </c>
      <c r="K1889" s="13">
        <v>0.22429660000000001</v>
      </c>
      <c r="L1889" s="13">
        <v>0.36720209999999998</v>
      </c>
      <c r="M1889" s="13">
        <v>0.57353509999999996</v>
      </c>
    </row>
    <row r="1890" spans="1:13" s="13" customFormat="1">
      <c r="A1890" s="11">
        <v>41166</v>
      </c>
      <c r="B1890" s="13">
        <v>14</v>
      </c>
      <c r="C1890" s="13" t="s">
        <v>49</v>
      </c>
      <c r="D1890" s="13" t="s">
        <v>51</v>
      </c>
      <c r="E1890" s="13" t="str">
        <f t="shared" si="29"/>
        <v>4116614Average Per Device50% Cycling</v>
      </c>
      <c r="F1890" s="13">
        <v>3.4580880000000001</v>
      </c>
      <c r="G1890" s="13">
        <v>3.7409289999999999</v>
      </c>
      <c r="H1890" s="13">
        <v>97.345399999999998</v>
      </c>
      <c r="I1890" s="13">
        <v>-0.26465870000000002</v>
      </c>
      <c r="J1890" s="13">
        <v>5.8808300000000001E-2</v>
      </c>
      <c r="K1890" s="13">
        <v>0.28284049999999999</v>
      </c>
      <c r="L1890" s="13">
        <v>0.50687269999999995</v>
      </c>
      <c r="M1890" s="13">
        <v>0.83033970000000001</v>
      </c>
    </row>
    <row r="1891" spans="1:13" s="13" customFormat="1">
      <c r="A1891" s="11">
        <v>41166</v>
      </c>
      <c r="B1891" s="13">
        <v>14</v>
      </c>
      <c r="C1891" s="13" t="s">
        <v>49</v>
      </c>
      <c r="D1891" s="13" t="s">
        <v>46</v>
      </c>
      <c r="E1891" s="13" t="str">
        <f t="shared" si="29"/>
        <v>4116614Average Per DeviceAll</v>
      </c>
      <c r="F1891" s="13">
        <v>3.7480099999999998</v>
      </c>
      <c r="G1891" s="13">
        <v>4.0109450000000004</v>
      </c>
      <c r="H1891" s="13">
        <v>97.609800000000007</v>
      </c>
      <c r="I1891" s="13">
        <v>-0.21715499999999999</v>
      </c>
      <c r="J1891" s="13">
        <v>6.6486400000000001E-2</v>
      </c>
      <c r="K1891" s="13">
        <v>0.26293559999999999</v>
      </c>
      <c r="L1891" s="13">
        <v>0.45938469999999998</v>
      </c>
      <c r="M1891" s="13">
        <v>0.74302619999999997</v>
      </c>
    </row>
    <row r="1892" spans="1:13" s="13" customFormat="1">
      <c r="A1892" s="11">
        <v>41166</v>
      </c>
      <c r="B1892" s="13">
        <v>14</v>
      </c>
      <c r="C1892" s="13" t="s">
        <v>48</v>
      </c>
      <c r="D1892" s="13" t="s">
        <v>55</v>
      </c>
      <c r="E1892" s="13" t="str">
        <f t="shared" si="29"/>
        <v>4116614Average Per Premise30% Cycling</v>
      </c>
      <c r="F1892" s="13">
        <v>9.094303</v>
      </c>
      <c r="G1892" s="13">
        <v>9.5674919999999997</v>
      </c>
      <c r="H1892" s="13">
        <v>98.122900000000001</v>
      </c>
      <c r="I1892" s="13">
        <v>0.1239499</v>
      </c>
      <c r="J1892" s="13">
        <v>0.33028279999999999</v>
      </c>
      <c r="K1892" s="13">
        <v>0.47318840000000001</v>
      </c>
      <c r="L1892" s="13">
        <v>0.61609400000000003</v>
      </c>
      <c r="M1892" s="13">
        <v>0.82242689999999996</v>
      </c>
    </row>
    <row r="1893" spans="1:13" s="13" customFormat="1">
      <c r="A1893" s="11">
        <v>41166</v>
      </c>
      <c r="B1893" s="13">
        <v>14</v>
      </c>
      <c r="C1893" s="13" t="s">
        <v>48</v>
      </c>
      <c r="D1893" s="13" t="s">
        <v>51</v>
      </c>
      <c r="E1893" s="13" t="str">
        <f t="shared" si="29"/>
        <v>4116614Average Per Premise50% Cycling</v>
      </c>
      <c r="F1893" s="13">
        <v>7.1352070000000003</v>
      </c>
      <c r="G1893" s="13">
        <v>7.7188020000000002</v>
      </c>
      <c r="H1893" s="13">
        <v>97.345399999999998</v>
      </c>
      <c r="I1893" s="13">
        <v>3.6096099999999999E-2</v>
      </c>
      <c r="J1893" s="13">
        <v>0.35956300000000002</v>
      </c>
      <c r="K1893" s="13">
        <v>0.58359530000000004</v>
      </c>
      <c r="L1893" s="13">
        <v>0.80762750000000005</v>
      </c>
      <c r="M1893" s="13">
        <v>1.131094</v>
      </c>
    </row>
    <row r="1894" spans="1:13" s="13" customFormat="1">
      <c r="A1894" s="11">
        <v>41166</v>
      </c>
      <c r="B1894" s="13">
        <v>14</v>
      </c>
      <c r="C1894" s="13" t="s">
        <v>48</v>
      </c>
      <c r="D1894" s="13" t="s">
        <v>46</v>
      </c>
      <c r="E1894" s="13" t="str">
        <f t="shared" si="29"/>
        <v>4116614Average Per PremiseAll</v>
      </c>
      <c r="F1894" s="13">
        <v>7.8013000000000003</v>
      </c>
      <c r="G1894" s="13">
        <v>8.3473570000000006</v>
      </c>
      <c r="H1894" s="13">
        <v>97.609800000000007</v>
      </c>
      <c r="I1894" s="13">
        <v>6.5966399999999994E-2</v>
      </c>
      <c r="J1894" s="13">
        <v>0.34960780000000002</v>
      </c>
      <c r="K1894" s="13">
        <v>0.54605689999999996</v>
      </c>
      <c r="L1894" s="13">
        <v>0.74250609999999995</v>
      </c>
      <c r="M1894" s="13">
        <v>1.0261480000000001</v>
      </c>
    </row>
    <row r="1895" spans="1:13" s="13" customFormat="1">
      <c r="A1895" s="11">
        <v>41166</v>
      </c>
      <c r="B1895" s="13">
        <v>14</v>
      </c>
      <c r="C1895" s="13" t="s">
        <v>50</v>
      </c>
      <c r="D1895" s="13" t="s">
        <v>55</v>
      </c>
      <c r="E1895" s="13" t="str">
        <f t="shared" si="29"/>
        <v>4116614Average Per Ton30% Cycling</v>
      </c>
      <c r="F1895" s="13">
        <v>1.1714629999999999</v>
      </c>
      <c r="G1895" s="13">
        <v>1.232415</v>
      </c>
      <c r="H1895" s="13">
        <v>98.122900000000001</v>
      </c>
      <c r="I1895" s="13">
        <v>-0.28828569999999998</v>
      </c>
      <c r="J1895" s="13">
        <v>-8.1952800000000006E-2</v>
      </c>
      <c r="K1895" s="13">
        <v>6.0952800000000001E-2</v>
      </c>
      <c r="L1895" s="13">
        <v>0.20385829999999999</v>
      </c>
      <c r="M1895" s="13">
        <v>0.41019129999999998</v>
      </c>
    </row>
    <row r="1896" spans="1:13" s="13" customFormat="1">
      <c r="A1896" s="11">
        <v>41166</v>
      </c>
      <c r="B1896" s="13">
        <v>14</v>
      </c>
      <c r="C1896" s="13" t="s">
        <v>50</v>
      </c>
      <c r="D1896" s="13" t="s">
        <v>51</v>
      </c>
      <c r="E1896" s="13" t="str">
        <f t="shared" si="29"/>
        <v>4116614Average Per Ton50% Cycling</v>
      </c>
      <c r="F1896" s="13">
        <v>0.83680399999999999</v>
      </c>
      <c r="G1896" s="13">
        <v>0.90524700000000002</v>
      </c>
      <c r="H1896" s="13">
        <v>97.345399999999998</v>
      </c>
      <c r="I1896" s="13">
        <v>-0.47905619999999999</v>
      </c>
      <c r="J1896" s="13">
        <v>-0.15558920000000001</v>
      </c>
      <c r="K1896" s="13">
        <v>6.8443000000000004E-2</v>
      </c>
      <c r="L1896" s="13">
        <v>0.29247529999999999</v>
      </c>
      <c r="M1896" s="13">
        <v>0.6159422</v>
      </c>
    </row>
    <row r="1897" spans="1:13" s="13" customFormat="1">
      <c r="A1897" s="11">
        <v>41166</v>
      </c>
      <c r="B1897" s="13">
        <v>14</v>
      </c>
      <c r="C1897" s="13" t="s">
        <v>50</v>
      </c>
      <c r="D1897" s="13" t="s">
        <v>46</v>
      </c>
      <c r="E1897" s="13" t="str">
        <f t="shared" si="29"/>
        <v>4116614Average Per TonAll</v>
      </c>
      <c r="F1897" s="13">
        <v>0.95058790000000004</v>
      </c>
      <c r="G1897" s="13">
        <v>1.0164839999999999</v>
      </c>
      <c r="H1897" s="13">
        <v>97.609800000000007</v>
      </c>
      <c r="I1897" s="13">
        <v>-0.41419420000000001</v>
      </c>
      <c r="J1897" s="13">
        <v>-0.1305528</v>
      </c>
      <c r="K1897" s="13">
        <v>6.5896300000000005E-2</v>
      </c>
      <c r="L1897" s="13">
        <v>0.26234550000000001</v>
      </c>
      <c r="M1897" s="13">
        <v>0.54598690000000005</v>
      </c>
    </row>
    <row r="1898" spans="1:13" s="13" customFormat="1">
      <c r="A1898" s="11">
        <v>41166</v>
      </c>
      <c r="B1898" s="13">
        <v>15</v>
      </c>
      <c r="C1898" s="13" t="s">
        <v>56</v>
      </c>
      <c r="D1898" s="13" t="s">
        <v>55</v>
      </c>
      <c r="E1898" s="13" t="str">
        <f t="shared" si="29"/>
        <v>4116615Aggregate30% Cycling</v>
      </c>
      <c r="F1898" s="13">
        <v>14.89138</v>
      </c>
      <c r="G1898" s="13">
        <v>15.592320000000001</v>
      </c>
      <c r="H1898" s="13">
        <v>97.772800000000004</v>
      </c>
      <c r="I1898" s="13">
        <v>6.9613300000000003E-2</v>
      </c>
      <c r="J1898" s="13">
        <v>0.44260539999999998</v>
      </c>
      <c r="K1898" s="13">
        <v>0.70093850000000002</v>
      </c>
      <c r="L1898" s="13">
        <v>0.95927169999999995</v>
      </c>
      <c r="M1898" s="13">
        <v>1.3322639999999999</v>
      </c>
    </row>
    <row r="1899" spans="1:13" s="13" customFormat="1">
      <c r="A1899" s="11">
        <v>41166</v>
      </c>
      <c r="B1899" s="13">
        <v>15</v>
      </c>
      <c r="C1899" s="13" t="s">
        <v>56</v>
      </c>
      <c r="D1899" s="13" t="s">
        <v>51</v>
      </c>
      <c r="E1899" s="13" t="str">
        <f t="shared" si="29"/>
        <v>4116615Aggregate50% Cycling</v>
      </c>
      <c r="F1899" s="13">
        <v>21.475560000000002</v>
      </c>
      <c r="G1899" s="13">
        <v>24.303750000000001</v>
      </c>
      <c r="H1899" s="13">
        <v>96.782799999999995</v>
      </c>
      <c r="I1899" s="13">
        <v>1.1359680000000001</v>
      </c>
      <c r="J1899" s="13">
        <v>2.135748</v>
      </c>
      <c r="K1899" s="13">
        <v>2.8281930000000002</v>
      </c>
      <c r="L1899" s="13">
        <v>3.5206379999999999</v>
      </c>
      <c r="M1899" s="13">
        <v>4.5204180000000003</v>
      </c>
    </row>
    <row r="1900" spans="1:13" s="13" customFormat="1">
      <c r="A1900" s="11">
        <v>41166</v>
      </c>
      <c r="B1900" s="13">
        <v>15</v>
      </c>
      <c r="C1900" s="13" t="s">
        <v>56</v>
      </c>
      <c r="D1900" s="13" t="s">
        <v>46</v>
      </c>
      <c r="E1900" s="13" t="str">
        <f t="shared" si="29"/>
        <v>4116615AggregateAll</v>
      </c>
      <c r="F1900" s="13">
        <v>36.369639999999997</v>
      </c>
      <c r="G1900" s="13">
        <v>39.898240000000001</v>
      </c>
      <c r="H1900" s="13">
        <v>97.119399999999999</v>
      </c>
      <c r="I1900" s="13">
        <v>1.205219</v>
      </c>
      <c r="J1900" s="13">
        <v>2.5778919999999999</v>
      </c>
      <c r="K1900" s="13">
        <v>3.5286010000000001</v>
      </c>
      <c r="L1900" s="13">
        <v>4.4793099999999999</v>
      </c>
      <c r="M1900" s="13">
        <v>5.8519829999999997</v>
      </c>
    </row>
    <row r="1901" spans="1:13" s="13" customFormat="1">
      <c r="A1901" s="11">
        <v>41166</v>
      </c>
      <c r="B1901" s="13">
        <v>15</v>
      </c>
      <c r="C1901" s="13" t="s">
        <v>49</v>
      </c>
      <c r="D1901" s="13" t="s">
        <v>55</v>
      </c>
      <c r="E1901" s="13" t="str">
        <f t="shared" si="29"/>
        <v>4116615Average Per Device30% Cycling</v>
      </c>
      <c r="F1901" s="13">
        <v>4.3545199999999999</v>
      </c>
      <c r="G1901" s="13">
        <v>4.559488</v>
      </c>
      <c r="H1901" s="13">
        <v>97.772800000000004</v>
      </c>
      <c r="I1901" s="13">
        <v>-0.18449850000000001</v>
      </c>
      <c r="J1901" s="13">
        <v>4.56014E-2</v>
      </c>
      <c r="K1901" s="13">
        <v>0.20496800000000001</v>
      </c>
      <c r="L1901" s="13">
        <v>0.36433450000000001</v>
      </c>
      <c r="M1901" s="13">
        <v>0.59443449999999998</v>
      </c>
    </row>
    <row r="1902" spans="1:13" s="13" customFormat="1">
      <c r="A1902" s="11">
        <v>41166</v>
      </c>
      <c r="B1902" s="13">
        <v>15</v>
      </c>
      <c r="C1902" s="13" t="s">
        <v>49</v>
      </c>
      <c r="D1902" s="13" t="s">
        <v>51</v>
      </c>
      <c r="E1902" s="13" t="str">
        <f t="shared" si="29"/>
        <v>4116615Average Per Device50% Cycling</v>
      </c>
      <c r="F1902" s="13">
        <v>3.3041779999999998</v>
      </c>
      <c r="G1902" s="13">
        <v>3.7393169999999998</v>
      </c>
      <c r="H1902" s="13">
        <v>96.782799999999995</v>
      </c>
      <c r="I1902" s="13">
        <v>-0.1020752</v>
      </c>
      <c r="J1902" s="13">
        <v>0.21531539999999999</v>
      </c>
      <c r="K1902" s="13">
        <v>0.4351392</v>
      </c>
      <c r="L1902" s="13">
        <v>0.65496299999999996</v>
      </c>
      <c r="M1902" s="13">
        <v>0.97235349999999998</v>
      </c>
    </row>
    <row r="1903" spans="1:13" s="13" customFormat="1">
      <c r="A1903" s="11">
        <v>41166</v>
      </c>
      <c r="B1903" s="13">
        <v>15</v>
      </c>
      <c r="C1903" s="13" t="s">
        <v>49</v>
      </c>
      <c r="D1903" s="13" t="s">
        <v>46</v>
      </c>
      <c r="E1903" s="13" t="str">
        <f t="shared" si="29"/>
        <v>4116615Average Per DeviceAll</v>
      </c>
      <c r="F1903" s="13">
        <v>3.6612939999999998</v>
      </c>
      <c r="G1903" s="13">
        <v>4.0181750000000003</v>
      </c>
      <c r="H1903" s="13">
        <v>97.119399999999999</v>
      </c>
      <c r="I1903" s="13">
        <v>-0.1300991</v>
      </c>
      <c r="J1903" s="13">
        <v>0.15761269999999999</v>
      </c>
      <c r="K1903" s="13">
        <v>0.356881</v>
      </c>
      <c r="L1903" s="13">
        <v>0.55614929999999996</v>
      </c>
      <c r="M1903" s="13">
        <v>0.84386099999999997</v>
      </c>
    </row>
    <row r="1904" spans="1:13" s="13" customFormat="1">
      <c r="A1904" s="11">
        <v>41166</v>
      </c>
      <c r="B1904" s="13">
        <v>15</v>
      </c>
      <c r="C1904" s="13" t="s">
        <v>48</v>
      </c>
      <c r="D1904" s="13" t="s">
        <v>55</v>
      </c>
      <c r="E1904" s="13" t="str">
        <f t="shared" si="29"/>
        <v>4116615Average Per Premise30% Cycling</v>
      </c>
      <c r="F1904" s="13">
        <v>9.1865400000000008</v>
      </c>
      <c r="G1904" s="13">
        <v>9.6189509999999991</v>
      </c>
      <c r="H1904" s="13">
        <v>97.772800000000004</v>
      </c>
      <c r="I1904" s="13">
        <v>4.2944700000000002E-2</v>
      </c>
      <c r="J1904" s="13">
        <v>0.27304460000000003</v>
      </c>
      <c r="K1904" s="13">
        <v>0.4324112</v>
      </c>
      <c r="L1904" s="13">
        <v>0.59177769999999996</v>
      </c>
      <c r="M1904" s="13">
        <v>0.82187770000000004</v>
      </c>
    </row>
    <row r="1905" spans="1:13" s="13" customFormat="1">
      <c r="A1905" s="11">
        <v>41166</v>
      </c>
      <c r="B1905" s="13">
        <v>15</v>
      </c>
      <c r="C1905" s="13" t="s">
        <v>48</v>
      </c>
      <c r="D1905" s="13" t="s">
        <v>51</v>
      </c>
      <c r="E1905" s="13" t="str">
        <f t="shared" si="29"/>
        <v>4116615Average Per Premise50% Cycling</v>
      </c>
      <c r="F1905" s="13">
        <v>6.8176379999999996</v>
      </c>
      <c r="G1905" s="13">
        <v>7.7154769999999999</v>
      </c>
      <c r="H1905" s="13">
        <v>96.782799999999995</v>
      </c>
      <c r="I1905" s="13">
        <v>0.36062470000000002</v>
      </c>
      <c r="J1905" s="13">
        <v>0.67801529999999999</v>
      </c>
      <c r="K1905" s="13">
        <v>0.8978391</v>
      </c>
      <c r="L1905" s="13">
        <v>1.1176630000000001</v>
      </c>
      <c r="M1905" s="13">
        <v>1.4350529999999999</v>
      </c>
    </row>
    <row r="1906" spans="1:13" s="13" customFormat="1">
      <c r="A1906" s="11">
        <v>41166</v>
      </c>
      <c r="B1906" s="13">
        <v>15</v>
      </c>
      <c r="C1906" s="13" t="s">
        <v>48</v>
      </c>
      <c r="D1906" s="13" t="s">
        <v>46</v>
      </c>
      <c r="E1906" s="13" t="str">
        <f t="shared" si="29"/>
        <v>4116615Average Per PremiseAll</v>
      </c>
      <c r="F1906" s="13">
        <v>7.6230650000000004</v>
      </c>
      <c r="G1906" s="13">
        <v>8.3626579999999997</v>
      </c>
      <c r="H1906" s="13">
        <v>97.119399999999999</v>
      </c>
      <c r="I1906" s="13">
        <v>0.25261349999999999</v>
      </c>
      <c r="J1906" s="13">
        <v>0.54032530000000001</v>
      </c>
      <c r="K1906" s="13">
        <v>0.73959359999999996</v>
      </c>
      <c r="L1906" s="13">
        <v>0.93886190000000003</v>
      </c>
      <c r="M1906" s="13">
        <v>1.2265740000000001</v>
      </c>
    </row>
    <row r="1907" spans="1:13" s="13" customFormat="1">
      <c r="A1907" s="11">
        <v>41166</v>
      </c>
      <c r="B1907" s="13">
        <v>15</v>
      </c>
      <c r="C1907" s="13" t="s">
        <v>50</v>
      </c>
      <c r="D1907" s="13" t="s">
        <v>55</v>
      </c>
      <c r="E1907" s="13" t="str">
        <f t="shared" si="29"/>
        <v>4116615Average Per Ton30% Cycling</v>
      </c>
      <c r="F1907" s="13">
        <v>1.183344</v>
      </c>
      <c r="G1907" s="13">
        <v>1.239044</v>
      </c>
      <c r="H1907" s="13">
        <v>97.772800000000004</v>
      </c>
      <c r="I1907" s="13">
        <v>-0.33376640000000002</v>
      </c>
      <c r="J1907" s="13">
        <v>-0.10366649999999999</v>
      </c>
      <c r="K1907" s="13">
        <v>5.5700100000000002E-2</v>
      </c>
      <c r="L1907" s="13">
        <v>0.2150666</v>
      </c>
      <c r="M1907" s="13">
        <v>0.44516660000000002</v>
      </c>
    </row>
    <row r="1908" spans="1:13" s="13" customFormat="1">
      <c r="A1908" s="11">
        <v>41166</v>
      </c>
      <c r="B1908" s="13">
        <v>15</v>
      </c>
      <c r="C1908" s="13" t="s">
        <v>50</v>
      </c>
      <c r="D1908" s="13" t="s">
        <v>51</v>
      </c>
      <c r="E1908" s="13" t="str">
        <f t="shared" si="29"/>
        <v>4116615Average Per Ton50% Cycling</v>
      </c>
      <c r="F1908" s="13">
        <v>0.79956020000000005</v>
      </c>
      <c r="G1908" s="13">
        <v>0.90485709999999997</v>
      </c>
      <c r="H1908" s="13">
        <v>96.782799999999995</v>
      </c>
      <c r="I1908" s="13">
        <v>-0.43191740000000001</v>
      </c>
      <c r="J1908" s="13">
        <v>-0.1145268</v>
      </c>
      <c r="K1908" s="13">
        <v>0.1052969</v>
      </c>
      <c r="L1908" s="13">
        <v>0.32512069999999998</v>
      </c>
      <c r="M1908" s="13">
        <v>0.64251119999999995</v>
      </c>
    </row>
    <row r="1909" spans="1:13" s="13" customFormat="1">
      <c r="A1909" s="11">
        <v>41166</v>
      </c>
      <c r="B1909" s="13">
        <v>15</v>
      </c>
      <c r="C1909" s="13" t="s">
        <v>50</v>
      </c>
      <c r="D1909" s="13" t="s">
        <v>46</v>
      </c>
      <c r="E1909" s="13" t="str">
        <f t="shared" si="29"/>
        <v>4116615Average Per TonAll</v>
      </c>
      <c r="F1909" s="13">
        <v>0.93004659999999995</v>
      </c>
      <c r="G1909" s="13">
        <v>1.018481</v>
      </c>
      <c r="H1909" s="13">
        <v>97.119399999999999</v>
      </c>
      <c r="I1909" s="13">
        <v>-0.39854610000000001</v>
      </c>
      <c r="J1909" s="13">
        <v>-0.1108343</v>
      </c>
      <c r="K1909" s="13">
        <v>8.8433999999999999E-2</v>
      </c>
      <c r="L1909" s="13">
        <v>0.28770230000000002</v>
      </c>
      <c r="M1909" s="13">
        <v>0.57541399999999998</v>
      </c>
    </row>
    <row r="1910" spans="1:13" s="13" customFormat="1">
      <c r="A1910" s="11">
        <v>41166</v>
      </c>
      <c r="B1910" s="13">
        <v>16</v>
      </c>
      <c r="C1910" s="13" t="s">
        <v>56</v>
      </c>
      <c r="D1910" s="13" t="s">
        <v>55</v>
      </c>
      <c r="E1910" s="13" t="str">
        <f t="shared" si="29"/>
        <v>4116616Aggregate30% Cycling</v>
      </c>
      <c r="F1910" s="13">
        <v>14.53613</v>
      </c>
      <c r="G1910" s="13">
        <v>15.362220000000001</v>
      </c>
      <c r="H1910" s="13">
        <v>96.270899999999997</v>
      </c>
      <c r="I1910" s="13">
        <v>0.19772709999999999</v>
      </c>
      <c r="J1910" s="13">
        <v>0.56896650000000004</v>
      </c>
      <c r="K1910" s="13">
        <v>0.82608579999999998</v>
      </c>
      <c r="L1910" s="13">
        <v>1.083205</v>
      </c>
      <c r="M1910" s="13">
        <v>1.454445</v>
      </c>
    </row>
    <row r="1911" spans="1:13" s="13" customFormat="1">
      <c r="A1911" s="11">
        <v>41166</v>
      </c>
      <c r="B1911" s="13">
        <v>16</v>
      </c>
      <c r="C1911" s="13" t="s">
        <v>56</v>
      </c>
      <c r="D1911" s="13" t="s">
        <v>51</v>
      </c>
      <c r="E1911" s="13" t="str">
        <f t="shared" si="29"/>
        <v>4116616Aggregate50% Cycling</v>
      </c>
      <c r="F1911" s="13">
        <v>20.301490000000001</v>
      </c>
      <c r="G1911" s="13">
        <v>23.581720000000001</v>
      </c>
      <c r="H1911" s="13">
        <v>95.031800000000004</v>
      </c>
      <c r="I1911" s="13">
        <v>1.8012360000000001</v>
      </c>
      <c r="J1911" s="13">
        <v>2.6750370000000001</v>
      </c>
      <c r="K1911" s="13">
        <v>3.28023</v>
      </c>
      <c r="L1911" s="13">
        <v>3.8854220000000002</v>
      </c>
      <c r="M1911" s="13">
        <v>4.7592230000000004</v>
      </c>
    </row>
    <row r="1912" spans="1:13" s="13" customFormat="1">
      <c r="A1912" s="11">
        <v>41166</v>
      </c>
      <c r="B1912" s="13">
        <v>16</v>
      </c>
      <c r="C1912" s="13" t="s">
        <v>56</v>
      </c>
      <c r="D1912" s="13" t="s">
        <v>46</v>
      </c>
      <c r="E1912" s="13" t="str">
        <f t="shared" si="29"/>
        <v>4116616AggregateAll</v>
      </c>
      <c r="F1912" s="13">
        <v>34.840499999999999</v>
      </c>
      <c r="G1912" s="13">
        <v>38.946210000000001</v>
      </c>
      <c r="H1912" s="13">
        <v>95.453100000000006</v>
      </c>
      <c r="I1912" s="13">
        <v>1.9984500000000001</v>
      </c>
      <c r="J1912" s="13">
        <v>3.243436</v>
      </c>
      <c r="K1912" s="13">
        <v>4.1057090000000001</v>
      </c>
      <c r="L1912" s="13">
        <v>4.9679820000000001</v>
      </c>
      <c r="M1912" s="13">
        <v>6.212968</v>
      </c>
    </row>
    <row r="1913" spans="1:13" s="13" customFormat="1">
      <c r="A1913" s="11">
        <v>41166</v>
      </c>
      <c r="B1913" s="13">
        <v>16</v>
      </c>
      <c r="C1913" s="13" t="s">
        <v>49</v>
      </c>
      <c r="D1913" s="13" t="s">
        <v>55</v>
      </c>
      <c r="E1913" s="13" t="str">
        <f t="shared" si="29"/>
        <v>4116616Average Per Device30% Cycling</v>
      </c>
      <c r="F1913" s="13">
        <v>4.2506380000000004</v>
      </c>
      <c r="G1913" s="13">
        <v>4.4922009999999997</v>
      </c>
      <c r="H1913" s="13">
        <v>96.270899999999997</v>
      </c>
      <c r="I1913" s="13">
        <v>-0.1460736</v>
      </c>
      <c r="J1913" s="13">
        <v>8.2945099999999994E-2</v>
      </c>
      <c r="K1913" s="13">
        <v>0.24156279999999999</v>
      </c>
      <c r="L1913" s="13">
        <v>0.40018049999999999</v>
      </c>
      <c r="M1913" s="13">
        <v>0.62919930000000002</v>
      </c>
    </row>
    <row r="1914" spans="1:13" s="13" customFormat="1">
      <c r="A1914" s="11">
        <v>41166</v>
      </c>
      <c r="B1914" s="13">
        <v>16</v>
      </c>
      <c r="C1914" s="13" t="s">
        <v>49</v>
      </c>
      <c r="D1914" s="13" t="s">
        <v>51</v>
      </c>
      <c r="E1914" s="13" t="str">
        <f t="shared" si="29"/>
        <v>4116616Average Per Device50% Cycling</v>
      </c>
      <c r="F1914" s="13">
        <v>3.1235390000000001</v>
      </c>
      <c r="G1914" s="13">
        <v>3.6282269999999999</v>
      </c>
      <c r="H1914" s="13">
        <v>95.031800000000004</v>
      </c>
      <c r="I1914" s="13">
        <v>3.5166500000000003E-2</v>
      </c>
      <c r="J1914" s="13">
        <v>0.3125638</v>
      </c>
      <c r="K1914" s="13">
        <v>0.50468829999999998</v>
      </c>
      <c r="L1914" s="13">
        <v>0.69681269999999995</v>
      </c>
      <c r="M1914" s="13">
        <v>0.97421000000000002</v>
      </c>
    </row>
    <row r="1915" spans="1:13" s="13" customFormat="1">
      <c r="A1915" s="11">
        <v>41166</v>
      </c>
      <c r="B1915" s="13">
        <v>16</v>
      </c>
      <c r="C1915" s="13" t="s">
        <v>49</v>
      </c>
      <c r="D1915" s="13" t="s">
        <v>46</v>
      </c>
      <c r="E1915" s="13" t="str">
        <f t="shared" si="29"/>
        <v>4116616Average Per DeviceAll</v>
      </c>
      <c r="F1915" s="13">
        <v>3.5067529999999998</v>
      </c>
      <c r="G1915" s="13">
        <v>3.9219780000000002</v>
      </c>
      <c r="H1915" s="13">
        <v>95.453100000000006</v>
      </c>
      <c r="I1915" s="13">
        <v>-2.6455099999999999E-2</v>
      </c>
      <c r="J1915" s="13">
        <v>0.23449339999999999</v>
      </c>
      <c r="K1915" s="13">
        <v>0.41522559999999997</v>
      </c>
      <c r="L1915" s="13">
        <v>0.59595779999999998</v>
      </c>
      <c r="M1915" s="13">
        <v>0.85690639999999996</v>
      </c>
    </row>
    <row r="1916" spans="1:13" s="13" customFormat="1">
      <c r="A1916" s="11">
        <v>41166</v>
      </c>
      <c r="B1916" s="13">
        <v>16</v>
      </c>
      <c r="C1916" s="13" t="s">
        <v>48</v>
      </c>
      <c r="D1916" s="13" t="s">
        <v>55</v>
      </c>
      <c r="E1916" s="13" t="str">
        <f t="shared" si="29"/>
        <v>4116616Average Per Premise30% Cycling</v>
      </c>
      <c r="F1916" s="13">
        <v>8.9673850000000002</v>
      </c>
      <c r="G1916" s="13">
        <v>9.4770000000000003</v>
      </c>
      <c r="H1916" s="13">
        <v>96.270899999999997</v>
      </c>
      <c r="I1916" s="13">
        <v>0.1219785</v>
      </c>
      <c r="J1916" s="13">
        <v>0.35099720000000001</v>
      </c>
      <c r="K1916" s="13">
        <v>0.50961489999999998</v>
      </c>
      <c r="L1916" s="13">
        <v>0.66823259999999995</v>
      </c>
      <c r="M1916" s="13">
        <v>0.89725140000000003</v>
      </c>
    </row>
    <row r="1917" spans="1:13" s="13" customFormat="1">
      <c r="A1917" s="11">
        <v>41166</v>
      </c>
      <c r="B1917" s="13">
        <v>16</v>
      </c>
      <c r="C1917" s="13" t="s">
        <v>48</v>
      </c>
      <c r="D1917" s="13" t="s">
        <v>51</v>
      </c>
      <c r="E1917" s="13" t="str">
        <f t="shared" si="29"/>
        <v>4116616Average Per Premise50% Cycling</v>
      </c>
      <c r="F1917" s="13">
        <v>6.4449180000000004</v>
      </c>
      <c r="G1917" s="13">
        <v>7.4862599999999997</v>
      </c>
      <c r="H1917" s="13">
        <v>95.031800000000004</v>
      </c>
      <c r="I1917" s="13">
        <v>0.57182100000000002</v>
      </c>
      <c r="J1917" s="13">
        <v>0.84921820000000003</v>
      </c>
      <c r="K1917" s="13">
        <v>1.0413429999999999</v>
      </c>
      <c r="L1917" s="13">
        <v>1.2334670000000001</v>
      </c>
      <c r="M1917" s="13">
        <v>1.510864</v>
      </c>
    </row>
    <row r="1918" spans="1:13" s="13" customFormat="1">
      <c r="A1918" s="11">
        <v>41166</v>
      </c>
      <c r="B1918" s="13">
        <v>16</v>
      </c>
      <c r="C1918" s="13" t="s">
        <v>48</v>
      </c>
      <c r="D1918" s="13" t="s">
        <v>46</v>
      </c>
      <c r="E1918" s="13" t="str">
        <f t="shared" si="29"/>
        <v>4116616Average Per PremiseAll</v>
      </c>
      <c r="F1918" s="13">
        <v>7.3025570000000002</v>
      </c>
      <c r="G1918" s="13">
        <v>8.1631119999999999</v>
      </c>
      <c r="H1918" s="13">
        <v>95.453100000000006</v>
      </c>
      <c r="I1918" s="13">
        <v>0.41887449999999998</v>
      </c>
      <c r="J1918" s="13">
        <v>0.67982310000000001</v>
      </c>
      <c r="K1918" s="13">
        <v>0.86055530000000002</v>
      </c>
      <c r="L1918" s="13">
        <v>1.0412870000000001</v>
      </c>
      <c r="M1918" s="13">
        <v>1.3022359999999999</v>
      </c>
    </row>
    <row r="1919" spans="1:13" s="13" customFormat="1">
      <c r="A1919" s="11">
        <v>41166</v>
      </c>
      <c r="B1919" s="13">
        <v>16</v>
      </c>
      <c r="C1919" s="13" t="s">
        <v>50</v>
      </c>
      <c r="D1919" s="13" t="s">
        <v>55</v>
      </c>
      <c r="E1919" s="13" t="str">
        <f t="shared" si="29"/>
        <v>4116616Average Per Ton30% Cycling</v>
      </c>
      <c r="F1919" s="13">
        <v>1.155114</v>
      </c>
      <c r="G1919" s="13">
        <v>1.2207589999999999</v>
      </c>
      <c r="H1919" s="13">
        <v>96.270899999999997</v>
      </c>
      <c r="I1919" s="13">
        <v>-0.32199149999999999</v>
      </c>
      <c r="J1919" s="13">
        <v>-9.2972700000000005E-2</v>
      </c>
      <c r="K1919" s="13">
        <v>6.5644999999999995E-2</v>
      </c>
      <c r="L1919" s="13">
        <v>0.22426270000000001</v>
      </c>
      <c r="M1919" s="13">
        <v>0.4532815</v>
      </c>
    </row>
    <row r="1920" spans="1:13" s="13" customFormat="1">
      <c r="A1920" s="11">
        <v>41166</v>
      </c>
      <c r="B1920" s="13">
        <v>16</v>
      </c>
      <c r="C1920" s="13" t="s">
        <v>50</v>
      </c>
      <c r="D1920" s="13" t="s">
        <v>51</v>
      </c>
      <c r="E1920" s="13" t="str">
        <f t="shared" si="29"/>
        <v>4116616Average Per Ton50% Cycling</v>
      </c>
      <c r="F1920" s="13">
        <v>0.75584819999999997</v>
      </c>
      <c r="G1920" s="13">
        <v>0.87797499999999995</v>
      </c>
      <c r="H1920" s="13">
        <v>95.031800000000004</v>
      </c>
      <c r="I1920" s="13">
        <v>-0.34739500000000001</v>
      </c>
      <c r="J1920" s="13">
        <v>-6.9997699999999996E-2</v>
      </c>
      <c r="K1920" s="13">
        <v>0.12212679999999999</v>
      </c>
      <c r="L1920" s="13">
        <v>0.31425120000000001</v>
      </c>
      <c r="M1920" s="13">
        <v>0.59164850000000002</v>
      </c>
    </row>
    <row r="1921" spans="1:13" s="13" customFormat="1">
      <c r="A1921" s="11">
        <v>41166</v>
      </c>
      <c r="B1921" s="13">
        <v>16</v>
      </c>
      <c r="C1921" s="13" t="s">
        <v>50</v>
      </c>
      <c r="D1921" s="13" t="s">
        <v>46</v>
      </c>
      <c r="E1921" s="13" t="str">
        <f t="shared" si="29"/>
        <v>4116616Average Per TonAll</v>
      </c>
      <c r="F1921" s="13">
        <v>0.89159860000000002</v>
      </c>
      <c r="G1921" s="13">
        <v>0.99452149999999995</v>
      </c>
      <c r="H1921" s="13">
        <v>95.453100000000006</v>
      </c>
      <c r="I1921" s="13">
        <v>-0.3387578</v>
      </c>
      <c r="J1921" s="13">
        <v>-7.7809199999999995E-2</v>
      </c>
      <c r="K1921" s="13">
        <v>0.102923</v>
      </c>
      <c r="L1921" s="13">
        <v>0.28365509999999999</v>
      </c>
      <c r="M1921" s="13">
        <v>0.54460370000000002</v>
      </c>
    </row>
    <row r="1922" spans="1:13" s="13" customFormat="1">
      <c r="A1922" s="11">
        <v>41166</v>
      </c>
      <c r="B1922" s="13">
        <v>17</v>
      </c>
      <c r="C1922" s="13" t="s">
        <v>56</v>
      </c>
      <c r="D1922" s="13" t="s">
        <v>55</v>
      </c>
      <c r="E1922" s="13" t="str">
        <f t="shared" si="29"/>
        <v>4116617Aggregate30% Cycling</v>
      </c>
      <c r="F1922" s="13">
        <v>13.307499999999999</v>
      </c>
      <c r="G1922" s="13">
        <v>14.641</v>
      </c>
      <c r="H1922" s="13">
        <v>95.176000000000002</v>
      </c>
      <c r="I1922" s="13">
        <v>0.69153540000000002</v>
      </c>
      <c r="J1922" s="13">
        <v>1.0708120000000001</v>
      </c>
      <c r="K1922" s="13">
        <v>1.333499</v>
      </c>
      <c r="L1922" s="13">
        <v>1.596185</v>
      </c>
      <c r="M1922" s="13">
        <v>1.9754620000000001</v>
      </c>
    </row>
    <row r="1923" spans="1:13" s="13" customFormat="1">
      <c r="A1923" s="11">
        <v>41166</v>
      </c>
      <c r="B1923" s="13">
        <v>17</v>
      </c>
      <c r="C1923" s="13" t="s">
        <v>56</v>
      </c>
      <c r="D1923" s="13" t="s">
        <v>51</v>
      </c>
      <c r="E1923" s="13" t="str">
        <f t="shared" ref="E1923:E1986" si="30">CONCATENATE(A1923,B1923,C1923,D1923)</f>
        <v>4116617Aggregate50% Cycling</v>
      </c>
      <c r="F1923" s="13">
        <v>18.167819999999999</v>
      </c>
      <c r="G1923" s="13">
        <v>22.210909999999998</v>
      </c>
      <c r="H1923" s="13">
        <v>94.144400000000005</v>
      </c>
      <c r="I1923" s="13">
        <v>2.7926890000000002</v>
      </c>
      <c r="J1923" s="13">
        <v>3.531434</v>
      </c>
      <c r="K1923" s="13">
        <v>4.0430869999999999</v>
      </c>
      <c r="L1923" s="13">
        <v>4.5547399999999998</v>
      </c>
      <c r="M1923" s="13">
        <v>5.2934859999999997</v>
      </c>
    </row>
    <row r="1924" spans="1:13" s="13" customFormat="1">
      <c r="A1924" s="11">
        <v>41166</v>
      </c>
      <c r="B1924" s="13">
        <v>17</v>
      </c>
      <c r="C1924" s="13" t="s">
        <v>56</v>
      </c>
      <c r="D1924" s="13" t="s">
        <v>46</v>
      </c>
      <c r="E1924" s="13" t="str">
        <f t="shared" si="30"/>
        <v>4116617AggregateAll</v>
      </c>
      <c r="F1924" s="13">
        <v>31.478110000000001</v>
      </c>
      <c r="G1924" s="13">
        <v>36.854170000000003</v>
      </c>
      <c r="H1924" s="13">
        <v>94.495199999999997</v>
      </c>
      <c r="I1924" s="13">
        <v>3.4836999999999998</v>
      </c>
      <c r="J1924" s="13">
        <v>4.6017219999999996</v>
      </c>
      <c r="K1924" s="13">
        <v>5.3760599999999998</v>
      </c>
      <c r="L1924" s="13">
        <v>6.1503990000000002</v>
      </c>
      <c r="M1924" s="13">
        <v>7.268421</v>
      </c>
    </row>
    <row r="1925" spans="1:13" s="13" customFormat="1">
      <c r="A1925" s="11">
        <v>41166</v>
      </c>
      <c r="B1925" s="13">
        <v>17</v>
      </c>
      <c r="C1925" s="13" t="s">
        <v>49</v>
      </c>
      <c r="D1925" s="13" t="s">
        <v>55</v>
      </c>
      <c r="E1925" s="13" t="str">
        <f t="shared" si="30"/>
        <v>4116617Average Per Device30% Cycling</v>
      </c>
      <c r="F1925" s="13">
        <v>3.8913639999999998</v>
      </c>
      <c r="G1925" s="13">
        <v>4.2813040000000004</v>
      </c>
      <c r="H1925" s="13">
        <v>95.176000000000002</v>
      </c>
      <c r="I1925" s="13">
        <v>-6.0891000000000001E-3</v>
      </c>
      <c r="J1925" s="13">
        <v>0.22788810000000001</v>
      </c>
      <c r="K1925" s="13">
        <v>0.38994000000000001</v>
      </c>
      <c r="L1925" s="13">
        <v>0.55199189999999998</v>
      </c>
      <c r="M1925" s="13">
        <v>0.78596909999999998</v>
      </c>
    </row>
    <row r="1926" spans="1:13" s="13" customFormat="1">
      <c r="A1926" s="11">
        <v>41166</v>
      </c>
      <c r="B1926" s="13">
        <v>17</v>
      </c>
      <c r="C1926" s="13" t="s">
        <v>49</v>
      </c>
      <c r="D1926" s="13" t="s">
        <v>51</v>
      </c>
      <c r="E1926" s="13" t="str">
        <f t="shared" si="30"/>
        <v>4116617Average Per Device50% Cycling</v>
      </c>
      <c r="F1926" s="13">
        <v>2.795258</v>
      </c>
      <c r="G1926" s="13">
        <v>3.4173170000000002</v>
      </c>
      <c r="H1926" s="13">
        <v>94.144400000000005</v>
      </c>
      <c r="I1926" s="13">
        <v>0.22510769999999999</v>
      </c>
      <c r="J1926" s="13">
        <v>0.45963009999999999</v>
      </c>
      <c r="K1926" s="13">
        <v>0.62205960000000005</v>
      </c>
      <c r="L1926" s="13">
        <v>0.78448910000000005</v>
      </c>
      <c r="M1926" s="13">
        <v>1.0190109999999999</v>
      </c>
    </row>
    <row r="1927" spans="1:13" s="13" customFormat="1">
      <c r="A1927" s="11">
        <v>41166</v>
      </c>
      <c r="B1927" s="13">
        <v>17</v>
      </c>
      <c r="C1927" s="13" t="s">
        <v>49</v>
      </c>
      <c r="D1927" s="13" t="s">
        <v>46</v>
      </c>
      <c r="E1927" s="13" t="str">
        <f t="shared" si="30"/>
        <v>4116617Average Per DeviceAll</v>
      </c>
      <c r="F1927" s="13">
        <v>3.1679339999999998</v>
      </c>
      <c r="G1927" s="13">
        <v>3.7110729999999998</v>
      </c>
      <c r="H1927" s="13">
        <v>94.495199999999997</v>
      </c>
      <c r="I1927" s="13">
        <v>0.14650079999999999</v>
      </c>
      <c r="J1927" s="13">
        <v>0.3808378</v>
      </c>
      <c r="K1927" s="13">
        <v>0.54313889999999998</v>
      </c>
      <c r="L1927" s="13">
        <v>0.70543999999999996</v>
      </c>
      <c r="M1927" s="13">
        <v>0.93977710000000003</v>
      </c>
    </row>
    <row r="1928" spans="1:13" s="13" customFormat="1">
      <c r="A1928" s="11">
        <v>41166</v>
      </c>
      <c r="B1928" s="13">
        <v>17</v>
      </c>
      <c r="C1928" s="13" t="s">
        <v>48</v>
      </c>
      <c r="D1928" s="13" t="s">
        <v>55</v>
      </c>
      <c r="E1928" s="13" t="str">
        <f t="shared" si="30"/>
        <v>4116617Average Per Premise30% Cycling</v>
      </c>
      <c r="F1928" s="13">
        <v>8.2094389999999997</v>
      </c>
      <c r="G1928" s="13">
        <v>9.0320789999999995</v>
      </c>
      <c r="H1928" s="13">
        <v>95.176000000000002</v>
      </c>
      <c r="I1928" s="13">
        <v>0.4266104</v>
      </c>
      <c r="J1928" s="13">
        <v>0.66058749999999999</v>
      </c>
      <c r="K1928" s="13">
        <v>0.82263949999999997</v>
      </c>
      <c r="L1928" s="13">
        <v>0.98469139999999999</v>
      </c>
      <c r="M1928" s="13">
        <v>1.218669</v>
      </c>
    </row>
    <row r="1929" spans="1:13" s="13" customFormat="1">
      <c r="A1929" s="11">
        <v>41166</v>
      </c>
      <c r="B1929" s="13">
        <v>17</v>
      </c>
      <c r="C1929" s="13" t="s">
        <v>48</v>
      </c>
      <c r="D1929" s="13" t="s">
        <v>51</v>
      </c>
      <c r="E1929" s="13" t="str">
        <f t="shared" si="30"/>
        <v>4116617Average Per Premise50% Cycling</v>
      </c>
      <c r="F1929" s="13">
        <v>5.7675619999999999</v>
      </c>
      <c r="G1929" s="13">
        <v>7.0510820000000001</v>
      </c>
      <c r="H1929" s="13">
        <v>94.144400000000005</v>
      </c>
      <c r="I1929" s="13">
        <v>0.88656780000000002</v>
      </c>
      <c r="J1929" s="13">
        <v>1.1210899999999999</v>
      </c>
      <c r="K1929" s="13">
        <v>1.28352</v>
      </c>
      <c r="L1929" s="13">
        <v>1.4459489999999999</v>
      </c>
      <c r="M1929" s="13">
        <v>1.680472</v>
      </c>
    </row>
    <row r="1930" spans="1:13" s="13" customFormat="1">
      <c r="A1930" s="11">
        <v>41166</v>
      </c>
      <c r="B1930" s="13">
        <v>17</v>
      </c>
      <c r="C1930" s="13" t="s">
        <v>48</v>
      </c>
      <c r="D1930" s="13" t="s">
        <v>46</v>
      </c>
      <c r="E1930" s="13" t="str">
        <f t="shared" si="30"/>
        <v>4116617Average Per PremiseAll</v>
      </c>
      <c r="F1930" s="13">
        <v>6.5978009999999996</v>
      </c>
      <c r="G1930" s="13">
        <v>7.724621</v>
      </c>
      <c r="H1930" s="13">
        <v>94.495199999999997</v>
      </c>
      <c r="I1930" s="13">
        <v>0.73018229999999995</v>
      </c>
      <c r="J1930" s="13">
        <v>0.96451940000000003</v>
      </c>
      <c r="K1930" s="13">
        <v>1.1268199999999999</v>
      </c>
      <c r="L1930" s="13">
        <v>1.2891220000000001</v>
      </c>
      <c r="M1930" s="13">
        <v>1.5234589999999999</v>
      </c>
    </row>
    <row r="1931" spans="1:13" s="13" customFormat="1">
      <c r="A1931" s="11">
        <v>41166</v>
      </c>
      <c r="B1931" s="13">
        <v>17</v>
      </c>
      <c r="C1931" s="13" t="s">
        <v>50</v>
      </c>
      <c r="D1931" s="13" t="s">
        <v>55</v>
      </c>
      <c r="E1931" s="13" t="str">
        <f t="shared" si="30"/>
        <v>4116617Average Per Ton30% Cycling</v>
      </c>
      <c r="F1931" s="13">
        <v>1.0574809999999999</v>
      </c>
      <c r="G1931" s="13">
        <v>1.1634469999999999</v>
      </c>
      <c r="H1931" s="13">
        <v>95.176000000000002</v>
      </c>
      <c r="I1931" s="13">
        <v>-0.2900626</v>
      </c>
      <c r="J1931" s="13">
        <v>-5.6085400000000001E-2</v>
      </c>
      <c r="K1931" s="13">
        <v>0.1059664</v>
      </c>
      <c r="L1931" s="13">
        <v>0.26801829999999999</v>
      </c>
      <c r="M1931" s="13">
        <v>0.50199559999999999</v>
      </c>
    </row>
    <row r="1932" spans="1:13" s="13" customFormat="1">
      <c r="A1932" s="11">
        <v>41166</v>
      </c>
      <c r="B1932" s="13">
        <v>17</v>
      </c>
      <c r="C1932" s="13" t="s">
        <v>50</v>
      </c>
      <c r="D1932" s="13" t="s">
        <v>51</v>
      </c>
      <c r="E1932" s="13" t="str">
        <f t="shared" si="30"/>
        <v>4116617Average Per Ton50% Cycling</v>
      </c>
      <c r="F1932" s="13">
        <v>0.67640920000000004</v>
      </c>
      <c r="G1932" s="13">
        <v>0.82693810000000001</v>
      </c>
      <c r="H1932" s="13">
        <v>94.144400000000005</v>
      </c>
      <c r="I1932" s="13">
        <v>-0.24642310000000001</v>
      </c>
      <c r="J1932" s="13">
        <v>-1.19007E-2</v>
      </c>
      <c r="K1932" s="13">
        <v>0.15052879999999999</v>
      </c>
      <c r="L1932" s="13">
        <v>0.31295840000000003</v>
      </c>
      <c r="M1932" s="13">
        <v>0.54748079999999999</v>
      </c>
    </row>
    <row r="1933" spans="1:13" s="13" customFormat="1">
      <c r="A1933" s="11">
        <v>41166</v>
      </c>
      <c r="B1933" s="13">
        <v>17</v>
      </c>
      <c r="C1933" s="13" t="s">
        <v>50</v>
      </c>
      <c r="D1933" s="13" t="s">
        <v>46</v>
      </c>
      <c r="E1933" s="13" t="str">
        <f t="shared" si="30"/>
        <v>4116617Average Per TonAll</v>
      </c>
      <c r="F1933" s="13">
        <v>0.80597359999999996</v>
      </c>
      <c r="G1933" s="13">
        <v>0.94135120000000005</v>
      </c>
      <c r="H1933" s="13">
        <v>94.495199999999997</v>
      </c>
      <c r="I1933" s="13">
        <v>-0.26126050000000001</v>
      </c>
      <c r="J1933" s="13">
        <v>-2.69235E-2</v>
      </c>
      <c r="K1933" s="13">
        <v>0.13537759999999999</v>
      </c>
      <c r="L1933" s="13">
        <v>0.29767880000000002</v>
      </c>
      <c r="M1933" s="13">
        <v>0.53201580000000004</v>
      </c>
    </row>
    <row r="1934" spans="1:13" s="13" customFormat="1">
      <c r="A1934" s="11">
        <v>41166</v>
      </c>
      <c r="B1934" s="13">
        <v>18</v>
      </c>
      <c r="C1934" s="13" t="s">
        <v>56</v>
      </c>
      <c r="D1934" s="13" t="s">
        <v>55</v>
      </c>
      <c r="E1934" s="13" t="str">
        <f t="shared" si="30"/>
        <v>4116618Aggregate30% Cycling</v>
      </c>
      <c r="F1934" s="13">
        <v>12.656129999999999</v>
      </c>
      <c r="G1934" s="13">
        <v>12.656129999999999</v>
      </c>
      <c r="H1934" s="13">
        <v>93.3125</v>
      </c>
    </row>
    <row r="1935" spans="1:13" s="13" customFormat="1">
      <c r="A1935" s="11">
        <v>41166</v>
      </c>
      <c r="B1935" s="13">
        <v>18</v>
      </c>
      <c r="C1935" s="13" t="s">
        <v>56</v>
      </c>
      <c r="D1935" s="13" t="s">
        <v>51</v>
      </c>
      <c r="E1935" s="13" t="str">
        <f t="shared" si="30"/>
        <v>4116618Aggregate50% Cycling</v>
      </c>
      <c r="F1935" s="13">
        <v>19.685659999999999</v>
      </c>
      <c r="G1935" s="13">
        <v>19.685659999999999</v>
      </c>
      <c r="H1935" s="13">
        <v>93.354500000000002</v>
      </c>
    </row>
    <row r="1936" spans="1:13" s="13" customFormat="1">
      <c r="A1936" s="11">
        <v>41166</v>
      </c>
      <c r="B1936" s="13">
        <v>18</v>
      </c>
      <c r="C1936" s="13" t="s">
        <v>56</v>
      </c>
      <c r="D1936" s="13" t="s">
        <v>46</v>
      </c>
      <c r="E1936" s="13" t="str">
        <f t="shared" si="30"/>
        <v>4116618AggregateAll</v>
      </c>
      <c r="F1936" s="13">
        <v>32.343559999999997</v>
      </c>
      <c r="G1936" s="13">
        <v>32.343559999999997</v>
      </c>
      <c r="H1936" s="13">
        <v>93.340199999999996</v>
      </c>
      <c r="I1936" s="13">
        <v>0</v>
      </c>
      <c r="J1936" s="13">
        <v>0</v>
      </c>
      <c r="K1936" s="13">
        <v>0</v>
      </c>
      <c r="L1936" s="13">
        <v>0</v>
      </c>
      <c r="M1936" s="13">
        <v>0</v>
      </c>
    </row>
    <row r="1937" spans="1:13" s="13" customFormat="1">
      <c r="A1937" s="11">
        <v>41166</v>
      </c>
      <c r="B1937" s="13">
        <v>18</v>
      </c>
      <c r="C1937" s="13" t="s">
        <v>49</v>
      </c>
      <c r="D1937" s="13" t="s">
        <v>55</v>
      </c>
      <c r="E1937" s="13" t="str">
        <f t="shared" si="30"/>
        <v>4116618Average Per Device30% Cycling</v>
      </c>
      <c r="F1937" s="13">
        <v>3.7008899999999998</v>
      </c>
      <c r="G1937" s="13">
        <v>3.7008899999999998</v>
      </c>
      <c r="H1937" s="13">
        <v>93.3125</v>
      </c>
    </row>
    <row r="1938" spans="1:13" s="13" customFormat="1">
      <c r="A1938" s="11">
        <v>41166</v>
      </c>
      <c r="B1938" s="13">
        <v>18</v>
      </c>
      <c r="C1938" s="13" t="s">
        <v>49</v>
      </c>
      <c r="D1938" s="13" t="s">
        <v>51</v>
      </c>
      <c r="E1938" s="13" t="str">
        <f t="shared" si="30"/>
        <v>4116618Average Per Device50% Cycling</v>
      </c>
      <c r="F1938" s="13">
        <v>3.0287890000000002</v>
      </c>
      <c r="G1938" s="13">
        <v>3.0287890000000002</v>
      </c>
      <c r="H1938" s="13">
        <v>93.354500000000002</v>
      </c>
    </row>
    <row r="1939" spans="1:13" s="13" customFormat="1">
      <c r="A1939" s="11">
        <v>41166</v>
      </c>
      <c r="B1939" s="13">
        <v>18</v>
      </c>
      <c r="C1939" s="13" t="s">
        <v>49</v>
      </c>
      <c r="D1939" s="13" t="s">
        <v>46</v>
      </c>
      <c r="E1939" s="13" t="str">
        <f t="shared" si="30"/>
        <v>4116618Average Per DeviceAll</v>
      </c>
      <c r="F1939" s="13">
        <v>3.2573029999999998</v>
      </c>
      <c r="G1939" s="13">
        <v>3.2573029999999998</v>
      </c>
      <c r="H1939" s="13">
        <v>93.340199999999996</v>
      </c>
      <c r="I1939" s="13">
        <v>0</v>
      </c>
      <c r="J1939" s="13">
        <v>0</v>
      </c>
      <c r="K1939" s="13">
        <v>0</v>
      </c>
      <c r="L1939" s="13">
        <v>0</v>
      </c>
      <c r="M1939" s="13">
        <v>0</v>
      </c>
    </row>
    <row r="1940" spans="1:13" s="13" customFormat="1">
      <c r="A1940" s="11">
        <v>41166</v>
      </c>
      <c r="B1940" s="13">
        <v>18</v>
      </c>
      <c r="C1940" s="13" t="s">
        <v>48</v>
      </c>
      <c r="D1940" s="13" t="s">
        <v>55</v>
      </c>
      <c r="E1940" s="13" t="str">
        <f t="shared" si="30"/>
        <v>4116618Average Per Premise30% Cycling</v>
      </c>
      <c r="F1940" s="13">
        <v>7.8076040000000004</v>
      </c>
      <c r="G1940" s="13">
        <v>7.8076040000000004</v>
      </c>
      <c r="H1940" s="13">
        <v>93.3125</v>
      </c>
    </row>
    <row r="1941" spans="1:13" s="13" customFormat="1">
      <c r="A1941" s="11">
        <v>41166</v>
      </c>
      <c r="B1941" s="13">
        <v>18</v>
      </c>
      <c r="C1941" s="13" t="s">
        <v>48</v>
      </c>
      <c r="D1941" s="13" t="s">
        <v>51</v>
      </c>
      <c r="E1941" s="13" t="str">
        <f t="shared" si="30"/>
        <v>4116618Average Per Premise50% Cycling</v>
      </c>
      <c r="F1941" s="13">
        <v>6.2494160000000001</v>
      </c>
      <c r="G1941" s="13">
        <v>6.2494160000000001</v>
      </c>
      <c r="H1941" s="13">
        <v>93.354500000000002</v>
      </c>
    </row>
    <row r="1942" spans="1:13" s="13" customFormat="1">
      <c r="A1942" s="11">
        <v>41166</v>
      </c>
      <c r="B1942" s="13">
        <v>18</v>
      </c>
      <c r="C1942" s="13" t="s">
        <v>48</v>
      </c>
      <c r="D1942" s="13" t="s">
        <v>46</v>
      </c>
      <c r="E1942" s="13" t="str">
        <f t="shared" si="30"/>
        <v>4116618Average Per PremiseAll</v>
      </c>
      <c r="F1942" s="13">
        <v>6.7792000000000003</v>
      </c>
      <c r="G1942" s="13">
        <v>6.7792000000000003</v>
      </c>
      <c r="H1942" s="13">
        <v>93.340199999999996</v>
      </c>
      <c r="I1942" s="13">
        <v>0</v>
      </c>
      <c r="J1942" s="13">
        <v>0</v>
      </c>
      <c r="K1942" s="13">
        <v>0</v>
      </c>
      <c r="L1942" s="13">
        <v>0</v>
      </c>
      <c r="M1942" s="13">
        <v>0</v>
      </c>
    </row>
    <row r="1943" spans="1:13" s="13" customFormat="1">
      <c r="A1943" s="11">
        <v>41166</v>
      </c>
      <c r="B1943" s="13">
        <v>18</v>
      </c>
      <c r="C1943" s="13" t="s">
        <v>50</v>
      </c>
      <c r="D1943" s="13" t="s">
        <v>55</v>
      </c>
      <c r="E1943" s="13" t="str">
        <f t="shared" si="30"/>
        <v>4116618Average Per Ton30% Cycling</v>
      </c>
      <c r="F1943" s="13">
        <v>1.005719</v>
      </c>
      <c r="G1943" s="13">
        <v>1.005719</v>
      </c>
      <c r="H1943" s="13">
        <v>93.3125</v>
      </c>
    </row>
    <row r="1944" spans="1:13" s="13" customFormat="1">
      <c r="A1944" s="11">
        <v>41166</v>
      </c>
      <c r="B1944" s="13">
        <v>18</v>
      </c>
      <c r="C1944" s="13" t="s">
        <v>50</v>
      </c>
      <c r="D1944" s="13" t="s">
        <v>51</v>
      </c>
      <c r="E1944" s="13" t="str">
        <f t="shared" si="30"/>
        <v>4116618Average Per Ton50% Cycling</v>
      </c>
      <c r="F1944" s="13">
        <v>0.73292020000000002</v>
      </c>
      <c r="G1944" s="13">
        <v>0.73292020000000002</v>
      </c>
      <c r="H1944" s="13">
        <v>93.354500000000002</v>
      </c>
    </row>
    <row r="1945" spans="1:13" s="13" customFormat="1">
      <c r="A1945" s="11">
        <v>41166</v>
      </c>
      <c r="B1945" s="13">
        <v>18</v>
      </c>
      <c r="C1945" s="13" t="s">
        <v>50</v>
      </c>
      <c r="D1945" s="13" t="s">
        <v>46</v>
      </c>
      <c r="E1945" s="13" t="str">
        <f t="shared" si="30"/>
        <v>4116618Average Per TonAll</v>
      </c>
      <c r="F1945" s="13">
        <v>0.82567190000000001</v>
      </c>
      <c r="G1945" s="13">
        <v>0.82567190000000001</v>
      </c>
      <c r="H1945" s="13">
        <v>93.340199999999996</v>
      </c>
      <c r="I1945" s="13">
        <v>0</v>
      </c>
      <c r="J1945" s="13">
        <v>0</v>
      </c>
      <c r="K1945" s="13">
        <v>0</v>
      </c>
      <c r="L1945" s="13">
        <v>0</v>
      </c>
      <c r="M1945" s="13">
        <v>0</v>
      </c>
    </row>
    <row r="1946" spans="1:13" s="13" customFormat="1">
      <c r="A1946" s="11">
        <v>41166</v>
      </c>
      <c r="B1946" s="13">
        <v>19</v>
      </c>
      <c r="C1946" s="13" t="s">
        <v>56</v>
      </c>
      <c r="D1946" s="13" t="s">
        <v>55</v>
      </c>
      <c r="E1946" s="13" t="str">
        <f t="shared" si="30"/>
        <v>4116619Aggregate30% Cycling</v>
      </c>
      <c r="F1946" s="13">
        <v>11.046049999999999</v>
      </c>
      <c r="G1946" s="13">
        <v>11.046049999999999</v>
      </c>
      <c r="H1946" s="13">
        <v>87.521900000000002</v>
      </c>
    </row>
    <row r="1947" spans="1:13" s="13" customFormat="1">
      <c r="A1947" s="11">
        <v>41166</v>
      </c>
      <c r="B1947" s="13">
        <v>19</v>
      </c>
      <c r="C1947" s="13" t="s">
        <v>56</v>
      </c>
      <c r="D1947" s="13" t="s">
        <v>51</v>
      </c>
      <c r="E1947" s="13" t="str">
        <f t="shared" si="30"/>
        <v>4116619Aggregate50% Cycling</v>
      </c>
      <c r="F1947" s="13">
        <v>16.815380000000001</v>
      </c>
      <c r="G1947" s="13">
        <v>16.815380000000001</v>
      </c>
      <c r="H1947" s="13">
        <v>87.333299999999994</v>
      </c>
    </row>
    <row r="1948" spans="1:13" s="13" customFormat="1">
      <c r="A1948" s="11">
        <v>41166</v>
      </c>
      <c r="B1948" s="13">
        <v>19</v>
      </c>
      <c r="C1948" s="13" t="s">
        <v>56</v>
      </c>
      <c r="D1948" s="13" t="s">
        <v>46</v>
      </c>
      <c r="E1948" s="13" t="str">
        <f t="shared" si="30"/>
        <v>4116619AggregateAll</v>
      </c>
      <c r="F1948" s="13">
        <v>27.863119999999999</v>
      </c>
      <c r="G1948" s="13">
        <v>27.863119999999999</v>
      </c>
      <c r="H1948" s="13">
        <v>87.397400000000005</v>
      </c>
      <c r="I1948" s="13">
        <v>0</v>
      </c>
      <c r="J1948" s="13">
        <v>0</v>
      </c>
      <c r="K1948" s="13">
        <v>0</v>
      </c>
      <c r="L1948" s="13">
        <v>0</v>
      </c>
      <c r="M1948" s="13">
        <v>0</v>
      </c>
    </row>
    <row r="1949" spans="1:13" s="13" customFormat="1">
      <c r="A1949" s="11">
        <v>41166</v>
      </c>
      <c r="B1949" s="13">
        <v>19</v>
      </c>
      <c r="C1949" s="13" t="s">
        <v>49</v>
      </c>
      <c r="D1949" s="13" t="s">
        <v>55</v>
      </c>
      <c r="E1949" s="13" t="str">
        <f t="shared" si="30"/>
        <v>4116619Average Per Device30% Cycling</v>
      </c>
      <c r="F1949" s="13">
        <v>3.230073</v>
      </c>
      <c r="G1949" s="13">
        <v>3.230073</v>
      </c>
      <c r="H1949" s="13">
        <v>87.521900000000002</v>
      </c>
    </row>
    <row r="1950" spans="1:13" s="13" customFormat="1">
      <c r="A1950" s="11">
        <v>41166</v>
      </c>
      <c r="B1950" s="13">
        <v>19</v>
      </c>
      <c r="C1950" s="13" t="s">
        <v>49</v>
      </c>
      <c r="D1950" s="13" t="s">
        <v>51</v>
      </c>
      <c r="E1950" s="13" t="str">
        <f t="shared" si="30"/>
        <v>4116619Average Per Device50% Cycling</v>
      </c>
      <c r="F1950" s="13">
        <v>2.5871749999999998</v>
      </c>
      <c r="G1950" s="13">
        <v>2.5871749999999998</v>
      </c>
      <c r="H1950" s="13">
        <v>87.333299999999994</v>
      </c>
    </row>
    <row r="1951" spans="1:13" s="13" customFormat="1">
      <c r="A1951" s="11">
        <v>41166</v>
      </c>
      <c r="B1951" s="13">
        <v>19</v>
      </c>
      <c r="C1951" s="13" t="s">
        <v>49</v>
      </c>
      <c r="D1951" s="13" t="s">
        <v>46</v>
      </c>
      <c r="E1951" s="13" t="str">
        <f t="shared" si="30"/>
        <v>4116619Average Per DeviceAll</v>
      </c>
      <c r="F1951" s="13">
        <v>2.8057599999999998</v>
      </c>
      <c r="G1951" s="13">
        <v>2.8057599999999998</v>
      </c>
      <c r="H1951" s="13">
        <v>87.397400000000005</v>
      </c>
      <c r="I1951" s="13">
        <v>0</v>
      </c>
      <c r="J1951" s="13">
        <v>0</v>
      </c>
      <c r="K1951" s="13">
        <v>0</v>
      </c>
      <c r="L1951" s="13">
        <v>0</v>
      </c>
      <c r="M1951" s="13">
        <v>0</v>
      </c>
    </row>
    <row r="1952" spans="1:13" s="13" customFormat="1">
      <c r="A1952" s="11">
        <v>41166</v>
      </c>
      <c r="B1952" s="13">
        <v>19</v>
      </c>
      <c r="C1952" s="13" t="s">
        <v>48</v>
      </c>
      <c r="D1952" s="13" t="s">
        <v>55</v>
      </c>
      <c r="E1952" s="13" t="str">
        <f t="shared" si="30"/>
        <v>4116619Average Per Premise30% Cycling</v>
      </c>
      <c r="F1952" s="13">
        <v>6.814343</v>
      </c>
      <c r="G1952" s="13">
        <v>6.814343</v>
      </c>
      <c r="H1952" s="13">
        <v>87.521900000000002</v>
      </c>
    </row>
    <row r="1953" spans="1:13" s="13" customFormat="1">
      <c r="A1953" s="11">
        <v>41166</v>
      </c>
      <c r="B1953" s="13">
        <v>19</v>
      </c>
      <c r="C1953" s="13" t="s">
        <v>48</v>
      </c>
      <c r="D1953" s="13" t="s">
        <v>51</v>
      </c>
      <c r="E1953" s="13" t="str">
        <f t="shared" si="30"/>
        <v>4116619Average Per Premise50% Cycling</v>
      </c>
      <c r="F1953" s="13">
        <v>5.3382170000000002</v>
      </c>
      <c r="G1953" s="13">
        <v>5.3382170000000002</v>
      </c>
      <c r="H1953" s="13">
        <v>87.333299999999994</v>
      </c>
    </row>
    <row r="1954" spans="1:13" s="13" customFormat="1">
      <c r="A1954" s="11">
        <v>41166</v>
      </c>
      <c r="B1954" s="13">
        <v>19</v>
      </c>
      <c r="C1954" s="13" t="s">
        <v>48</v>
      </c>
      <c r="D1954" s="13" t="s">
        <v>46</v>
      </c>
      <c r="E1954" s="13" t="str">
        <f t="shared" si="30"/>
        <v>4116619Average Per PremiseAll</v>
      </c>
      <c r="F1954" s="13">
        <v>5.8400999999999996</v>
      </c>
      <c r="G1954" s="13">
        <v>5.8400999999999996</v>
      </c>
      <c r="H1954" s="13">
        <v>87.397400000000005</v>
      </c>
      <c r="I1954" s="13">
        <v>0</v>
      </c>
      <c r="J1954" s="13">
        <v>0</v>
      </c>
      <c r="K1954" s="13">
        <v>0</v>
      </c>
      <c r="L1954" s="13">
        <v>0</v>
      </c>
      <c r="M1954" s="13">
        <v>0</v>
      </c>
    </row>
    <row r="1955" spans="1:13" s="13" customFormat="1">
      <c r="A1955" s="11">
        <v>41166</v>
      </c>
      <c r="B1955" s="13">
        <v>19</v>
      </c>
      <c r="C1955" s="13" t="s">
        <v>50</v>
      </c>
      <c r="D1955" s="13" t="s">
        <v>55</v>
      </c>
      <c r="E1955" s="13" t="str">
        <f t="shared" si="30"/>
        <v>4116619Average Per Ton30% Cycling</v>
      </c>
      <c r="F1955" s="13">
        <v>0.87777459999999996</v>
      </c>
      <c r="G1955" s="13">
        <v>0.87777459999999996</v>
      </c>
      <c r="H1955" s="13">
        <v>87.521900000000002</v>
      </c>
    </row>
    <row r="1956" spans="1:13" s="13" customFormat="1">
      <c r="A1956" s="11">
        <v>41166</v>
      </c>
      <c r="B1956" s="13">
        <v>19</v>
      </c>
      <c r="C1956" s="13" t="s">
        <v>50</v>
      </c>
      <c r="D1956" s="13" t="s">
        <v>51</v>
      </c>
      <c r="E1956" s="13" t="str">
        <f t="shared" si="30"/>
        <v>4116619Average Per Ton50% Cycling</v>
      </c>
      <c r="F1956" s="13">
        <v>0.62605639999999996</v>
      </c>
      <c r="G1956" s="13">
        <v>0.62605639999999996</v>
      </c>
      <c r="H1956" s="13">
        <v>87.333299999999994</v>
      </c>
    </row>
    <row r="1957" spans="1:13" s="13" customFormat="1">
      <c r="A1957" s="11">
        <v>41166</v>
      </c>
      <c r="B1957" s="13">
        <v>19</v>
      </c>
      <c r="C1957" s="13" t="s">
        <v>50</v>
      </c>
      <c r="D1957" s="13" t="s">
        <v>46</v>
      </c>
      <c r="E1957" s="13" t="str">
        <f t="shared" si="30"/>
        <v>4116619Average Per TonAll</v>
      </c>
      <c r="F1957" s="13">
        <v>0.71164059999999996</v>
      </c>
      <c r="G1957" s="13">
        <v>0.71164059999999996</v>
      </c>
      <c r="H1957" s="13">
        <v>87.397400000000005</v>
      </c>
      <c r="I1957" s="13">
        <v>0</v>
      </c>
      <c r="J1957" s="13">
        <v>0</v>
      </c>
      <c r="K1957" s="13">
        <v>0</v>
      </c>
      <c r="L1957" s="13">
        <v>0</v>
      </c>
      <c r="M1957" s="13">
        <v>0</v>
      </c>
    </row>
    <row r="1958" spans="1:13" s="13" customFormat="1">
      <c r="A1958" s="11">
        <v>41166</v>
      </c>
      <c r="B1958" s="13">
        <v>20</v>
      </c>
      <c r="C1958" s="13" t="s">
        <v>56</v>
      </c>
      <c r="D1958" s="13" t="s">
        <v>55</v>
      </c>
      <c r="E1958" s="13" t="str">
        <f t="shared" si="30"/>
        <v>4116620Aggregate30% Cycling</v>
      </c>
      <c r="F1958" s="13">
        <v>10.26384</v>
      </c>
      <c r="G1958" s="13">
        <v>10.26384</v>
      </c>
      <c r="H1958" s="13">
        <v>84.273300000000006</v>
      </c>
    </row>
    <row r="1959" spans="1:13" s="13" customFormat="1">
      <c r="A1959" s="11">
        <v>41166</v>
      </c>
      <c r="B1959" s="13">
        <v>20</v>
      </c>
      <c r="C1959" s="13" t="s">
        <v>56</v>
      </c>
      <c r="D1959" s="13" t="s">
        <v>51</v>
      </c>
      <c r="E1959" s="13" t="str">
        <f t="shared" si="30"/>
        <v>4116620Aggregate50% Cycling</v>
      </c>
      <c r="F1959" s="13">
        <v>15.43549</v>
      </c>
      <c r="G1959" s="13">
        <v>15.43549</v>
      </c>
      <c r="H1959" s="13">
        <v>84.289000000000001</v>
      </c>
    </row>
    <row r="1960" spans="1:13" s="13" customFormat="1">
      <c r="A1960" s="11">
        <v>41166</v>
      </c>
      <c r="B1960" s="13">
        <v>20</v>
      </c>
      <c r="C1960" s="13" t="s">
        <v>56</v>
      </c>
      <c r="D1960" s="13" t="s">
        <v>46</v>
      </c>
      <c r="E1960" s="13" t="str">
        <f t="shared" si="30"/>
        <v>4116620AggregateAll</v>
      </c>
      <c r="F1960" s="13">
        <v>25.700959999999998</v>
      </c>
      <c r="G1960" s="13">
        <v>25.700959999999998</v>
      </c>
      <c r="H1960" s="13">
        <v>84.283699999999996</v>
      </c>
      <c r="I1960" s="13">
        <v>0</v>
      </c>
      <c r="J1960" s="13">
        <v>0</v>
      </c>
      <c r="K1960" s="13">
        <v>0</v>
      </c>
      <c r="L1960" s="13">
        <v>0</v>
      </c>
      <c r="M1960" s="13">
        <v>0</v>
      </c>
    </row>
    <row r="1961" spans="1:13" s="13" customFormat="1">
      <c r="A1961" s="11">
        <v>41166</v>
      </c>
      <c r="B1961" s="13">
        <v>20</v>
      </c>
      <c r="C1961" s="13" t="s">
        <v>49</v>
      </c>
      <c r="D1961" s="13" t="s">
        <v>55</v>
      </c>
      <c r="E1961" s="13" t="str">
        <f t="shared" si="30"/>
        <v>4116620Average Per Device30% Cycling</v>
      </c>
      <c r="F1961" s="13">
        <v>3.0013399999999999</v>
      </c>
      <c r="G1961" s="13">
        <v>3.0013399999999999</v>
      </c>
      <c r="H1961" s="13">
        <v>84.273300000000006</v>
      </c>
    </row>
    <row r="1962" spans="1:13" s="13" customFormat="1">
      <c r="A1962" s="11">
        <v>41166</v>
      </c>
      <c r="B1962" s="13">
        <v>20</v>
      </c>
      <c r="C1962" s="13" t="s">
        <v>49</v>
      </c>
      <c r="D1962" s="13" t="s">
        <v>51</v>
      </c>
      <c r="E1962" s="13" t="str">
        <f t="shared" si="30"/>
        <v>4116620Average Per Device50% Cycling</v>
      </c>
      <c r="F1962" s="13">
        <v>2.3748670000000001</v>
      </c>
      <c r="G1962" s="13">
        <v>2.3748670000000001</v>
      </c>
      <c r="H1962" s="13">
        <v>84.289000000000001</v>
      </c>
    </row>
    <row r="1963" spans="1:13" s="13" customFormat="1">
      <c r="A1963" s="11">
        <v>41166</v>
      </c>
      <c r="B1963" s="13">
        <v>20</v>
      </c>
      <c r="C1963" s="13" t="s">
        <v>49</v>
      </c>
      <c r="D1963" s="13" t="s">
        <v>46</v>
      </c>
      <c r="E1963" s="13" t="str">
        <f t="shared" si="30"/>
        <v>4116620Average Per DeviceAll</v>
      </c>
      <c r="F1963" s="13">
        <v>2.5878679999999998</v>
      </c>
      <c r="G1963" s="13">
        <v>2.5878679999999998</v>
      </c>
      <c r="H1963" s="13">
        <v>84.283699999999996</v>
      </c>
      <c r="I1963" s="13">
        <v>0</v>
      </c>
      <c r="J1963" s="13">
        <v>0</v>
      </c>
      <c r="K1963" s="13">
        <v>0</v>
      </c>
      <c r="L1963" s="13">
        <v>0</v>
      </c>
      <c r="M1963" s="13">
        <v>0</v>
      </c>
    </row>
    <row r="1964" spans="1:13" s="13" customFormat="1">
      <c r="A1964" s="11">
        <v>41166</v>
      </c>
      <c r="B1964" s="13">
        <v>20</v>
      </c>
      <c r="C1964" s="13" t="s">
        <v>48</v>
      </c>
      <c r="D1964" s="13" t="s">
        <v>55</v>
      </c>
      <c r="E1964" s="13" t="str">
        <f t="shared" si="30"/>
        <v>4116620Average Per Premise30% Cycling</v>
      </c>
      <c r="F1964" s="13">
        <v>6.3317949999999996</v>
      </c>
      <c r="G1964" s="13">
        <v>6.3317949999999996</v>
      </c>
      <c r="H1964" s="13">
        <v>84.273300000000006</v>
      </c>
    </row>
    <row r="1965" spans="1:13" s="13" customFormat="1">
      <c r="A1965" s="11">
        <v>41166</v>
      </c>
      <c r="B1965" s="13">
        <v>20</v>
      </c>
      <c r="C1965" s="13" t="s">
        <v>48</v>
      </c>
      <c r="D1965" s="13" t="s">
        <v>51</v>
      </c>
      <c r="E1965" s="13" t="str">
        <f t="shared" si="30"/>
        <v>4116620Average Per Premise50% Cycling</v>
      </c>
      <c r="F1965" s="13">
        <v>4.9001549999999998</v>
      </c>
      <c r="G1965" s="13">
        <v>4.9001549999999998</v>
      </c>
      <c r="H1965" s="13">
        <v>84.289000000000001</v>
      </c>
    </row>
    <row r="1966" spans="1:13" s="13" customFormat="1">
      <c r="A1966" s="11">
        <v>41166</v>
      </c>
      <c r="B1966" s="13">
        <v>20</v>
      </c>
      <c r="C1966" s="13" t="s">
        <v>48</v>
      </c>
      <c r="D1966" s="13" t="s">
        <v>46</v>
      </c>
      <c r="E1966" s="13" t="str">
        <f t="shared" si="30"/>
        <v>4116620Average Per PremiseAll</v>
      </c>
      <c r="F1966" s="13">
        <v>5.3869129999999998</v>
      </c>
      <c r="G1966" s="13">
        <v>5.3869129999999998</v>
      </c>
      <c r="H1966" s="13">
        <v>84.283699999999996</v>
      </c>
      <c r="I1966" s="13">
        <v>0</v>
      </c>
      <c r="J1966" s="13">
        <v>0</v>
      </c>
      <c r="K1966" s="13">
        <v>0</v>
      </c>
      <c r="L1966" s="13">
        <v>0</v>
      </c>
      <c r="M1966" s="13">
        <v>0</v>
      </c>
    </row>
    <row r="1967" spans="1:13" s="13" customFormat="1">
      <c r="A1967" s="11">
        <v>41166</v>
      </c>
      <c r="B1967" s="13">
        <v>20</v>
      </c>
      <c r="C1967" s="13" t="s">
        <v>50</v>
      </c>
      <c r="D1967" s="13" t="s">
        <v>55</v>
      </c>
      <c r="E1967" s="13" t="str">
        <f t="shared" si="30"/>
        <v>4116620Average Per Ton30% Cycling</v>
      </c>
      <c r="F1967" s="13">
        <v>0.81561629999999996</v>
      </c>
      <c r="G1967" s="13">
        <v>0.81561629999999996</v>
      </c>
      <c r="H1967" s="13">
        <v>84.273300000000006</v>
      </c>
    </row>
    <row r="1968" spans="1:13" s="13" customFormat="1">
      <c r="A1968" s="11">
        <v>41166</v>
      </c>
      <c r="B1968" s="13">
        <v>20</v>
      </c>
      <c r="C1968" s="13" t="s">
        <v>50</v>
      </c>
      <c r="D1968" s="13" t="s">
        <v>51</v>
      </c>
      <c r="E1968" s="13" t="str">
        <f t="shared" si="30"/>
        <v>4116620Average Per Ton50% Cycling</v>
      </c>
      <c r="F1968" s="13">
        <v>0.57468129999999995</v>
      </c>
      <c r="G1968" s="13">
        <v>0.57468129999999995</v>
      </c>
      <c r="H1968" s="13">
        <v>84.289000000000001</v>
      </c>
    </row>
    <row r="1969" spans="1:13" s="13" customFormat="1">
      <c r="A1969" s="11">
        <v>41166</v>
      </c>
      <c r="B1969" s="13">
        <v>20</v>
      </c>
      <c r="C1969" s="13" t="s">
        <v>50</v>
      </c>
      <c r="D1969" s="13" t="s">
        <v>46</v>
      </c>
      <c r="E1969" s="13" t="str">
        <f t="shared" si="30"/>
        <v>4116620Average Per TonAll</v>
      </c>
      <c r="F1969" s="13">
        <v>0.65659920000000005</v>
      </c>
      <c r="G1969" s="13">
        <v>0.65659920000000005</v>
      </c>
      <c r="H1969" s="13">
        <v>84.283699999999996</v>
      </c>
      <c r="I1969" s="13">
        <v>0</v>
      </c>
      <c r="J1969" s="13">
        <v>0</v>
      </c>
      <c r="K1969" s="13">
        <v>0</v>
      </c>
      <c r="L1969" s="13">
        <v>0</v>
      </c>
      <c r="M1969" s="13">
        <v>0</v>
      </c>
    </row>
    <row r="1970" spans="1:13" s="13" customFormat="1">
      <c r="A1970" s="11">
        <v>41166</v>
      </c>
      <c r="B1970" s="13">
        <v>21</v>
      </c>
      <c r="C1970" s="13" t="s">
        <v>56</v>
      </c>
      <c r="D1970" s="13" t="s">
        <v>55</v>
      </c>
      <c r="E1970" s="13" t="str">
        <f t="shared" si="30"/>
        <v>4116621Aggregate30% Cycling</v>
      </c>
      <c r="F1970" s="13">
        <v>9.4279320000000002</v>
      </c>
      <c r="G1970" s="13">
        <v>9.4279320000000002</v>
      </c>
      <c r="H1970" s="13">
        <v>80.837599999999995</v>
      </c>
    </row>
    <row r="1971" spans="1:13" s="13" customFormat="1">
      <c r="A1971" s="11">
        <v>41166</v>
      </c>
      <c r="B1971" s="13">
        <v>21</v>
      </c>
      <c r="C1971" s="13" t="s">
        <v>56</v>
      </c>
      <c r="D1971" s="13" t="s">
        <v>51</v>
      </c>
      <c r="E1971" s="13" t="str">
        <f t="shared" si="30"/>
        <v>4116621Aggregate50% Cycling</v>
      </c>
      <c r="F1971" s="13">
        <v>14.43206</v>
      </c>
      <c r="G1971" s="13">
        <v>14.43206</v>
      </c>
      <c r="H1971" s="13">
        <v>80.532399999999996</v>
      </c>
    </row>
    <row r="1972" spans="1:13" s="13" customFormat="1">
      <c r="A1972" s="11">
        <v>41166</v>
      </c>
      <c r="B1972" s="13">
        <v>21</v>
      </c>
      <c r="C1972" s="13" t="s">
        <v>56</v>
      </c>
      <c r="D1972" s="13" t="s">
        <v>46</v>
      </c>
      <c r="E1972" s="13" t="str">
        <f t="shared" si="30"/>
        <v>4116621AggregateAll</v>
      </c>
      <c r="F1972" s="13">
        <v>23.8614</v>
      </c>
      <c r="G1972" s="13">
        <v>23.8614</v>
      </c>
      <c r="H1972" s="13">
        <v>80.636200000000002</v>
      </c>
      <c r="I1972" s="13">
        <v>0</v>
      </c>
      <c r="J1972" s="13">
        <v>0</v>
      </c>
      <c r="K1972" s="13">
        <v>0</v>
      </c>
      <c r="L1972" s="13">
        <v>0</v>
      </c>
      <c r="M1972" s="13">
        <v>0</v>
      </c>
    </row>
    <row r="1973" spans="1:13" s="13" customFormat="1">
      <c r="A1973" s="11">
        <v>41166</v>
      </c>
      <c r="B1973" s="13">
        <v>21</v>
      </c>
      <c r="C1973" s="13" t="s">
        <v>49</v>
      </c>
      <c r="D1973" s="13" t="s">
        <v>55</v>
      </c>
      <c r="E1973" s="13" t="str">
        <f t="shared" si="30"/>
        <v>4116621Average Per Device30% Cycling</v>
      </c>
      <c r="F1973" s="13">
        <v>2.7569050000000002</v>
      </c>
      <c r="G1973" s="13">
        <v>2.7569050000000002</v>
      </c>
      <c r="H1973" s="13">
        <v>80.837599999999995</v>
      </c>
    </row>
    <row r="1974" spans="1:13" s="13" customFormat="1">
      <c r="A1974" s="11">
        <v>41166</v>
      </c>
      <c r="B1974" s="13">
        <v>21</v>
      </c>
      <c r="C1974" s="13" t="s">
        <v>49</v>
      </c>
      <c r="D1974" s="13" t="s">
        <v>51</v>
      </c>
      <c r="E1974" s="13" t="str">
        <f t="shared" si="30"/>
        <v>4116621Average Per Device50% Cycling</v>
      </c>
      <c r="F1974" s="13">
        <v>2.2204830000000002</v>
      </c>
      <c r="G1974" s="13">
        <v>2.2204830000000002</v>
      </c>
      <c r="H1974" s="13">
        <v>80.532399999999996</v>
      </c>
    </row>
    <row r="1975" spans="1:13" s="13" customFormat="1">
      <c r="A1975" s="11">
        <v>41166</v>
      </c>
      <c r="B1975" s="13">
        <v>21</v>
      </c>
      <c r="C1975" s="13" t="s">
        <v>49</v>
      </c>
      <c r="D1975" s="13" t="s">
        <v>46</v>
      </c>
      <c r="E1975" s="13" t="str">
        <f t="shared" si="30"/>
        <v>4116621Average Per DeviceAll</v>
      </c>
      <c r="F1975" s="13">
        <v>2.4028659999999999</v>
      </c>
      <c r="G1975" s="13">
        <v>2.4028659999999999</v>
      </c>
      <c r="H1975" s="13">
        <v>80.636200000000002</v>
      </c>
      <c r="I1975" s="13">
        <v>0</v>
      </c>
      <c r="J1975" s="13">
        <v>0</v>
      </c>
      <c r="K1975" s="13">
        <v>0</v>
      </c>
      <c r="L1975" s="13">
        <v>0</v>
      </c>
      <c r="M1975" s="13">
        <v>0</v>
      </c>
    </row>
    <row r="1976" spans="1:13" s="13" customFormat="1">
      <c r="A1976" s="11">
        <v>41166</v>
      </c>
      <c r="B1976" s="13">
        <v>21</v>
      </c>
      <c r="C1976" s="13" t="s">
        <v>48</v>
      </c>
      <c r="D1976" s="13" t="s">
        <v>55</v>
      </c>
      <c r="E1976" s="13" t="str">
        <f t="shared" si="30"/>
        <v>4116621Average Per Premise30% Cycling</v>
      </c>
      <c r="F1976" s="13">
        <v>5.8161209999999999</v>
      </c>
      <c r="G1976" s="13">
        <v>5.8161209999999999</v>
      </c>
      <c r="H1976" s="13">
        <v>80.837599999999995</v>
      </c>
    </row>
    <row r="1977" spans="1:13" s="13" customFormat="1">
      <c r="A1977" s="11">
        <v>41166</v>
      </c>
      <c r="B1977" s="13">
        <v>21</v>
      </c>
      <c r="C1977" s="13" t="s">
        <v>48</v>
      </c>
      <c r="D1977" s="13" t="s">
        <v>51</v>
      </c>
      <c r="E1977" s="13" t="str">
        <f t="shared" si="30"/>
        <v>4116621Average Per Premise50% Cycling</v>
      </c>
      <c r="F1977" s="13">
        <v>4.5816080000000001</v>
      </c>
      <c r="G1977" s="13">
        <v>4.5816080000000001</v>
      </c>
      <c r="H1977" s="13">
        <v>80.532399999999996</v>
      </c>
    </row>
    <row r="1978" spans="1:13" s="13" customFormat="1">
      <c r="A1978" s="11">
        <v>41166</v>
      </c>
      <c r="B1978" s="13">
        <v>21</v>
      </c>
      <c r="C1978" s="13" t="s">
        <v>48</v>
      </c>
      <c r="D1978" s="13" t="s">
        <v>46</v>
      </c>
      <c r="E1978" s="13" t="str">
        <f t="shared" si="30"/>
        <v>4116621Average Per PremiseAll</v>
      </c>
      <c r="F1978" s="13">
        <v>5.0013420000000002</v>
      </c>
      <c r="G1978" s="13">
        <v>5.0013420000000002</v>
      </c>
      <c r="H1978" s="13">
        <v>80.636200000000002</v>
      </c>
      <c r="I1978" s="13">
        <v>0</v>
      </c>
      <c r="J1978" s="13">
        <v>0</v>
      </c>
      <c r="K1978" s="13">
        <v>0</v>
      </c>
      <c r="L1978" s="13">
        <v>0</v>
      </c>
      <c r="M1978" s="13">
        <v>0</v>
      </c>
    </row>
    <row r="1979" spans="1:13" s="13" customFormat="1">
      <c r="A1979" s="11">
        <v>41166</v>
      </c>
      <c r="B1979" s="13">
        <v>21</v>
      </c>
      <c r="C1979" s="13" t="s">
        <v>50</v>
      </c>
      <c r="D1979" s="13" t="s">
        <v>55</v>
      </c>
      <c r="E1979" s="13" t="str">
        <f t="shared" si="30"/>
        <v>4116621Average Per Ton30% Cycling</v>
      </c>
      <c r="F1979" s="13">
        <v>0.74919080000000005</v>
      </c>
      <c r="G1979" s="13">
        <v>0.74919080000000005</v>
      </c>
      <c r="H1979" s="13">
        <v>80.837599999999995</v>
      </c>
    </row>
    <row r="1980" spans="1:13" s="13" customFormat="1">
      <c r="A1980" s="11">
        <v>41166</v>
      </c>
      <c r="B1980" s="13">
        <v>21</v>
      </c>
      <c r="C1980" s="13" t="s">
        <v>50</v>
      </c>
      <c r="D1980" s="13" t="s">
        <v>51</v>
      </c>
      <c r="E1980" s="13" t="str">
        <f t="shared" si="30"/>
        <v>4116621Average Per Ton50% Cycling</v>
      </c>
      <c r="F1980" s="13">
        <v>0.53732259999999998</v>
      </c>
      <c r="G1980" s="13">
        <v>0.53732259999999998</v>
      </c>
      <c r="H1980" s="13">
        <v>80.532399999999996</v>
      </c>
    </row>
    <row r="1981" spans="1:13" s="13" customFormat="1">
      <c r="A1981" s="11">
        <v>41166</v>
      </c>
      <c r="B1981" s="13">
        <v>21</v>
      </c>
      <c r="C1981" s="13" t="s">
        <v>50</v>
      </c>
      <c r="D1981" s="13" t="s">
        <v>46</v>
      </c>
      <c r="E1981" s="13" t="str">
        <f t="shared" si="30"/>
        <v>4116621Average Per TonAll</v>
      </c>
      <c r="F1981" s="13">
        <v>0.60935779999999995</v>
      </c>
      <c r="G1981" s="13">
        <v>0.60935779999999995</v>
      </c>
      <c r="H1981" s="13">
        <v>80.636200000000002</v>
      </c>
      <c r="I1981" s="13">
        <v>0</v>
      </c>
      <c r="J1981" s="13">
        <v>0</v>
      </c>
      <c r="K1981" s="13">
        <v>0</v>
      </c>
      <c r="L1981" s="13">
        <v>0</v>
      </c>
      <c r="M1981" s="13">
        <v>0</v>
      </c>
    </row>
    <row r="1982" spans="1:13" s="13" customFormat="1">
      <c r="A1982" s="11">
        <v>41166</v>
      </c>
      <c r="B1982" s="13">
        <v>22</v>
      </c>
      <c r="C1982" s="13" t="s">
        <v>56</v>
      </c>
      <c r="D1982" s="13" t="s">
        <v>55</v>
      </c>
      <c r="E1982" s="13" t="str">
        <f t="shared" si="30"/>
        <v>4116622Aggregate30% Cycling</v>
      </c>
      <c r="F1982" s="13">
        <v>8.4163289999999993</v>
      </c>
      <c r="G1982" s="13">
        <v>8.4163289999999993</v>
      </c>
      <c r="H1982" s="13">
        <v>79.574200000000005</v>
      </c>
    </row>
    <row r="1983" spans="1:13" s="13" customFormat="1">
      <c r="A1983" s="11">
        <v>41166</v>
      </c>
      <c r="B1983" s="13">
        <v>22</v>
      </c>
      <c r="C1983" s="13" t="s">
        <v>56</v>
      </c>
      <c r="D1983" s="13" t="s">
        <v>51</v>
      </c>
      <c r="E1983" s="13" t="str">
        <f t="shared" si="30"/>
        <v>4116622Aggregate50% Cycling</v>
      </c>
      <c r="F1983" s="13">
        <v>12.902749999999999</v>
      </c>
      <c r="G1983" s="13">
        <v>12.902749999999999</v>
      </c>
      <c r="H1983" s="13">
        <v>79.182000000000002</v>
      </c>
    </row>
    <row r="1984" spans="1:13" s="13" customFormat="1">
      <c r="A1984" s="11">
        <v>41166</v>
      </c>
      <c r="B1984" s="13">
        <v>22</v>
      </c>
      <c r="C1984" s="13" t="s">
        <v>56</v>
      </c>
      <c r="D1984" s="13" t="s">
        <v>46</v>
      </c>
      <c r="E1984" s="13" t="str">
        <f t="shared" si="30"/>
        <v>4116622AggregateAll</v>
      </c>
      <c r="F1984" s="13">
        <v>21.320329999999998</v>
      </c>
      <c r="G1984" s="13">
        <v>21.320329999999998</v>
      </c>
      <c r="H1984" s="13">
        <v>79.315399999999997</v>
      </c>
      <c r="I1984" s="13">
        <v>0</v>
      </c>
      <c r="J1984" s="13">
        <v>0</v>
      </c>
      <c r="K1984" s="13">
        <v>0</v>
      </c>
      <c r="L1984" s="13">
        <v>0</v>
      </c>
      <c r="M1984" s="13">
        <v>0</v>
      </c>
    </row>
    <row r="1985" spans="1:13" s="13" customFormat="1">
      <c r="A1985" s="11">
        <v>41166</v>
      </c>
      <c r="B1985" s="13">
        <v>22</v>
      </c>
      <c r="C1985" s="13" t="s">
        <v>49</v>
      </c>
      <c r="D1985" s="13" t="s">
        <v>55</v>
      </c>
      <c r="E1985" s="13" t="str">
        <f t="shared" si="30"/>
        <v>4116622Average Per Device30% Cycling</v>
      </c>
      <c r="F1985" s="13">
        <v>2.461093</v>
      </c>
      <c r="G1985" s="13">
        <v>2.461093</v>
      </c>
      <c r="H1985" s="13">
        <v>79.574200000000005</v>
      </c>
    </row>
    <row r="1986" spans="1:13" s="13" customFormat="1">
      <c r="A1986" s="11">
        <v>41166</v>
      </c>
      <c r="B1986" s="13">
        <v>22</v>
      </c>
      <c r="C1986" s="13" t="s">
        <v>49</v>
      </c>
      <c r="D1986" s="13" t="s">
        <v>51</v>
      </c>
      <c r="E1986" s="13" t="str">
        <f t="shared" si="30"/>
        <v>4116622Average Per Device50% Cycling</v>
      </c>
      <c r="F1986" s="13">
        <v>1.9851859999999999</v>
      </c>
      <c r="G1986" s="13">
        <v>1.9851859999999999</v>
      </c>
      <c r="H1986" s="13">
        <v>79.182000000000002</v>
      </c>
    </row>
    <row r="1987" spans="1:13" s="13" customFormat="1">
      <c r="A1987" s="11">
        <v>41166</v>
      </c>
      <c r="B1987" s="13">
        <v>22</v>
      </c>
      <c r="C1987" s="13" t="s">
        <v>49</v>
      </c>
      <c r="D1987" s="13" t="s">
        <v>46</v>
      </c>
      <c r="E1987" s="13" t="str">
        <f t="shared" ref="E1987:E2050" si="31">CONCATENATE(A1987,B1987,C1987,D1987)</f>
        <v>4116622Average Per DeviceAll</v>
      </c>
      <c r="F1987" s="13">
        <v>2.146995</v>
      </c>
      <c r="G1987" s="13">
        <v>2.146995</v>
      </c>
      <c r="H1987" s="13">
        <v>79.315399999999997</v>
      </c>
      <c r="I1987" s="13">
        <v>0</v>
      </c>
      <c r="J1987" s="13">
        <v>0</v>
      </c>
      <c r="K1987" s="13">
        <v>0</v>
      </c>
      <c r="L1987" s="13">
        <v>0</v>
      </c>
      <c r="M1987" s="13">
        <v>0</v>
      </c>
    </row>
    <row r="1988" spans="1:13" s="13" customFormat="1">
      <c r="A1988" s="11">
        <v>41166</v>
      </c>
      <c r="B1988" s="13">
        <v>22</v>
      </c>
      <c r="C1988" s="13" t="s">
        <v>48</v>
      </c>
      <c r="D1988" s="13" t="s">
        <v>55</v>
      </c>
      <c r="E1988" s="13" t="str">
        <f t="shared" si="31"/>
        <v>4116622Average Per Premise30% Cycling</v>
      </c>
      <c r="F1988" s="13">
        <v>5.1920599999999997</v>
      </c>
      <c r="G1988" s="13">
        <v>5.1920599999999997</v>
      </c>
      <c r="H1988" s="13">
        <v>79.574200000000005</v>
      </c>
    </row>
    <row r="1989" spans="1:13" s="13" customFormat="1">
      <c r="A1989" s="11">
        <v>41166</v>
      </c>
      <c r="B1989" s="13">
        <v>22</v>
      </c>
      <c r="C1989" s="13" t="s">
        <v>48</v>
      </c>
      <c r="D1989" s="13" t="s">
        <v>51</v>
      </c>
      <c r="E1989" s="13" t="str">
        <f t="shared" si="31"/>
        <v>4116622Average Per Premise50% Cycling</v>
      </c>
      <c r="F1989" s="13">
        <v>4.0961119999999998</v>
      </c>
      <c r="G1989" s="13">
        <v>4.0961119999999998</v>
      </c>
      <c r="H1989" s="13">
        <v>79.182000000000002</v>
      </c>
    </row>
    <row r="1990" spans="1:13" s="13" customFormat="1">
      <c r="A1990" s="11">
        <v>41166</v>
      </c>
      <c r="B1990" s="13">
        <v>22</v>
      </c>
      <c r="C1990" s="13" t="s">
        <v>48</v>
      </c>
      <c r="D1990" s="13" t="s">
        <v>46</v>
      </c>
      <c r="E1990" s="13" t="str">
        <f t="shared" si="31"/>
        <v>4116622Average Per PremiseAll</v>
      </c>
      <c r="F1990" s="13">
        <v>4.4687340000000004</v>
      </c>
      <c r="G1990" s="13">
        <v>4.4687340000000004</v>
      </c>
      <c r="H1990" s="13">
        <v>79.315399999999997</v>
      </c>
      <c r="I1990" s="13">
        <v>0</v>
      </c>
      <c r="J1990" s="13">
        <v>0</v>
      </c>
      <c r="K1990" s="13">
        <v>0</v>
      </c>
      <c r="L1990" s="13">
        <v>0</v>
      </c>
      <c r="M1990" s="13">
        <v>0</v>
      </c>
    </row>
    <row r="1991" spans="1:13" s="13" customFormat="1">
      <c r="A1991" s="11">
        <v>41166</v>
      </c>
      <c r="B1991" s="13">
        <v>22</v>
      </c>
      <c r="C1991" s="13" t="s">
        <v>50</v>
      </c>
      <c r="D1991" s="13" t="s">
        <v>55</v>
      </c>
      <c r="E1991" s="13" t="str">
        <f t="shared" si="31"/>
        <v>4116622Average Per Ton30% Cycling</v>
      </c>
      <c r="F1991" s="13">
        <v>0.66880379999999995</v>
      </c>
      <c r="G1991" s="13">
        <v>0.66880379999999995</v>
      </c>
      <c r="H1991" s="13">
        <v>79.574200000000005</v>
      </c>
    </row>
    <row r="1992" spans="1:13" s="13" customFormat="1">
      <c r="A1992" s="11">
        <v>41166</v>
      </c>
      <c r="B1992" s="13">
        <v>22</v>
      </c>
      <c r="C1992" s="13" t="s">
        <v>50</v>
      </c>
      <c r="D1992" s="13" t="s">
        <v>51</v>
      </c>
      <c r="E1992" s="13" t="str">
        <f t="shared" si="31"/>
        <v>4116622Average Per Ton50% Cycling</v>
      </c>
      <c r="F1992" s="13">
        <v>0.48038449999999999</v>
      </c>
      <c r="G1992" s="13">
        <v>0.48038449999999999</v>
      </c>
      <c r="H1992" s="13">
        <v>79.182000000000002</v>
      </c>
    </row>
    <row r="1993" spans="1:13" s="13" customFormat="1">
      <c r="A1993" s="11">
        <v>41166</v>
      </c>
      <c r="B1993" s="13">
        <v>22</v>
      </c>
      <c r="C1993" s="13" t="s">
        <v>50</v>
      </c>
      <c r="D1993" s="13" t="s">
        <v>46</v>
      </c>
      <c r="E1993" s="13" t="str">
        <f t="shared" si="31"/>
        <v>4116622Average Per TonAll</v>
      </c>
      <c r="F1993" s="13">
        <v>0.54444709999999996</v>
      </c>
      <c r="G1993" s="13">
        <v>0.54444709999999996</v>
      </c>
      <c r="H1993" s="13">
        <v>79.315399999999997</v>
      </c>
      <c r="I1993" s="13">
        <v>0</v>
      </c>
      <c r="J1993" s="13">
        <v>0</v>
      </c>
      <c r="K1993" s="13">
        <v>0</v>
      </c>
      <c r="L1993" s="13">
        <v>0</v>
      </c>
      <c r="M1993" s="13">
        <v>0</v>
      </c>
    </row>
    <row r="1994" spans="1:13" s="13" customFormat="1">
      <c r="A1994" s="11">
        <v>41166</v>
      </c>
      <c r="B1994" s="13">
        <v>23</v>
      </c>
      <c r="C1994" s="13" t="s">
        <v>56</v>
      </c>
      <c r="D1994" s="13" t="s">
        <v>55</v>
      </c>
      <c r="E1994" s="13" t="str">
        <f t="shared" si="31"/>
        <v>4116623Aggregate30% Cycling</v>
      </c>
      <c r="F1994" s="13">
        <v>7.0557369999999997</v>
      </c>
      <c r="G1994" s="13">
        <v>7.0557369999999997</v>
      </c>
      <c r="H1994" s="13">
        <v>78.177700000000002</v>
      </c>
    </row>
    <row r="1995" spans="1:13" s="13" customFormat="1">
      <c r="A1995" s="11">
        <v>41166</v>
      </c>
      <c r="B1995" s="13">
        <v>23</v>
      </c>
      <c r="C1995" s="13" t="s">
        <v>56</v>
      </c>
      <c r="D1995" s="13" t="s">
        <v>51</v>
      </c>
      <c r="E1995" s="13" t="str">
        <f t="shared" si="31"/>
        <v>4116623Aggregate50% Cycling</v>
      </c>
      <c r="F1995" s="13">
        <v>11.55499</v>
      </c>
      <c r="G1995" s="13">
        <v>11.55499</v>
      </c>
      <c r="H1995" s="13">
        <v>77.841700000000003</v>
      </c>
    </row>
    <row r="1996" spans="1:13" s="13" customFormat="1">
      <c r="A1996" s="11">
        <v>41166</v>
      </c>
      <c r="B1996" s="13">
        <v>23</v>
      </c>
      <c r="C1996" s="13" t="s">
        <v>56</v>
      </c>
      <c r="D1996" s="13" t="s">
        <v>46</v>
      </c>
      <c r="E1996" s="13" t="str">
        <f t="shared" si="31"/>
        <v>4116623AggregateAll</v>
      </c>
      <c r="F1996" s="13">
        <v>18.611509999999999</v>
      </c>
      <c r="G1996" s="13">
        <v>18.611509999999999</v>
      </c>
      <c r="H1996" s="13">
        <v>77.956000000000003</v>
      </c>
      <c r="I1996" s="13">
        <v>0</v>
      </c>
      <c r="J1996" s="13">
        <v>0</v>
      </c>
      <c r="K1996" s="13">
        <v>0</v>
      </c>
      <c r="L1996" s="13">
        <v>0</v>
      </c>
      <c r="M1996" s="13">
        <v>0</v>
      </c>
    </row>
    <row r="1997" spans="1:13" s="13" customFormat="1">
      <c r="A1997" s="11">
        <v>41166</v>
      </c>
      <c r="B1997" s="13">
        <v>23</v>
      </c>
      <c r="C1997" s="13" t="s">
        <v>49</v>
      </c>
      <c r="D1997" s="13" t="s">
        <v>55</v>
      </c>
      <c r="E1997" s="13" t="str">
        <f t="shared" si="31"/>
        <v>4116623Average Per Device30% Cycling</v>
      </c>
      <c r="F1997" s="13">
        <v>2.0632299999999999</v>
      </c>
      <c r="G1997" s="13">
        <v>2.0632299999999999</v>
      </c>
      <c r="H1997" s="13">
        <v>78.177700000000002</v>
      </c>
    </row>
    <row r="1998" spans="1:13" s="13" customFormat="1">
      <c r="A1998" s="11">
        <v>41166</v>
      </c>
      <c r="B1998" s="13">
        <v>23</v>
      </c>
      <c r="C1998" s="13" t="s">
        <v>49</v>
      </c>
      <c r="D1998" s="13" t="s">
        <v>51</v>
      </c>
      <c r="E1998" s="13" t="str">
        <f t="shared" si="31"/>
        <v>4116623Average Per Device50% Cycling</v>
      </c>
      <c r="F1998" s="13">
        <v>1.7778229999999999</v>
      </c>
      <c r="G1998" s="13">
        <v>1.7778229999999999</v>
      </c>
      <c r="H1998" s="13">
        <v>77.841700000000003</v>
      </c>
    </row>
    <row r="1999" spans="1:13" s="13" customFormat="1">
      <c r="A1999" s="11">
        <v>41166</v>
      </c>
      <c r="B1999" s="13">
        <v>23</v>
      </c>
      <c r="C1999" s="13" t="s">
        <v>49</v>
      </c>
      <c r="D1999" s="13" t="s">
        <v>46</v>
      </c>
      <c r="E1999" s="13" t="str">
        <f t="shared" si="31"/>
        <v>4116623Average Per DeviceAll</v>
      </c>
      <c r="F1999" s="13">
        <v>1.8748610000000001</v>
      </c>
      <c r="G1999" s="13">
        <v>1.8748610000000001</v>
      </c>
      <c r="H1999" s="13">
        <v>77.956000000000003</v>
      </c>
      <c r="I1999" s="13">
        <v>0</v>
      </c>
      <c r="J1999" s="13">
        <v>0</v>
      </c>
      <c r="K1999" s="13">
        <v>0</v>
      </c>
      <c r="L1999" s="13">
        <v>0</v>
      </c>
      <c r="M1999" s="13">
        <v>0</v>
      </c>
    </row>
    <row r="2000" spans="1:13" s="13" customFormat="1">
      <c r="A2000" s="11">
        <v>41166</v>
      </c>
      <c r="B2000" s="13">
        <v>23</v>
      </c>
      <c r="C2000" s="13" t="s">
        <v>48</v>
      </c>
      <c r="D2000" s="13" t="s">
        <v>55</v>
      </c>
      <c r="E2000" s="13" t="str">
        <f t="shared" si="31"/>
        <v>4116623Average Per Premise30% Cycling</v>
      </c>
      <c r="F2000" s="13">
        <v>4.3527060000000004</v>
      </c>
      <c r="G2000" s="13">
        <v>4.3527060000000004</v>
      </c>
      <c r="H2000" s="13">
        <v>78.177700000000002</v>
      </c>
    </row>
    <row r="2001" spans="1:13" s="13" customFormat="1">
      <c r="A2001" s="11">
        <v>41166</v>
      </c>
      <c r="B2001" s="13">
        <v>23</v>
      </c>
      <c r="C2001" s="13" t="s">
        <v>48</v>
      </c>
      <c r="D2001" s="13" t="s">
        <v>51</v>
      </c>
      <c r="E2001" s="13" t="str">
        <f t="shared" si="31"/>
        <v>4116623Average Per Premise50% Cycling</v>
      </c>
      <c r="F2001" s="13">
        <v>3.6682510000000002</v>
      </c>
      <c r="G2001" s="13">
        <v>3.6682510000000002</v>
      </c>
      <c r="H2001" s="13">
        <v>77.841700000000003</v>
      </c>
    </row>
    <row r="2002" spans="1:13" s="13" customFormat="1">
      <c r="A2002" s="11">
        <v>41166</v>
      </c>
      <c r="B2002" s="13">
        <v>23</v>
      </c>
      <c r="C2002" s="13" t="s">
        <v>48</v>
      </c>
      <c r="D2002" s="13" t="s">
        <v>46</v>
      </c>
      <c r="E2002" s="13" t="str">
        <f t="shared" si="31"/>
        <v>4116623Average Per PremiseAll</v>
      </c>
      <c r="F2002" s="13">
        <v>3.9009649999999998</v>
      </c>
      <c r="G2002" s="13">
        <v>3.9009649999999998</v>
      </c>
      <c r="H2002" s="13">
        <v>77.956000000000003</v>
      </c>
      <c r="I2002" s="13">
        <v>0</v>
      </c>
      <c r="J2002" s="13">
        <v>0</v>
      </c>
      <c r="K2002" s="13">
        <v>0</v>
      </c>
      <c r="L2002" s="13">
        <v>0</v>
      </c>
      <c r="M2002" s="13">
        <v>0</v>
      </c>
    </row>
    <row r="2003" spans="1:13" s="13" customFormat="1">
      <c r="A2003" s="11">
        <v>41166</v>
      </c>
      <c r="B2003" s="13">
        <v>23</v>
      </c>
      <c r="C2003" s="13" t="s">
        <v>50</v>
      </c>
      <c r="D2003" s="13" t="s">
        <v>55</v>
      </c>
      <c r="E2003" s="13" t="str">
        <f t="shared" si="31"/>
        <v>4116623Average Per Ton30% Cycling</v>
      </c>
      <c r="F2003" s="13">
        <v>0.56068430000000002</v>
      </c>
      <c r="G2003" s="13">
        <v>0.56068430000000002</v>
      </c>
      <c r="H2003" s="13">
        <v>78.177700000000002</v>
      </c>
    </row>
    <row r="2004" spans="1:13" s="13" customFormat="1">
      <c r="A2004" s="11">
        <v>41166</v>
      </c>
      <c r="B2004" s="13">
        <v>23</v>
      </c>
      <c r="C2004" s="13" t="s">
        <v>50</v>
      </c>
      <c r="D2004" s="13" t="s">
        <v>51</v>
      </c>
      <c r="E2004" s="13" t="str">
        <f t="shared" si="31"/>
        <v>4116623Average Per Ton50% Cycling</v>
      </c>
      <c r="F2004" s="13">
        <v>0.43020580000000003</v>
      </c>
      <c r="G2004" s="13">
        <v>0.43020580000000003</v>
      </c>
      <c r="H2004" s="13">
        <v>77.841700000000003</v>
      </c>
    </row>
    <row r="2005" spans="1:13" s="13" customFormat="1">
      <c r="A2005" s="11">
        <v>41166</v>
      </c>
      <c r="B2005" s="13">
        <v>23</v>
      </c>
      <c r="C2005" s="13" t="s">
        <v>50</v>
      </c>
      <c r="D2005" s="13" t="s">
        <v>46</v>
      </c>
      <c r="E2005" s="13" t="str">
        <f t="shared" si="31"/>
        <v>4116623Average Per TonAll</v>
      </c>
      <c r="F2005" s="13">
        <v>0.4745685</v>
      </c>
      <c r="G2005" s="13">
        <v>0.4745685</v>
      </c>
      <c r="H2005" s="13">
        <v>77.956000000000003</v>
      </c>
      <c r="I2005" s="13">
        <v>0</v>
      </c>
      <c r="J2005" s="13">
        <v>0</v>
      </c>
      <c r="K2005" s="13">
        <v>0</v>
      </c>
      <c r="L2005" s="13">
        <v>0</v>
      </c>
      <c r="M2005" s="13">
        <v>0</v>
      </c>
    </row>
    <row r="2006" spans="1:13" s="13" customFormat="1">
      <c r="A2006" s="11">
        <v>41166</v>
      </c>
      <c r="B2006" s="13">
        <v>24</v>
      </c>
      <c r="C2006" s="13" t="s">
        <v>56</v>
      </c>
      <c r="D2006" s="13" t="s">
        <v>55</v>
      </c>
      <c r="E2006" s="13" t="str">
        <f t="shared" si="31"/>
        <v>4116624Aggregate30% Cycling</v>
      </c>
      <c r="F2006" s="13">
        <v>6.2506700000000004</v>
      </c>
      <c r="G2006" s="13">
        <v>6.2506700000000004</v>
      </c>
      <c r="H2006" s="13">
        <v>77.057000000000002</v>
      </c>
    </row>
    <row r="2007" spans="1:13" s="13" customFormat="1">
      <c r="A2007" s="11">
        <v>41166</v>
      </c>
      <c r="B2007" s="13">
        <v>24</v>
      </c>
      <c r="C2007" s="13" t="s">
        <v>56</v>
      </c>
      <c r="D2007" s="13" t="s">
        <v>51</v>
      </c>
      <c r="E2007" s="13" t="str">
        <f t="shared" si="31"/>
        <v>4116624Aggregate50% Cycling</v>
      </c>
      <c r="F2007" s="13">
        <v>10.79129</v>
      </c>
      <c r="G2007" s="13">
        <v>10.79129</v>
      </c>
      <c r="H2007" s="13">
        <v>76.7761</v>
      </c>
    </row>
    <row r="2008" spans="1:13" s="13" customFormat="1">
      <c r="A2008" s="11">
        <v>41166</v>
      </c>
      <c r="B2008" s="13">
        <v>24</v>
      </c>
      <c r="C2008" s="13" t="s">
        <v>56</v>
      </c>
      <c r="D2008" s="13" t="s">
        <v>46</v>
      </c>
      <c r="E2008" s="13" t="str">
        <f t="shared" si="31"/>
        <v>4116624AggregateAll</v>
      </c>
      <c r="F2008" s="13">
        <v>17.042449999999999</v>
      </c>
      <c r="G2008" s="13">
        <v>17.042449999999999</v>
      </c>
      <c r="H2008" s="13">
        <v>76.871600000000001</v>
      </c>
      <c r="I2008" s="13">
        <v>0</v>
      </c>
      <c r="J2008" s="13">
        <v>0</v>
      </c>
      <c r="K2008" s="13">
        <v>0</v>
      </c>
      <c r="L2008" s="13">
        <v>0</v>
      </c>
      <c r="M2008" s="13">
        <v>0</v>
      </c>
    </row>
    <row r="2009" spans="1:13" s="13" customFormat="1">
      <c r="A2009" s="11">
        <v>41166</v>
      </c>
      <c r="B2009" s="13">
        <v>24</v>
      </c>
      <c r="C2009" s="13" t="s">
        <v>49</v>
      </c>
      <c r="D2009" s="13" t="s">
        <v>55</v>
      </c>
      <c r="E2009" s="13" t="str">
        <f t="shared" si="31"/>
        <v>4116624Average Per Device30% Cycling</v>
      </c>
      <c r="F2009" s="13">
        <v>1.827814</v>
      </c>
      <c r="G2009" s="13">
        <v>1.827814</v>
      </c>
      <c r="H2009" s="13">
        <v>77.057000000000002</v>
      </c>
    </row>
    <row r="2010" spans="1:13" s="13" customFormat="1">
      <c r="A2010" s="11">
        <v>41166</v>
      </c>
      <c r="B2010" s="13">
        <v>24</v>
      </c>
      <c r="C2010" s="13" t="s">
        <v>49</v>
      </c>
      <c r="D2010" s="13" t="s">
        <v>51</v>
      </c>
      <c r="E2010" s="13" t="str">
        <f t="shared" si="31"/>
        <v>4116624Average Per Device50% Cycling</v>
      </c>
      <c r="F2010" s="13">
        <v>1.6603220000000001</v>
      </c>
      <c r="G2010" s="13">
        <v>1.6603220000000001</v>
      </c>
      <c r="H2010" s="13">
        <v>76.7761</v>
      </c>
    </row>
    <row r="2011" spans="1:13" s="13" customFormat="1">
      <c r="A2011" s="11">
        <v>41166</v>
      </c>
      <c r="B2011" s="13">
        <v>24</v>
      </c>
      <c r="C2011" s="13" t="s">
        <v>49</v>
      </c>
      <c r="D2011" s="13" t="s">
        <v>46</v>
      </c>
      <c r="E2011" s="13" t="str">
        <f t="shared" si="31"/>
        <v>4116624Average Per DeviceAll</v>
      </c>
      <c r="F2011" s="13">
        <v>1.7172689999999999</v>
      </c>
      <c r="G2011" s="13">
        <v>1.7172689999999999</v>
      </c>
      <c r="H2011" s="13">
        <v>76.871600000000001</v>
      </c>
      <c r="I2011" s="13">
        <v>0</v>
      </c>
      <c r="J2011" s="13">
        <v>0</v>
      </c>
      <c r="K2011" s="13">
        <v>0</v>
      </c>
      <c r="L2011" s="13">
        <v>0</v>
      </c>
      <c r="M2011" s="13">
        <v>0</v>
      </c>
    </row>
    <row r="2012" spans="1:13" s="13" customFormat="1">
      <c r="A2012" s="11">
        <v>41166</v>
      </c>
      <c r="B2012" s="13">
        <v>24</v>
      </c>
      <c r="C2012" s="13" t="s">
        <v>48</v>
      </c>
      <c r="D2012" s="13" t="s">
        <v>55</v>
      </c>
      <c r="E2012" s="13" t="str">
        <f t="shared" si="31"/>
        <v>4116624Average Per Premise30% Cycling</v>
      </c>
      <c r="F2012" s="13">
        <v>3.856058</v>
      </c>
      <c r="G2012" s="13">
        <v>3.856058</v>
      </c>
      <c r="H2012" s="13">
        <v>77.057000000000002</v>
      </c>
    </row>
    <row r="2013" spans="1:13" s="13" customFormat="1">
      <c r="A2013" s="11">
        <v>41166</v>
      </c>
      <c r="B2013" s="13">
        <v>24</v>
      </c>
      <c r="C2013" s="13" t="s">
        <v>48</v>
      </c>
      <c r="D2013" s="13" t="s">
        <v>51</v>
      </c>
      <c r="E2013" s="13" t="str">
        <f t="shared" si="31"/>
        <v>4116624Average Per Premise50% Cycling</v>
      </c>
      <c r="F2013" s="13">
        <v>3.4258069999999998</v>
      </c>
      <c r="G2013" s="13">
        <v>3.4258069999999998</v>
      </c>
      <c r="H2013" s="13">
        <v>76.7761</v>
      </c>
    </row>
    <row r="2014" spans="1:13" s="13" customFormat="1">
      <c r="A2014" s="11">
        <v>41166</v>
      </c>
      <c r="B2014" s="13">
        <v>24</v>
      </c>
      <c r="C2014" s="13" t="s">
        <v>48</v>
      </c>
      <c r="D2014" s="13" t="s">
        <v>46</v>
      </c>
      <c r="E2014" s="13" t="str">
        <f t="shared" si="31"/>
        <v>4116624Average Per PremiseAll</v>
      </c>
      <c r="F2014" s="13">
        <v>3.5720930000000002</v>
      </c>
      <c r="G2014" s="13">
        <v>3.5720930000000002</v>
      </c>
      <c r="H2014" s="13">
        <v>76.871600000000001</v>
      </c>
      <c r="I2014" s="13">
        <v>0</v>
      </c>
      <c r="J2014" s="13">
        <v>0</v>
      </c>
      <c r="K2014" s="13">
        <v>0</v>
      </c>
      <c r="L2014" s="13">
        <v>0</v>
      </c>
      <c r="M2014" s="13">
        <v>0</v>
      </c>
    </row>
    <row r="2015" spans="1:13" s="13" customFormat="1">
      <c r="A2015" s="11">
        <v>41166</v>
      </c>
      <c r="B2015" s="13">
        <v>24</v>
      </c>
      <c r="C2015" s="13" t="s">
        <v>50</v>
      </c>
      <c r="D2015" s="13" t="s">
        <v>55</v>
      </c>
      <c r="E2015" s="13" t="str">
        <f t="shared" si="31"/>
        <v>4116624Average Per Ton30% Cycling</v>
      </c>
      <c r="F2015" s="13">
        <v>0.49670959999999997</v>
      </c>
      <c r="G2015" s="13">
        <v>0.49670959999999997</v>
      </c>
      <c r="H2015" s="13">
        <v>77.057000000000002</v>
      </c>
    </row>
    <row r="2016" spans="1:13" s="13" customFormat="1">
      <c r="A2016" s="11">
        <v>41166</v>
      </c>
      <c r="B2016" s="13">
        <v>24</v>
      </c>
      <c r="C2016" s="13" t="s">
        <v>50</v>
      </c>
      <c r="D2016" s="13" t="s">
        <v>51</v>
      </c>
      <c r="E2016" s="13" t="str">
        <f t="shared" si="31"/>
        <v>4116624Average Per Ton50% Cycling</v>
      </c>
      <c r="F2016" s="13">
        <v>0.40177239999999997</v>
      </c>
      <c r="G2016" s="13">
        <v>0.40177239999999997</v>
      </c>
      <c r="H2016" s="13">
        <v>76.7761</v>
      </c>
    </row>
    <row r="2017" spans="1:13" s="13" customFormat="1">
      <c r="A2017" s="11">
        <v>41166</v>
      </c>
      <c r="B2017" s="13">
        <v>24</v>
      </c>
      <c r="C2017" s="13" t="s">
        <v>50</v>
      </c>
      <c r="D2017" s="13" t="s">
        <v>46</v>
      </c>
      <c r="E2017" s="13" t="str">
        <f t="shared" si="31"/>
        <v>4116624Average Per TonAll</v>
      </c>
      <c r="F2017" s="13">
        <v>0.43405110000000002</v>
      </c>
      <c r="G2017" s="13">
        <v>0.43405110000000002</v>
      </c>
      <c r="H2017" s="13">
        <v>76.871600000000001</v>
      </c>
      <c r="I2017" s="13">
        <v>0</v>
      </c>
      <c r="J2017" s="13">
        <v>0</v>
      </c>
      <c r="K2017" s="13">
        <v>0</v>
      </c>
      <c r="L2017" s="13">
        <v>0</v>
      </c>
      <c r="M2017" s="13">
        <v>0</v>
      </c>
    </row>
    <row r="2018" spans="1:13" s="13" customFormat="1">
      <c r="A2018" s="11" t="s">
        <v>25</v>
      </c>
      <c r="B2018" s="13">
        <v>1</v>
      </c>
      <c r="C2018" s="13" t="s">
        <v>56</v>
      </c>
      <c r="D2018" s="13" t="s">
        <v>55</v>
      </c>
      <c r="E2018" s="13" t="str">
        <f t="shared" si="31"/>
        <v>9/15/2012†*1Aggregate30% Cycling</v>
      </c>
      <c r="F2018" s="13">
        <v>0.75146270000000004</v>
      </c>
      <c r="G2018" s="13">
        <v>0.75146270000000004</v>
      </c>
      <c r="H2018" s="13">
        <v>76.083500000000001</v>
      </c>
    </row>
    <row r="2019" spans="1:13" s="13" customFormat="1">
      <c r="A2019" s="11" t="s">
        <v>25</v>
      </c>
      <c r="B2019" s="13">
        <v>1</v>
      </c>
      <c r="C2019" s="13" t="s">
        <v>56</v>
      </c>
      <c r="D2019" s="13" t="s">
        <v>51</v>
      </c>
      <c r="E2019" s="13" t="str">
        <f t="shared" si="31"/>
        <v>9/15/2012†*1Aggregate50% Cycling</v>
      </c>
      <c r="F2019" s="13">
        <v>0.96198510000000004</v>
      </c>
      <c r="G2019" s="13">
        <v>0.96198510000000004</v>
      </c>
      <c r="H2019" s="13">
        <v>74.968400000000003</v>
      </c>
    </row>
    <row r="2020" spans="1:13" s="13" customFormat="1">
      <c r="A2020" s="11" t="s">
        <v>25</v>
      </c>
      <c r="B2020" s="13">
        <v>1</v>
      </c>
      <c r="C2020" s="13" t="s">
        <v>56</v>
      </c>
      <c r="D2020" s="13" t="s">
        <v>46</v>
      </c>
      <c r="E2020" s="13" t="str">
        <f t="shared" si="31"/>
        <v>9/15/2012†*1AggregateAll</v>
      </c>
      <c r="F2020" s="13">
        <v>1.7136979999999999</v>
      </c>
      <c r="G2020" s="13">
        <v>1.7136979999999999</v>
      </c>
      <c r="H2020" s="13">
        <v>75.369900000000001</v>
      </c>
      <c r="I2020" s="13">
        <v>0</v>
      </c>
      <c r="J2020" s="13">
        <v>0</v>
      </c>
      <c r="K2020" s="13">
        <v>0</v>
      </c>
      <c r="L2020" s="13">
        <v>0</v>
      </c>
      <c r="M2020" s="13">
        <v>0</v>
      </c>
    </row>
    <row r="2021" spans="1:13" s="13" customFormat="1">
      <c r="A2021" s="11" t="s">
        <v>25</v>
      </c>
      <c r="B2021" s="13">
        <v>1</v>
      </c>
      <c r="C2021" s="13" t="s">
        <v>49</v>
      </c>
      <c r="D2021" s="13" t="s">
        <v>55</v>
      </c>
      <c r="E2021" s="13" t="str">
        <f t="shared" si="31"/>
        <v>9/15/2012†*1Average Per Device30% Cycling</v>
      </c>
      <c r="F2021" s="13">
        <v>1.6935519999999999</v>
      </c>
      <c r="G2021" s="13">
        <v>1.6935519999999999</v>
      </c>
      <c r="H2021" s="13">
        <v>76.083500000000001</v>
      </c>
    </row>
    <row r="2022" spans="1:13" s="13" customFormat="1">
      <c r="A2022" s="11" t="s">
        <v>25</v>
      </c>
      <c r="B2022" s="13">
        <v>1</v>
      </c>
      <c r="C2022" s="13" t="s">
        <v>49</v>
      </c>
      <c r="D2022" s="13" t="s">
        <v>51</v>
      </c>
      <c r="E2022" s="13" t="str">
        <f t="shared" si="31"/>
        <v>9/15/2012†*1Average Per Device50% Cycling</v>
      </c>
      <c r="F2022" s="13">
        <v>1.893893</v>
      </c>
      <c r="G2022" s="13">
        <v>1.893893</v>
      </c>
      <c r="H2022" s="13">
        <v>74.968400000000003</v>
      </c>
    </row>
    <row r="2023" spans="1:13" s="13" customFormat="1">
      <c r="A2023" s="11" t="s">
        <v>25</v>
      </c>
      <c r="B2023" s="13">
        <v>1</v>
      </c>
      <c r="C2023" s="13" t="s">
        <v>49</v>
      </c>
      <c r="D2023" s="13" t="s">
        <v>46</v>
      </c>
      <c r="E2023" s="13" t="str">
        <f t="shared" si="31"/>
        <v>9/15/2012†*1Average Per DeviceAll</v>
      </c>
      <c r="F2023" s="13">
        <v>1.8217699999999999</v>
      </c>
      <c r="G2023" s="13">
        <v>1.8217699999999999</v>
      </c>
      <c r="H2023" s="13">
        <v>75.369900000000001</v>
      </c>
      <c r="I2023" s="13">
        <v>0</v>
      </c>
      <c r="J2023" s="13">
        <v>0</v>
      </c>
      <c r="K2023" s="13">
        <v>0</v>
      </c>
      <c r="L2023" s="13">
        <v>0</v>
      </c>
      <c r="M2023" s="13">
        <v>0</v>
      </c>
    </row>
    <row r="2024" spans="1:13" s="13" customFormat="1">
      <c r="A2024" s="11" t="s">
        <v>25</v>
      </c>
      <c r="B2024" s="13">
        <v>1</v>
      </c>
      <c r="C2024" s="13" t="s">
        <v>48</v>
      </c>
      <c r="D2024" s="13" t="s">
        <v>55</v>
      </c>
      <c r="E2024" s="13" t="str">
        <f t="shared" si="31"/>
        <v>9/15/2012†*1Average Per Premise30% Cycling</v>
      </c>
      <c r="F2024" s="13">
        <v>4.4465250000000003</v>
      </c>
      <c r="G2024" s="13">
        <v>4.4465250000000003</v>
      </c>
      <c r="H2024" s="13">
        <v>76.083500000000001</v>
      </c>
    </row>
    <row r="2025" spans="1:13" s="13" customFormat="1">
      <c r="A2025" s="11" t="s">
        <v>25</v>
      </c>
      <c r="B2025" s="13">
        <v>1</v>
      </c>
      <c r="C2025" s="13" t="s">
        <v>48</v>
      </c>
      <c r="D2025" s="13" t="s">
        <v>51</v>
      </c>
      <c r="E2025" s="13" t="str">
        <f t="shared" si="31"/>
        <v>9/15/2012†*1Average Per Premise50% Cycling</v>
      </c>
      <c r="F2025" s="13">
        <v>3.195964</v>
      </c>
      <c r="G2025" s="13">
        <v>3.195964</v>
      </c>
      <c r="H2025" s="13">
        <v>74.968400000000003</v>
      </c>
    </row>
    <row r="2026" spans="1:13" s="13" customFormat="1">
      <c r="A2026" s="11" t="s">
        <v>25</v>
      </c>
      <c r="B2026" s="13">
        <v>1</v>
      </c>
      <c r="C2026" s="13" t="s">
        <v>48</v>
      </c>
      <c r="D2026" s="13" t="s">
        <v>46</v>
      </c>
      <c r="E2026" s="13" t="str">
        <f t="shared" si="31"/>
        <v>9/15/2012†*1Average Per PremiseAll</v>
      </c>
      <c r="F2026" s="13">
        <v>3.646166</v>
      </c>
      <c r="G2026" s="13">
        <v>3.646166</v>
      </c>
      <c r="H2026" s="13">
        <v>75.369900000000001</v>
      </c>
      <c r="I2026" s="13">
        <v>0</v>
      </c>
      <c r="J2026" s="13">
        <v>0</v>
      </c>
      <c r="K2026" s="13">
        <v>0</v>
      </c>
      <c r="L2026" s="13">
        <v>0</v>
      </c>
      <c r="M2026" s="13">
        <v>0</v>
      </c>
    </row>
    <row r="2027" spans="1:13" s="13" customFormat="1">
      <c r="A2027" s="11" t="s">
        <v>25</v>
      </c>
      <c r="B2027" s="13">
        <v>1</v>
      </c>
      <c r="C2027" s="13" t="s">
        <v>50</v>
      </c>
      <c r="D2027" s="13" t="s">
        <v>55</v>
      </c>
      <c r="E2027" s="13" t="str">
        <f t="shared" si="31"/>
        <v>9/15/2012†*1Average Per Ton30% Cycling</v>
      </c>
      <c r="F2027" s="13">
        <v>0.43828299999999998</v>
      </c>
      <c r="G2027" s="13">
        <v>0.43828299999999998</v>
      </c>
      <c r="H2027" s="13">
        <v>76.083500000000001</v>
      </c>
    </row>
    <row r="2028" spans="1:13" s="13" customFormat="1">
      <c r="A2028" s="11" t="s">
        <v>25</v>
      </c>
      <c r="B2028" s="13">
        <v>1</v>
      </c>
      <c r="C2028" s="13" t="s">
        <v>50</v>
      </c>
      <c r="D2028" s="13" t="s">
        <v>51</v>
      </c>
      <c r="E2028" s="13" t="str">
        <f t="shared" si="31"/>
        <v>9/15/2012†*1Average Per Ton50% Cycling</v>
      </c>
      <c r="F2028" s="13">
        <v>0.4615708</v>
      </c>
      <c r="G2028" s="13">
        <v>0.4615708</v>
      </c>
      <c r="H2028" s="13">
        <v>74.968400000000003</v>
      </c>
    </row>
    <row r="2029" spans="1:13" s="13" customFormat="1">
      <c r="A2029" s="11" t="s">
        <v>25</v>
      </c>
      <c r="B2029" s="13">
        <v>1</v>
      </c>
      <c r="C2029" s="13" t="s">
        <v>50</v>
      </c>
      <c r="D2029" s="13" t="s">
        <v>46</v>
      </c>
      <c r="E2029" s="13" t="str">
        <f t="shared" si="31"/>
        <v>9/15/2012†*1Average Per TonAll</v>
      </c>
      <c r="F2029" s="13">
        <v>0.45318720000000001</v>
      </c>
      <c r="G2029" s="13">
        <v>0.45318720000000001</v>
      </c>
      <c r="H2029" s="13">
        <v>75.369900000000001</v>
      </c>
      <c r="I2029" s="13">
        <v>0</v>
      </c>
      <c r="J2029" s="13">
        <v>0</v>
      </c>
      <c r="K2029" s="13">
        <v>0</v>
      </c>
      <c r="L2029" s="13">
        <v>0</v>
      </c>
      <c r="M2029" s="13">
        <v>0</v>
      </c>
    </row>
    <row r="2030" spans="1:13" s="13" customFormat="1">
      <c r="A2030" s="11" t="s">
        <v>25</v>
      </c>
      <c r="B2030" s="13">
        <v>2</v>
      </c>
      <c r="C2030" s="13" t="s">
        <v>56</v>
      </c>
      <c r="D2030" s="13" t="s">
        <v>55</v>
      </c>
      <c r="E2030" s="13" t="str">
        <f t="shared" si="31"/>
        <v>9/15/2012†*2Aggregate30% Cycling</v>
      </c>
      <c r="F2030" s="13">
        <v>0.70242329999999997</v>
      </c>
      <c r="G2030" s="13">
        <v>0.70242329999999997</v>
      </c>
      <c r="H2030" s="13">
        <v>74.144499999999994</v>
      </c>
    </row>
    <row r="2031" spans="1:13" s="13" customFormat="1">
      <c r="A2031" s="11" t="s">
        <v>25</v>
      </c>
      <c r="B2031" s="13">
        <v>2</v>
      </c>
      <c r="C2031" s="13" t="s">
        <v>56</v>
      </c>
      <c r="D2031" s="13" t="s">
        <v>51</v>
      </c>
      <c r="E2031" s="13" t="str">
        <f t="shared" si="31"/>
        <v>9/15/2012†*2Aggregate50% Cycling</v>
      </c>
      <c r="F2031" s="13">
        <v>0.94445650000000003</v>
      </c>
      <c r="G2031" s="13">
        <v>0.94445650000000003</v>
      </c>
      <c r="H2031" s="13">
        <v>73.391900000000007</v>
      </c>
    </row>
    <row r="2032" spans="1:13" s="13" customFormat="1">
      <c r="A2032" s="11" t="s">
        <v>25</v>
      </c>
      <c r="B2032" s="13">
        <v>2</v>
      </c>
      <c r="C2032" s="13" t="s">
        <v>56</v>
      </c>
      <c r="D2032" s="13" t="s">
        <v>46</v>
      </c>
      <c r="E2032" s="13" t="str">
        <f t="shared" si="31"/>
        <v>9/15/2012†*2AggregateAll</v>
      </c>
      <c r="F2032" s="13">
        <v>1.647084</v>
      </c>
      <c r="G2032" s="13">
        <v>1.647084</v>
      </c>
      <c r="H2032" s="13">
        <v>73.662800000000004</v>
      </c>
      <c r="I2032" s="13">
        <v>0</v>
      </c>
      <c r="J2032" s="13">
        <v>0</v>
      </c>
      <c r="K2032" s="13">
        <v>0</v>
      </c>
      <c r="L2032" s="13">
        <v>0</v>
      </c>
      <c r="M2032" s="13">
        <v>0</v>
      </c>
    </row>
    <row r="2033" spans="1:13" s="13" customFormat="1">
      <c r="A2033" s="11" t="s">
        <v>25</v>
      </c>
      <c r="B2033" s="13">
        <v>2</v>
      </c>
      <c r="C2033" s="13" t="s">
        <v>49</v>
      </c>
      <c r="D2033" s="13" t="s">
        <v>55</v>
      </c>
      <c r="E2033" s="13" t="str">
        <f t="shared" si="31"/>
        <v>9/15/2012†*2Average Per Device30% Cycling</v>
      </c>
      <c r="F2033" s="13">
        <v>1.5830329999999999</v>
      </c>
      <c r="G2033" s="13">
        <v>1.5830329999999999</v>
      </c>
      <c r="H2033" s="13">
        <v>74.144499999999994</v>
      </c>
    </row>
    <row r="2034" spans="1:13" s="13" customFormat="1">
      <c r="A2034" s="11" t="s">
        <v>25</v>
      </c>
      <c r="B2034" s="13">
        <v>2</v>
      </c>
      <c r="C2034" s="13" t="s">
        <v>49</v>
      </c>
      <c r="D2034" s="13" t="s">
        <v>51</v>
      </c>
      <c r="E2034" s="13" t="str">
        <f t="shared" si="31"/>
        <v>9/15/2012†*2Average Per Device50% Cycling</v>
      </c>
      <c r="F2034" s="13">
        <v>1.8593839999999999</v>
      </c>
      <c r="G2034" s="13">
        <v>1.8593839999999999</v>
      </c>
      <c r="H2034" s="13">
        <v>73.391900000000007</v>
      </c>
    </row>
    <row r="2035" spans="1:13" s="13" customFormat="1">
      <c r="A2035" s="11" t="s">
        <v>25</v>
      </c>
      <c r="B2035" s="13">
        <v>2</v>
      </c>
      <c r="C2035" s="13" t="s">
        <v>49</v>
      </c>
      <c r="D2035" s="13" t="s">
        <v>46</v>
      </c>
      <c r="E2035" s="13" t="str">
        <f t="shared" si="31"/>
        <v>9/15/2012†*2Average Per DeviceAll</v>
      </c>
      <c r="F2035" s="13">
        <v>1.759898</v>
      </c>
      <c r="G2035" s="13">
        <v>1.759898</v>
      </c>
      <c r="H2035" s="13">
        <v>73.662800000000004</v>
      </c>
      <c r="I2035" s="13">
        <v>0</v>
      </c>
      <c r="J2035" s="13">
        <v>0</v>
      </c>
      <c r="K2035" s="13">
        <v>0</v>
      </c>
      <c r="L2035" s="13">
        <v>0</v>
      </c>
      <c r="M2035" s="13">
        <v>0</v>
      </c>
    </row>
    <row r="2036" spans="1:13" s="13" customFormat="1">
      <c r="A2036" s="11" t="s">
        <v>25</v>
      </c>
      <c r="B2036" s="13">
        <v>2</v>
      </c>
      <c r="C2036" s="13" t="s">
        <v>48</v>
      </c>
      <c r="D2036" s="13" t="s">
        <v>55</v>
      </c>
      <c r="E2036" s="13" t="str">
        <f t="shared" si="31"/>
        <v>9/15/2012†*2Average Per Premise30% Cycling</v>
      </c>
      <c r="F2036" s="13">
        <v>4.1563509999999999</v>
      </c>
      <c r="G2036" s="13">
        <v>4.1563509999999999</v>
      </c>
      <c r="H2036" s="13">
        <v>74.144499999999994</v>
      </c>
    </row>
    <row r="2037" spans="1:13" s="13" customFormat="1">
      <c r="A2037" s="11" t="s">
        <v>25</v>
      </c>
      <c r="B2037" s="13">
        <v>2</v>
      </c>
      <c r="C2037" s="13" t="s">
        <v>48</v>
      </c>
      <c r="D2037" s="13" t="s">
        <v>51</v>
      </c>
      <c r="E2037" s="13" t="str">
        <f t="shared" si="31"/>
        <v>9/15/2012†*2Average Per Premise50% Cycling</v>
      </c>
      <c r="F2037" s="13">
        <v>3.1377290000000002</v>
      </c>
      <c r="G2037" s="13">
        <v>3.1377290000000002</v>
      </c>
      <c r="H2037" s="13">
        <v>73.391900000000007</v>
      </c>
    </row>
    <row r="2038" spans="1:13" s="13" customFormat="1">
      <c r="A2038" s="11" t="s">
        <v>25</v>
      </c>
      <c r="B2038" s="13">
        <v>2</v>
      </c>
      <c r="C2038" s="13" t="s">
        <v>48</v>
      </c>
      <c r="D2038" s="13" t="s">
        <v>46</v>
      </c>
      <c r="E2038" s="13" t="str">
        <f t="shared" si="31"/>
        <v>9/15/2012†*2Average Per PremiseAll</v>
      </c>
      <c r="F2038" s="13">
        <v>3.5044330000000001</v>
      </c>
      <c r="G2038" s="13">
        <v>3.5044330000000001</v>
      </c>
      <c r="H2038" s="13">
        <v>73.662800000000004</v>
      </c>
      <c r="I2038" s="13">
        <v>0</v>
      </c>
      <c r="J2038" s="13">
        <v>0</v>
      </c>
      <c r="K2038" s="13">
        <v>0</v>
      </c>
      <c r="L2038" s="13">
        <v>0</v>
      </c>
      <c r="M2038" s="13">
        <v>0</v>
      </c>
    </row>
    <row r="2039" spans="1:13" s="13" customFormat="1">
      <c r="A2039" s="11" t="s">
        <v>25</v>
      </c>
      <c r="B2039" s="13">
        <v>2</v>
      </c>
      <c r="C2039" s="13" t="s">
        <v>50</v>
      </c>
      <c r="D2039" s="13" t="s">
        <v>55</v>
      </c>
      <c r="E2039" s="13" t="str">
        <f t="shared" si="31"/>
        <v>9/15/2012†*2Average Per Ton30% Cycling</v>
      </c>
      <c r="F2039" s="13">
        <v>0.40968120000000002</v>
      </c>
      <c r="G2039" s="13">
        <v>0.40968120000000002</v>
      </c>
      <c r="H2039" s="13">
        <v>74.144499999999994</v>
      </c>
    </row>
    <row r="2040" spans="1:13" s="13" customFormat="1">
      <c r="A2040" s="11" t="s">
        <v>25</v>
      </c>
      <c r="B2040" s="13">
        <v>2</v>
      </c>
      <c r="C2040" s="13" t="s">
        <v>50</v>
      </c>
      <c r="D2040" s="13" t="s">
        <v>51</v>
      </c>
      <c r="E2040" s="13" t="str">
        <f t="shared" si="31"/>
        <v>9/15/2012†*2Average Per Ton50% Cycling</v>
      </c>
      <c r="F2040" s="13">
        <v>0.45316040000000002</v>
      </c>
      <c r="G2040" s="13">
        <v>0.45316040000000002</v>
      </c>
      <c r="H2040" s="13">
        <v>73.391900000000007</v>
      </c>
    </row>
    <row r="2041" spans="1:13" s="13" customFormat="1">
      <c r="A2041" s="11" t="s">
        <v>25</v>
      </c>
      <c r="B2041" s="13">
        <v>2</v>
      </c>
      <c r="C2041" s="13" t="s">
        <v>50</v>
      </c>
      <c r="D2041" s="13" t="s">
        <v>46</v>
      </c>
      <c r="E2041" s="13" t="str">
        <f t="shared" si="31"/>
        <v>9/15/2012†*2Average Per TonAll</v>
      </c>
      <c r="F2041" s="13">
        <v>0.43750790000000001</v>
      </c>
      <c r="G2041" s="13">
        <v>0.43750790000000001</v>
      </c>
      <c r="H2041" s="13">
        <v>73.662800000000004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</row>
    <row r="2042" spans="1:13" s="13" customFormat="1">
      <c r="A2042" s="11" t="s">
        <v>25</v>
      </c>
      <c r="B2042" s="13">
        <v>3</v>
      </c>
      <c r="C2042" s="13" t="s">
        <v>56</v>
      </c>
      <c r="D2042" s="13" t="s">
        <v>55</v>
      </c>
      <c r="E2042" s="13" t="str">
        <f t="shared" si="31"/>
        <v>9/15/2012†*3Aggregate30% Cycling</v>
      </c>
      <c r="F2042" s="13">
        <v>0.68695490000000003</v>
      </c>
      <c r="G2042" s="13">
        <v>0.68695490000000003</v>
      </c>
      <c r="H2042" s="13">
        <v>73.047700000000006</v>
      </c>
    </row>
    <row r="2043" spans="1:13" s="13" customFormat="1">
      <c r="A2043" s="11" t="s">
        <v>25</v>
      </c>
      <c r="B2043" s="13">
        <v>3</v>
      </c>
      <c r="C2043" s="13" t="s">
        <v>56</v>
      </c>
      <c r="D2043" s="13" t="s">
        <v>51</v>
      </c>
      <c r="E2043" s="13" t="str">
        <f t="shared" si="31"/>
        <v>9/15/2012†*3Aggregate50% Cycling</v>
      </c>
      <c r="F2043" s="13">
        <v>0.91688689999999995</v>
      </c>
      <c r="G2043" s="13">
        <v>0.91688689999999995</v>
      </c>
      <c r="H2043" s="13">
        <v>73.838700000000003</v>
      </c>
    </row>
    <row r="2044" spans="1:13" s="13" customFormat="1">
      <c r="A2044" s="11" t="s">
        <v>25</v>
      </c>
      <c r="B2044" s="13">
        <v>3</v>
      </c>
      <c r="C2044" s="13" t="s">
        <v>56</v>
      </c>
      <c r="D2044" s="13" t="s">
        <v>46</v>
      </c>
      <c r="E2044" s="13" t="str">
        <f t="shared" si="31"/>
        <v>9/15/2012†*3AggregateAll</v>
      </c>
      <c r="F2044" s="13">
        <v>1.6040460000000001</v>
      </c>
      <c r="G2044" s="13">
        <v>1.6040460000000001</v>
      </c>
      <c r="H2044" s="13">
        <v>73.553899999999999</v>
      </c>
      <c r="I2044" s="13">
        <v>0</v>
      </c>
      <c r="J2044" s="13">
        <v>0</v>
      </c>
      <c r="K2044" s="13">
        <v>0</v>
      </c>
      <c r="L2044" s="13">
        <v>0</v>
      </c>
      <c r="M2044" s="13">
        <v>0</v>
      </c>
    </row>
    <row r="2045" spans="1:13" s="13" customFormat="1">
      <c r="A2045" s="11" t="s">
        <v>25</v>
      </c>
      <c r="B2045" s="13">
        <v>3</v>
      </c>
      <c r="C2045" s="13" t="s">
        <v>49</v>
      </c>
      <c r="D2045" s="13" t="s">
        <v>55</v>
      </c>
      <c r="E2045" s="13" t="str">
        <f t="shared" si="31"/>
        <v>9/15/2012†*3Average Per Device30% Cycling</v>
      </c>
      <c r="F2045" s="13">
        <v>1.548173</v>
      </c>
      <c r="G2045" s="13">
        <v>1.548173</v>
      </c>
      <c r="H2045" s="13">
        <v>73.047700000000006</v>
      </c>
    </row>
    <row r="2046" spans="1:13" s="13" customFormat="1">
      <c r="A2046" s="11" t="s">
        <v>25</v>
      </c>
      <c r="B2046" s="13">
        <v>3</v>
      </c>
      <c r="C2046" s="13" t="s">
        <v>49</v>
      </c>
      <c r="D2046" s="13" t="s">
        <v>51</v>
      </c>
      <c r="E2046" s="13" t="str">
        <f t="shared" si="31"/>
        <v>9/15/2012†*3Average Per Device50% Cycling</v>
      </c>
      <c r="F2046" s="13">
        <v>1.805107</v>
      </c>
      <c r="G2046" s="13">
        <v>1.805107</v>
      </c>
      <c r="H2046" s="13">
        <v>73.838700000000003</v>
      </c>
    </row>
    <row r="2047" spans="1:13" s="13" customFormat="1">
      <c r="A2047" s="11" t="s">
        <v>25</v>
      </c>
      <c r="B2047" s="13">
        <v>3</v>
      </c>
      <c r="C2047" s="13" t="s">
        <v>49</v>
      </c>
      <c r="D2047" s="13" t="s">
        <v>46</v>
      </c>
      <c r="E2047" s="13" t="str">
        <f t="shared" si="31"/>
        <v>9/15/2012†*3Average Per DeviceAll</v>
      </c>
      <c r="F2047" s="13">
        <v>1.71261</v>
      </c>
      <c r="G2047" s="13">
        <v>1.71261</v>
      </c>
      <c r="H2047" s="13">
        <v>73.553899999999999</v>
      </c>
      <c r="I2047" s="13">
        <v>0</v>
      </c>
      <c r="J2047" s="13">
        <v>0</v>
      </c>
      <c r="K2047" s="13">
        <v>0</v>
      </c>
      <c r="L2047" s="13">
        <v>0</v>
      </c>
      <c r="M2047" s="13">
        <v>0</v>
      </c>
    </row>
    <row r="2048" spans="1:13" s="13" customFormat="1">
      <c r="A2048" s="11" t="s">
        <v>25</v>
      </c>
      <c r="B2048" s="13">
        <v>3</v>
      </c>
      <c r="C2048" s="13" t="s">
        <v>48</v>
      </c>
      <c r="D2048" s="13" t="s">
        <v>55</v>
      </c>
      <c r="E2048" s="13" t="str">
        <f t="shared" si="31"/>
        <v>9/15/2012†*3Average Per Premise30% Cycling</v>
      </c>
      <c r="F2048" s="13">
        <v>4.0648220000000004</v>
      </c>
      <c r="G2048" s="13">
        <v>4.0648220000000004</v>
      </c>
      <c r="H2048" s="13">
        <v>73.047700000000006</v>
      </c>
    </row>
    <row r="2049" spans="1:13" s="13" customFormat="1">
      <c r="A2049" s="11" t="s">
        <v>25</v>
      </c>
      <c r="B2049" s="13">
        <v>3</v>
      </c>
      <c r="C2049" s="13" t="s">
        <v>48</v>
      </c>
      <c r="D2049" s="13" t="s">
        <v>51</v>
      </c>
      <c r="E2049" s="13" t="str">
        <f t="shared" si="31"/>
        <v>9/15/2012†*3Average Per Premise50% Cycling</v>
      </c>
      <c r="F2049" s="13">
        <v>3.0461360000000002</v>
      </c>
      <c r="G2049" s="13">
        <v>3.0461360000000002</v>
      </c>
      <c r="H2049" s="13">
        <v>73.838700000000003</v>
      </c>
    </row>
    <row r="2050" spans="1:13" s="13" customFormat="1">
      <c r="A2050" s="11" t="s">
        <v>25</v>
      </c>
      <c r="B2050" s="13">
        <v>3</v>
      </c>
      <c r="C2050" s="13" t="s">
        <v>48</v>
      </c>
      <c r="D2050" s="13" t="s">
        <v>46</v>
      </c>
      <c r="E2050" s="13" t="str">
        <f t="shared" si="31"/>
        <v>9/15/2012†*3Average Per PremiseAll</v>
      </c>
      <c r="F2050" s="13">
        <v>3.4128630000000002</v>
      </c>
      <c r="G2050" s="13">
        <v>3.4128630000000002</v>
      </c>
      <c r="H2050" s="13">
        <v>73.553899999999999</v>
      </c>
      <c r="I2050" s="13">
        <v>0</v>
      </c>
      <c r="J2050" s="13">
        <v>0</v>
      </c>
      <c r="K2050" s="13">
        <v>0</v>
      </c>
      <c r="L2050" s="13">
        <v>0</v>
      </c>
      <c r="M2050" s="13">
        <v>0</v>
      </c>
    </row>
    <row r="2051" spans="1:13" s="13" customFormat="1">
      <c r="A2051" s="11" t="s">
        <v>25</v>
      </c>
      <c r="B2051" s="13">
        <v>3</v>
      </c>
      <c r="C2051" s="13" t="s">
        <v>50</v>
      </c>
      <c r="D2051" s="13" t="s">
        <v>55</v>
      </c>
      <c r="E2051" s="13" t="str">
        <f t="shared" ref="E2051:E2114" si="32">CONCATENATE(A2051,B2051,C2051,D2051)</f>
        <v>9/15/2012†*3Average Per Ton30% Cycling</v>
      </c>
      <c r="F2051" s="13">
        <v>0.4006594</v>
      </c>
      <c r="G2051" s="13">
        <v>0.4006594</v>
      </c>
      <c r="H2051" s="13">
        <v>73.047700000000006</v>
      </c>
    </row>
    <row r="2052" spans="1:13" s="13" customFormat="1">
      <c r="A2052" s="11" t="s">
        <v>25</v>
      </c>
      <c r="B2052" s="13">
        <v>3</v>
      </c>
      <c r="C2052" s="13" t="s">
        <v>50</v>
      </c>
      <c r="D2052" s="13" t="s">
        <v>51</v>
      </c>
      <c r="E2052" s="13" t="str">
        <f t="shared" si="32"/>
        <v>9/15/2012†*3Average Per Ton50% Cycling</v>
      </c>
      <c r="F2052" s="13">
        <v>0.4399322</v>
      </c>
      <c r="G2052" s="13">
        <v>0.4399322</v>
      </c>
      <c r="H2052" s="13">
        <v>73.838700000000003</v>
      </c>
    </row>
    <row r="2053" spans="1:13" s="13" customFormat="1">
      <c r="A2053" s="11" t="s">
        <v>25</v>
      </c>
      <c r="B2053" s="13">
        <v>3</v>
      </c>
      <c r="C2053" s="13" t="s">
        <v>50</v>
      </c>
      <c r="D2053" s="13" t="s">
        <v>46</v>
      </c>
      <c r="E2053" s="13" t="str">
        <f t="shared" si="32"/>
        <v>9/15/2012†*3Average Per TonAll</v>
      </c>
      <c r="F2053" s="13">
        <v>0.42579400000000001</v>
      </c>
      <c r="G2053" s="13">
        <v>0.42579400000000001</v>
      </c>
      <c r="H2053" s="13">
        <v>73.553899999999999</v>
      </c>
      <c r="I2053" s="13">
        <v>0</v>
      </c>
      <c r="J2053" s="13">
        <v>0</v>
      </c>
      <c r="K2053" s="13">
        <v>0</v>
      </c>
      <c r="L2053" s="13">
        <v>0</v>
      </c>
      <c r="M2053" s="13">
        <v>0</v>
      </c>
    </row>
    <row r="2054" spans="1:13" s="13" customFormat="1">
      <c r="A2054" s="11" t="s">
        <v>25</v>
      </c>
      <c r="B2054" s="13">
        <v>4</v>
      </c>
      <c r="C2054" s="13" t="s">
        <v>56</v>
      </c>
      <c r="D2054" s="13" t="s">
        <v>55</v>
      </c>
      <c r="E2054" s="13" t="str">
        <f t="shared" si="32"/>
        <v>9/15/2012†*4Aggregate30% Cycling</v>
      </c>
      <c r="F2054" s="13">
        <v>0.67963499999999999</v>
      </c>
      <c r="G2054" s="13">
        <v>0.67963499999999999</v>
      </c>
      <c r="H2054" s="13">
        <v>72.793899999999994</v>
      </c>
    </row>
    <row r="2055" spans="1:13" s="13" customFormat="1">
      <c r="A2055" s="11" t="s">
        <v>25</v>
      </c>
      <c r="B2055" s="13">
        <v>4</v>
      </c>
      <c r="C2055" s="13" t="s">
        <v>56</v>
      </c>
      <c r="D2055" s="13" t="s">
        <v>51</v>
      </c>
      <c r="E2055" s="13" t="str">
        <f t="shared" si="32"/>
        <v>9/15/2012†*4Aggregate50% Cycling</v>
      </c>
      <c r="F2055" s="13">
        <v>0.9206839</v>
      </c>
      <c r="G2055" s="13">
        <v>0.9206839</v>
      </c>
      <c r="H2055" s="13">
        <v>73.451300000000003</v>
      </c>
    </row>
    <row r="2056" spans="1:13" s="13" customFormat="1">
      <c r="A2056" s="11" t="s">
        <v>25</v>
      </c>
      <c r="B2056" s="13">
        <v>4</v>
      </c>
      <c r="C2056" s="13" t="s">
        <v>56</v>
      </c>
      <c r="D2056" s="13" t="s">
        <v>46</v>
      </c>
      <c r="E2056" s="13" t="str">
        <f t="shared" si="32"/>
        <v>9/15/2012†*4AggregateAll</v>
      </c>
      <c r="F2056" s="13">
        <v>1.600511</v>
      </c>
      <c r="G2056" s="13">
        <v>1.600511</v>
      </c>
      <c r="H2056" s="13">
        <v>73.214699999999993</v>
      </c>
      <c r="I2056" s="13">
        <v>0</v>
      </c>
      <c r="J2056" s="13">
        <v>0</v>
      </c>
      <c r="K2056" s="13">
        <v>0</v>
      </c>
      <c r="L2056" s="13">
        <v>0</v>
      </c>
      <c r="M2056" s="13">
        <v>0</v>
      </c>
    </row>
    <row r="2057" spans="1:13" s="13" customFormat="1">
      <c r="A2057" s="11" t="s">
        <v>25</v>
      </c>
      <c r="B2057" s="13">
        <v>4</v>
      </c>
      <c r="C2057" s="13" t="s">
        <v>49</v>
      </c>
      <c r="D2057" s="13" t="s">
        <v>55</v>
      </c>
      <c r="E2057" s="13" t="str">
        <f t="shared" si="32"/>
        <v>9/15/2012†*4Average Per Device30% Cycling</v>
      </c>
      <c r="F2057" s="13">
        <v>1.531676</v>
      </c>
      <c r="G2057" s="13">
        <v>1.531676</v>
      </c>
      <c r="H2057" s="13">
        <v>72.793899999999994</v>
      </c>
    </row>
    <row r="2058" spans="1:13" s="13" customFormat="1">
      <c r="A2058" s="11" t="s">
        <v>25</v>
      </c>
      <c r="B2058" s="13">
        <v>4</v>
      </c>
      <c r="C2058" s="13" t="s">
        <v>49</v>
      </c>
      <c r="D2058" s="13" t="s">
        <v>51</v>
      </c>
      <c r="E2058" s="13" t="str">
        <f t="shared" si="32"/>
        <v>9/15/2012†*4Average Per Device50% Cycling</v>
      </c>
      <c r="F2058" s="13">
        <v>1.8125819999999999</v>
      </c>
      <c r="G2058" s="13">
        <v>1.8125819999999999</v>
      </c>
      <c r="H2058" s="13">
        <v>73.451300000000003</v>
      </c>
    </row>
    <row r="2059" spans="1:13" s="13" customFormat="1">
      <c r="A2059" s="11" t="s">
        <v>25</v>
      </c>
      <c r="B2059" s="13">
        <v>4</v>
      </c>
      <c r="C2059" s="13" t="s">
        <v>49</v>
      </c>
      <c r="D2059" s="13" t="s">
        <v>46</v>
      </c>
      <c r="E2059" s="13" t="str">
        <f t="shared" si="32"/>
        <v>9/15/2012†*4Average Per DeviceAll</v>
      </c>
      <c r="F2059" s="13">
        <v>1.7114560000000001</v>
      </c>
      <c r="G2059" s="13">
        <v>1.7114560000000001</v>
      </c>
      <c r="H2059" s="13">
        <v>73.214699999999993</v>
      </c>
      <c r="I2059" s="13">
        <v>0</v>
      </c>
      <c r="J2059" s="13">
        <v>0</v>
      </c>
      <c r="K2059" s="13">
        <v>0</v>
      </c>
      <c r="L2059" s="13">
        <v>0</v>
      </c>
      <c r="M2059" s="13">
        <v>0</v>
      </c>
    </row>
    <row r="2060" spans="1:13" s="13" customFormat="1">
      <c r="A2060" s="11" t="s">
        <v>25</v>
      </c>
      <c r="B2060" s="13">
        <v>4</v>
      </c>
      <c r="C2060" s="13" t="s">
        <v>48</v>
      </c>
      <c r="D2060" s="13" t="s">
        <v>55</v>
      </c>
      <c r="E2060" s="13" t="str">
        <f t="shared" si="32"/>
        <v>9/15/2012†*4Average Per Premise30% Cycling</v>
      </c>
      <c r="F2060" s="13">
        <v>4.021509</v>
      </c>
      <c r="G2060" s="13">
        <v>4.021509</v>
      </c>
      <c r="H2060" s="13">
        <v>72.793899999999994</v>
      </c>
    </row>
    <row r="2061" spans="1:13" s="13" customFormat="1">
      <c r="A2061" s="11" t="s">
        <v>25</v>
      </c>
      <c r="B2061" s="13">
        <v>4</v>
      </c>
      <c r="C2061" s="13" t="s">
        <v>48</v>
      </c>
      <c r="D2061" s="13" t="s">
        <v>51</v>
      </c>
      <c r="E2061" s="13" t="str">
        <f t="shared" si="32"/>
        <v>9/15/2012†*4Average Per Premise50% Cycling</v>
      </c>
      <c r="F2061" s="13">
        <v>3.0587499999999999</v>
      </c>
      <c r="G2061" s="13">
        <v>3.0587499999999999</v>
      </c>
      <c r="H2061" s="13">
        <v>73.451300000000003</v>
      </c>
    </row>
    <row r="2062" spans="1:13" s="13" customFormat="1">
      <c r="A2062" s="11" t="s">
        <v>25</v>
      </c>
      <c r="B2062" s="13">
        <v>4</v>
      </c>
      <c r="C2062" s="13" t="s">
        <v>48</v>
      </c>
      <c r="D2062" s="13" t="s">
        <v>46</v>
      </c>
      <c r="E2062" s="13" t="str">
        <f t="shared" si="32"/>
        <v>9/15/2012†*4Average Per PremiseAll</v>
      </c>
      <c r="F2062" s="13">
        <v>3.4053439999999999</v>
      </c>
      <c r="G2062" s="13">
        <v>3.4053439999999999</v>
      </c>
      <c r="H2062" s="13">
        <v>73.214699999999993</v>
      </c>
      <c r="I2062" s="13">
        <v>0</v>
      </c>
      <c r="J2062" s="13">
        <v>0</v>
      </c>
      <c r="K2062" s="13">
        <v>0</v>
      </c>
      <c r="L2062" s="13">
        <v>0</v>
      </c>
      <c r="M2062" s="13">
        <v>0</v>
      </c>
    </row>
    <row r="2063" spans="1:13" s="13" customFormat="1">
      <c r="A2063" s="11" t="s">
        <v>25</v>
      </c>
      <c r="B2063" s="13">
        <v>4</v>
      </c>
      <c r="C2063" s="13" t="s">
        <v>50</v>
      </c>
      <c r="D2063" s="13" t="s">
        <v>55</v>
      </c>
      <c r="E2063" s="13" t="str">
        <f t="shared" si="32"/>
        <v>9/15/2012†*4Average Per Ton30% Cycling</v>
      </c>
      <c r="F2063" s="13">
        <v>0.39639020000000003</v>
      </c>
      <c r="G2063" s="13">
        <v>0.39639020000000003</v>
      </c>
      <c r="H2063" s="13">
        <v>72.793899999999994</v>
      </c>
    </row>
    <row r="2064" spans="1:13" s="13" customFormat="1">
      <c r="A2064" s="11" t="s">
        <v>25</v>
      </c>
      <c r="B2064" s="13">
        <v>4</v>
      </c>
      <c r="C2064" s="13" t="s">
        <v>50</v>
      </c>
      <c r="D2064" s="13" t="s">
        <v>51</v>
      </c>
      <c r="E2064" s="13" t="str">
        <f t="shared" si="32"/>
        <v>9/15/2012†*4Average Per Ton50% Cycling</v>
      </c>
      <c r="F2064" s="13">
        <v>0.44175399999999998</v>
      </c>
      <c r="G2064" s="13">
        <v>0.44175399999999998</v>
      </c>
      <c r="H2064" s="13">
        <v>73.451300000000003</v>
      </c>
    </row>
    <row r="2065" spans="1:13" s="13" customFormat="1">
      <c r="A2065" s="11" t="s">
        <v>25</v>
      </c>
      <c r="B2065" s="13">
        <v>4</v>
      </c>
      <c r="C2065" s="13" t="s">
        <v>50</v>
      </c>
      <c r="D2065" s="13" t="s">
        <v>46</v>
      </c>
      <c r="E2065" s="13" t="str">
        <f t="shared" si="32"/>
        <v>9/15/2012†*4Average Per TonAll</v>
      </c>
      <c r="F2065" s="13">
        <v>0.4254231</v>
      </c>
      <c r="G2065" s="13">
        <v>0.4254231</v>
      </c>
      <c r="H2065" s="13">
        <v>73.214699999999993</v>
      </c>
      <c r="I2065" s="13">
        <v>0</v>
      </c>
      <c r="J2065" s="13">
        <v>0</v>
      </c>
      <c r="K2065" s="13">
        <v>0</v>
      </c>
      <c r="L2065" s="13">
        <v>0</v>
      </c>
      <c r="M2065" s="13">
        <v>0</v>
      </c>
    </row>
    <row r="2066" spans="1:13" s="13" customFormat="1">
      <c r="A2066" s="11" t="s">
        <v>25</v>
      </c>
      <c r="B2066" s="13">
        <v>5</v>
      </c>
      <c r="C2066" s="13" t="s">
        <v>56</v>
      </c>
      <c r="D2066" s="13" t="s">
        <v>55</v>
      </c>
      <c r="E2066" s="13" t="str">
        <f t="shared" si="32"/>
        <v>9/15/2012†*5Aggregate30% Cycling</v>
      </c>
      <c r="F2066" s="13">
        <v>0.72752969999999995</v>
      </c>
      <c r="G2066" s="13">
        <v>0.72752969999999995</v>
      </c>
      <c r="H2066" s="13">
        <v>71.203999999999994</v>
      </c>
    </row>
    <row r="2067" spans="1:13" s="13" customFormat="1">
      <c r="A2067" s="11" t="s">
        <v>25</v>
      </c>
      <c r="B2067" s="13">
        <v>5</v>
      </c>
      <c r="C2067" s="13" t="s">
        <v>56</v>
      </c>
      <c r="D2067" s="13" t="s">
        <v>51</v>
      </c>
      <c r="E2067" s="13" t="str">
        <f t="shared" si="32"/>
        <v>9/15/2012†*5Aggregate50% Cycling</v>
      </c>
      <c r="F2067" s="13">
        <v>0.95177449999999997</v>
      </c>
      <c r="G2067" s="13">
        <v>0.95177449999999997</v>
      </c>
      <c r="H2067" s="13">
        <v>72.1143</v>
      </c>
    </row>
    <row r="2068" spans="1:13" s="13" customFormat="1">
      <c r="A2068" s="11" t="s">
        <v>25</v>
      </c>
      <c r="B2068" s="13">
        <v>5</v>
      </c>
      <c r="C2068" s="13" t="s">
        <v>56</v>
      </c>
      <c r="D2068" s="13" t="s">
        <v>46</v>
      </c>
      <c r="E2068" s="13" t="str">
        <f t="shared" si="32"/>
        <v>9/15/2012†*5AggregateAll</v>
      </c>
      <c r="F2068" s="13">
        <v>1.6795329999999999</v>
      </c>
      <c r="G2068" s="13">
        <v>1.6795329999999999</v>
      </c>
      <c r="H2068" s="13">
        <v>71.786600000000007</v>
      </c>
      <c r="I2068" s="13">
        <v>0</v>
      </c>
      <c r="J2068" s="13">
        <v>0</v>
      </c>
      <c r="K2068" s="13">
        <v>0</v>
      </c>
      <c r="L2068" s="13">
        <v>0</v>
      </c>
      <c r="M2068" s="13">
        <v>0</v>
      </c>
    </row>
    <row r="2069" spans="1:13" s="13" customFormat="1">
      <c r="A2069" s="11" t="s">
        <v>25</v>
      </c>
      <c r="B2069" s="13">
        <v>5</v>
      </c>
      <c r="C2069" s="13" t="s">
        <v>49</v>
      </c>
      <c r="D2069" s="13" t="s">
        <v>55</v>
      </c>
      <c r="E2069" s="13" t="str">
        <f t="shared" si="32"/>
        <v>9/15/2012†*5Average Per Device30% Cycling</v>
      </c>
      <c r="F2069" s="13">
        <v>1.639615</v>
      </c>
      <c r="G2069" s="13">
        <v>1.639615</v>
      </c>
      <c r="H2069" s="13">
        <v>71.203999999999994</v>
      </c>
    </row>
    <row r="2070" spans="1:13" s="13" customFormat="1">
      <c r="A2070" s="11" t="s">
        <v>25</v>
      </c>
      <c r="B2070" s="13">
        <v>5</v>
      </c>
      <c r="C2070" s="13" t="s">
        <v>49</v>
      </c>
      <c r="D2070" s="13" t="s">
        <v>51</v>
      </c>
      <c r="E2070" s="13" t="str">
        <f t="shared" si="32"/>
        <v>9/15/2012†*5Average Per Device50% Cycling</v>
      </c>
      <c r="F2070" s="13">
        <v>1.873791</v>
      </c>
      <c r="G2070" s="13">
        <v>1.873791</v>
      </c>
      <c r="H2070" s="13">
        <v>72.1143</v>
      </c>
    </row>
    <row r="2071" spans="1:13" s="13" customFormat="1">
      <c r="A2071" s="11" t="s">
        <v>25</v>
      </c>
      <c r="B2071" s="13">
        <v>5</v>
      </c>
      <c r="C2071" s="13" t="s">
        <v>49</v>
      </c>
      <c r="D2071" s="13" t="s">
        <v>46</v>
      </c>
      <c r="E2071" s="13" t="str">
        <f t="shared" si="32"/>
        <v>9/15/2012†*5Average Per DeviceAll</v>
      </c>
      <c r="F2071" s="13">
        <v>1.789488</v>
      </c>
      <c r="G2071" s="13">
        <v>1.789488</v>
      </c>
      <c r="H2071" s="13">
        <v>71.786600000000007</v>
      </c>
      <c r="I2071" s="13">
        <v>0</v>
      </c>
      <c r="J2071" s="13">
        <v>0</v>
      </c>
      <c r="K2071" s="13">
        <v>0</v>
      </c>
      <c r="L2071" s="13">
        <v>0</v>
      </c>
      <c r="M2071" s="13">
        <v>0</v>
      </c>
    </row>
    <row r="2072" spans="1:13" s="13" customFormat="1">
      <c r="A2072" s="11" t="s">
        <v>25</v>
      </c>
      <c r="B2072" s="13">
        <v>5</v>
      </c>
      <c r="C2072" s="13" t="s">
        <v>48</v>
      </c>
      <c r="D2072" s="13" t="s">
        <v>55</v>
      </c>
      <c r="E2072" s="13" t="str">
        <f t="shared" si="32"/>
        <v>9/15/2012†*5Average Per Premise30% Cycling</v>
      </c>
      <c r="F2072" s="13">
        <v>4.3049090000000003</v>
      </c>
      <c r="G2072" s="13">
        <v>4.3049090000000003</v>
      </c>
      <c r="H2072" s="13">
        <v>71.203999999999994</v>
      </c>
    </row>
    <row r="2073" spans="1:13" s="13" customFormat="1">
      <c r="A2073" s="11" t="s">
        <v>25</v>
      </c>
      <c r="B2073" s="13">
        <v>5</v>
      </c>
      <c r="C2073" s="13" t="s">
        <v>48</v>
      </c>
      <c r="D2073" s="13" t="s">
        <v>51</v>
      </c>
      <c r="E2073" s="13" t="str">
        <f t="shared" si="32"/>
        <v>9/15/2012†*5Average Per Premise50% Cycling</v>
      </c>
      <c r="F2073" s="13">
        <v>3.1620409999999999</v>
      </c>
      <c r="G2073" s="13">
        <v>3.1620409999999999</v>
      </c>
      <c r="H2073" s="13">
        <v>72.1143</v>
      </c>
    </row>
    <row r="2074" spans="1:13" s="13" customFormat="1">
      <c r="A2074" s="11" t="s">
        <v>25</v>
      </c>
      <c r="B2074" s="13">
        <v>5</v>
      </c>
      <c r="C2074" s="13" t="s">
        <v>48</v>
      </c>
      <c r="D2074" s="13" t="s">
        <v>46</v>
      </c>
      <c r="E2074" s="13" t="str">
        <f t="shared" si="32"/>
        <v>9/15/2012†*5Average Per PremiseAll</v>
      </c>
      <c r="F2074" s="13">
        <v>3.573474</v>
      </c>
      <c r="G2074" s="13">
        <v>3.573474</v>
      </c>
      <c r="H2074" s="13">
        <v>71.786600000000007</v>
      </c>
      <c r="I2074" s="13">
        <v>0</v>
      </c>
      <c r="J2074" s="13">
        <v>0</v>
      </c>
      <c r="K2074" s="13">
        <v>0</v>
      </c>
      <c r="L2074" s="13">
        <v>0</v>
      </c>
      <c r="M2074" s="13">
        <v>0</v>
      </c>
    </row>
    <row r="2075" spans="1:13" s="13" customFormat="1">
      <c r="A2075" s="11" t="s">
        <v>25</v>
      </c>
      <c r="B2075" s="13">
        <v>5</v>
      </c>
      <c r="C2075" s="13" t="s">
        <v>50</v>
      </c>
      <c r="D2075" s="13" t="s">
        <v>55</v>
      </c>
      <c r="E2075" s="13" t="str">
        <f t="shared" si="32"/>
        <v>9/15/2012†*5Average Per Ton30% Cycling</v>
      </c>
      <c r="F2075" s="13">
        <v>0.42432429999999999</v>
      </c>
      <c r="G2075" s="13">
        <v>0.42432429999999999</v>
      </c>
      <c r="H2075" s="13">
        <v>71.203999999999994</v>
      </c>
    </row>
    <row r="2076" spans="1:13" s="13" customFormat="1">
      <c r="A2076" s="11" t="s">
        <v>25</v>
      </c>
      <c r="B2076" s="13">
        <v>5</v>
      </c>
      <c r="C2076" s="13" t="s">
        <v>50</v>
      </c>
      <c r="D2076" s="13" t="s">
        <v>51</v>
      </c>
      <c r="E2076" s="13" t="str">
        <f t="shared" si="32"/>
        <v>9/15/2012†*5Average Per Ton50% Cycling</v>
      </c>
      <c r="F2076" s="13">
        <v>0.45667170000000001</v>
      </c>
      <c r="G2076" s="13">
        <v>0.45667170000000001</v>
      </c>
      <c r="H2076" s="13">
        <v>72.1143</v>
      </c>
    </row>
    <row r="2077" spans="1:13" s="13" customFormat="1">
      <c r="A2077" s="11" t="s">
        <v>25</v>
      </c>
      <c r="B2077" s="13">
        <v>5</v>
      </c>
      <c r="C2077" s="13" t="s">
        <v>50</v>
      </c>
      <c r="D2077" s="13" t="s">
        <v>46</v>
      </c>
      <c r="E2077" s="13" t="str">
        <f t="shared" si="32"/>
        <v>9/15/2012†*5Average Per TonAll</v>
      </c>
      <c r="F2077" s="13">
        <v>0.44502659999999999</v>
      </c>
      <c r="G2077" s="13">
        <v>0.44502659999999999</v>
      </c>
      <c r="H2077" s="13">
        <v>71.786600000000007</v>
      </c>
      <c r="I2077" s="13">
        <v>0</v>
      </c>
      <c r="J2077" s="13">
        <v>0</v>
      </c>
      <c r="K2077" s="13">
        <v>0</v>
      </c>
      <c r="L2077" s="13">
        <v>0</v>
      </c>
      <c r="M2077" s="13">
        <v>0</v>
      </c>
    </row>
    <row r="2078" spans="1:13" s="13" customFormat="1">
      <c r="A2078" s="11" t="s">
        <v>25</v>
      </c>
      <c r="B2078" s="13">
        <v>6</v>
      </c>
      <c r="C2078" s="13" t="s">
        <v>56</v>
      </c>
      <c r="D2078" s="13" t="s">
        <v>55</v>
      </c>
      <c r="E2078" s="13" t="str">
        <f t="shared" si="32"/>
        <v>9/15/2012†*6Aggregate30% Cycling</v>
      </c>
      <c r="F2078" s="13">
        <v>1.302333</v>
      </c>
      <c r="G2078" s="13">
        <v>1.302333</v>
      </c>
      <c r="H2078" s="13">
        <v>70.119399999999999</v>
      </c>
    </row>
    <row r="2079" spans="1:13" s="13" customFormat="1">
      <c r="A2079" s="11" t="s">
        <v>25</v>
      </c>
      <c r="B2079" s="13">
        <v>6</v>
      </c>
      <c r="C2079" s="13" t="s">
        <v>56</v>
      </c>
      <c r="D2079" s="13" t="s">
        <v>51</v>
      </c>
      <c r="E2079" s="13" t="str">
        <f t="shared" si="32"/>
        <v>9/15/2012†*6Aggregate50% Cycling</v>
      </c>
      <c r="F2079" s="13">
        <v>0.95680770000000004</v>
      </c>
      <c r="G2079" s="13">
        <v>0.95680770000000004</v>
      </c>
      <c r="H2079" s="13">
        <v>72.337599999999995</v>
      </c>
    </row>
    <row r="2080" spans="1:13" s="13" customFormat="1">
      <c r="A2080" s="11" t="s">
        <v>25</v>
      </c>
      <c r="B2080" s="13">
        <v>6</v>
      </c>
      <c r="C2080" s="13" t="s">
        <v>56</v>
      </c>
      <c r="D2080" s="13" t="s">
        <v>46</v>
      </c>
      <c r="E2080" s="13" t="str">
        <f t="shared" si="32"/>
        <v>9/15/2012†*6AggregateAll</v>
      </c>
      <c r="F2080" s="13">
        <v>2.260046</v>
      </c>
      <c r="G2080" s="13">
        <v>2.260046</v>
      </c>
      <c r="H2080" s="13">
        <v>71.539100000000005</v>
      </c>
      <c r="I2080" s="13">
        <v>0</v>
      </c>
      <c r="J2080" s="13">
        <v>0</v>
      </c>
      <c r="K2080" s="13">
        <v>0</v>
      </c>
      <c r="L2080" s="13">
        <v>0</v>
      </c>
      <c r="M2080" s="13">
        <v>0</v>
      </c>
    </row>
    <row r="2081" spans="1:13" s="13" customFormat="1">
      <c r="A2081" s="11" t="s">
        <v>25</v>
      </c>
      <c r="B2081" s="13">
        <v>6</v>
      </c>
      <c r="C2081" s="13" t="s">
        <v>49</v>
      </c>
      <c r="D2081" s="13" t="s">
        <v>55</v>
      </c>
      <c r="E2081" s="13" t="str">
        <f t="shared" si="32"/>
        <v>9/15/2012†*6Average Per Device30% Cycling</v>
      </c>
      <c r="F2081" s="13">
        <v>2.9350350000000001</v>
      </c>
      <c r="G2081" s="13">
        <v>2.9350350000000001</v>
      </c>
      <c r="H2081" s="13">
        <v>70.119399999999999</v>
      </c>
    </row>
    <row r="2082" spans="1:13" s="13" customFormat="1">
      <c r="A2082" s="11" t="s">
        <v>25</v>
      </c>
      <c r="B2082" s="13">
        <v>6</v>
      </c>
      <c r="C2082" s="13" t="s">
        <v>49</v>
      </c>
      <c r="D2082" s="13" t="s">
        <v>51</v>
      </c>
      <c r="E2082" s="13" t="str">
        <f t="shared" si="32"/>
        <v>9/15/2012†*6Average Per Device50% Cycling</v>
      </c>
      <c r="F2082" s="13">
        <v>1.8836999999999999</v>
      </c>
      <c r="G2082" s="13">
        <v>1.8836999999999999</v>
      </c>
      <c r="H2082" s="13">
        <v>72.337599999999995</v>
      </c>
    </row>
    <row r="2083" spans="1:13" s="13" customFormat="1">
      <c r="A2083" s="11" t="s">
        <v>25</v>
      </c>
      <c r="B2083" s="13">
        <v>6</v>
      </c>
      <c r="C2083" s="13" t="s">
        <v>49</v>
      </c>
      <c r="D2083" s="13" t="s">
        <v>46</v>
      </c>
      <c r="E2083" s="13" t="str">
        <f t="shared" si="32"/>
        <v>9/15/2012†*6Average Per DeviceAll</v>
      </c>
      <c r="F2083" s="13">
        <v>2.2621799999999999</v>
      </c>
      <c r="G2083" s="13">
        <v>2.2621799999999999</v>
      </c>
      <c r="H2083" s="13">
        <v>71.539100000000005</v>
      </c>
      <c r="I2083" s="13">
        <v>0</v>
      </c>
      <c r="J2083" s="13">
        <v>0</v>
      </c>
      <c r="K2083" s="13">
        <v>0</v>
      </c>
      <c r="L2083" s="13">
        <v>0</v>
      </c>
      <c r="M2083" s="13">
        <v>0</v>
      </c>
    </row>
    <row r="2084" spans="1:13" s="13" customFormat="1">
      <c r="A2084" s="11" t="s">
        <v>25</v>
      </c>
      <c r="B2084" s="13">
        <v>6</v>
      </c>
      <c r="C2084" s="13" t="s">
        <v>48</v>
      </c>
      <c r="D2084" s="13" t="s">
        <v>55</v>
      </c>
      <c r="E2084" s="13" t="str">
        <f t="shared" si="32"/>
        <v>9/15/2012†*6Average Per Premise30% Cycling</v>
      </c>
      <c r="F2084" s="13">
        <v>7.7061109999999999</v>
      </c>
      <c r="G2084" s="13">
        <v>7.7061109999999999</v>
      </c>
      <c r="H2084" s="13">
        <v>70.119399999999999</v>
      </c>
    </row>
    <row r="2085" spans="1:13" s="13" customFormat="1">
      <c r="A2085" s="11" t="s">
        <v>25</v>
      </c>
      <c r="B2085" s="13">
        <v>6</v>
      </c>
      <c r="C2085" s="13" t="s">
        <v>48</v>
      </c>
      <c r="D2085" s="13" t="s">
        <v>51</v>
      </c>
      <c r="E2085" s="13" t="str">
        <f t="shared" si="32"/>
        <v>9/15/2012†*6Average Per Premise50% Cycling</v>
      </c>
      <c r="F2085" s="13">
        <v>3.178763</v>
      </c>
      <c r="G2085" s="13">
        <v>3.178763</v>
      </c>
      <c r="H2085" s="13">
        <v>72.337599999999995</v>
      </c>
    </row>
    <row r="2086" spans="1:13" s="13" customFormat="1">
      <c r="A2086" s="11" t="s">
        <v>25</v>
      </c>
      <c r="B2086" s="13">
        <v>6</v>
      </c>
      <c r="C2086" s="13" t="s">
        <v>48</v>
      </c>
      <c r="D2086" s="13" t="s">
        <v>46</v>
      </c>
      <c r="E2086" s="13" t="str">
        <f t="shared" si="32"/>
        <v>9/15/2012†*6Average Per PremiseAll</v>
      </c>
      <c r="F2086" s="13">
        <v>4.8086089999999997</v>
      </c>
      <c r="G2086" s="13">
        <v>4.8086089999999997</v>
      </c>
      <c r="H2086" s="13">
        <v>71.539100000000005</v>
      </c>
      <c r="I2086" s="13">
        <v>0</v>
      </c>
      <c r="J2086" s="13">
        <v>0</v>
      </c>
      <c r="K2086" s="13">
        <v>0</v>
      </c>
      <c r="L2086" s="13">
        <v>0</v>
      </c>
      <c r="M2086" s="13">
        <v>0</v>
      </c>
    </row>
    <row r="2087" spans="1:13" s="13" customFormat="1">
      <c r="A2087" s="11" t="s">
        <v>25</v>
      </c>
      <c r="B2087" s="13">
        <v>6</v>
      </c>
      <c r="C2087" s="13" t="s">
        <v>50</v>
      </c>
      <c r="D2087" s="13" t="s">
        <v>55</v>
      </c>
      <c r="E2087" s="13" t="str">
        <f t="shared" si="32"/>
        <v>9/15/2012†*6Average Per Ton30% Cycling</v>
      </c>
      <c r="F2087" s="13">
        <v>0.75957240000000004</v>
      </c>
      <c r="G2087" s="13">
        <v>0.75957240000000004</v>
      </c>
      <c r="H2087" s="13">
        <v>70.119399999999999</v>
      </c>
    </row>
    <row r="2088" spans="1:13" s="13" customFormat="1">
      <c r="A2088" s="11" t="s">
        <v>25</v>
      </c>
      <c r="B2088" s="13">
        <v>6</v>
      </c>
      <c r="C2088" s="13" t="s">
        <v>50</v>
      </c>
      <c r="D2088" s="13" t="s">
        <v>51</v>
      </c>
      <c r="E2088" s="13" t="str">
        <f t="shared" si="32"/>
        <v>9/15/2012†*6Average Per Ton50% Cycling</v>
      </c>
      <c r="F2088" s="13">
        <v>0.45908670000000001</v>
      </c>
      <c r="G2088" s="13">
        <v>0.45908670000000001</v>
      </c>
      <c r="H2088" s="13">
        <v>72.337599999999995</v>
      </c>
    </row>
    <row r="2089" spans="1:13" s="13" customFormat="1">
      <c r="A2089" s="11" t="s">
        <v>25</v>
      </c>
      <c r="B2089" s="13">
        <v>6</v>
      </c>
      <c r="C2089" s="13" t="s">
        <v>50</v>
      </c>
      <c r="D2089" s="13" t="s">
        <v>46</v>
      </c>
      <c r="E2089" s="13" t="str">
        <f t="shared" si="32"/>
        <v>9/15/2012†*6Average Per TonAll</v>
      </c>
      <c r="F2089" s="13">
        <v>0.56726149999999997</v>
      </c>
      <c r="G2089" s="13">
        <v>0.56726149999999997</v>
      </c>
      <c r="H2089" s="13">
        <v>71.539100000000005</v>
      </c>
      <c r="I2089" s="13">
        <v>0</v>
      </c>
      <c r="J2089" s="13">
        <v>0</v>
      </c>
      <c r="K2089" s="13">
        <v>0</v>
      </c>
      <c r="L2089" s="13">
        <v>0</v>
      </c>
      <c r="M2089" s="13">
        <v>0</v>
      </c>
    </row>
    <row r="2090" spans="1:13" s="13" customFormat="1">
      <c r="A2090" s="11" t="s">
        <v>25</v>
      </c>
      <c r="B2090" s="13">
        <v>7</v>
      </c>
      <c r="C2090" s="13" t="s">
        <v>56</v>
      </c>
      <c r="D2090" s="13" t="s">
        <v>55</v>
      </c>
      <c r="E2090" s="13" t="str">
        <f t="shared" si="32"/>
        <v>9/15/2012†*7Aggregate30% Cycling</v>
      </c>
      <c r="F2090" s="13">
        <v>1.478405</v>
      </c>
      <c r="G2090" s="13">
        <v>1.478405</v>
      </c>
      <c r="H2090" s="13">
        <v>71.058400000000006</v>
      </c>
    </row>
    <row r="2091" spans="1:13" s="13" customFormat="1">
      <c r="A2091" s="11" t="s">
        <v>25</v>
      </c>
      <c r="B2091" s="13">
        <v>7</v>
      </c>
      <c r="C2091" s="13" t="s">
        <v>56</v>
      </c>
      <c r="D2091" s="13" t="s">
        <v>51</v>
      </c>
      <c r="E2091" s="13" t="str">
        <f t="shared" si="32"/>
        <v>9/15/2012†*7Aggregate50% Cycling</v>
      </c>
      <c r="F2091" s="13">
        <v>0.95867970000000002</v>
      </c>
      <c r="G2091" s="13">
        <v>0.95867970000000002</v>
      </c>
      <c r="H2091" s="13">
        <v>72.243899999999996</v>
      </c>
    </row>
    <row r="2092" spans="1:13" s="13" customFormat="1">
      <c r="A2092" s="11" t="s">
        <v>25</v>
      </c>
      <c r="B2092" s="13">
        <v>7</v>
      </c>
      <c r="C2092" s="13" t="s">
        <v>56</v>
      </c>
      <c r="D2092" s="13" t="s">
        <v>46</v>
      </c>
      <c r="E2092" s="13" t="str">
        <f t="shared" si="32"/>
        <v>9/15/2012†*7AggregateAll</v>
      </c>
      <c r="F2092" s="13">
        <v>2.4381970000000002</v>
      </c>
      <c r="G2092" s="13">
        <v>2.4381970000000002</v>
      </c>
      <c r="H2092" s="13">
        <v>71.8172</v>
      </c>
      <c r="I2092" s="13">
        <v>0</v>
      </c>
      <c r="J2092" s="13">
        <v>0</v>
      </c>
      <c r="K2092" s="13">
        <v>0</v>
      </c>
      <c r="L2092" s="13">
        <v>0</v>
      </c>
      <c r="M2092" s="13">
        <v>0</v>
      </c>
    </row>
    <row r="2093" spans="1:13" s="13" customFormat="1">
      <c r="A2093" s="11" t="s">
        <v>25</v>
      </c>
      <c r="B2093" s="13">
        <v>7</v>
      </c>
      <c r="C2093" s="13" t="s">
        <v>49</v>
      </c>
      <c r="D2093" s="13" t="s">
        <v>55</v>
      </c>
      <c r="E2093" s="13" t="str">
        <f t="shared" si="32"/>
        <v>9/15/2012†*7Average Per Device30% Cycling</v>
      </c>
      <c r="F2093" s="13">
        <v>3.3318439999999998</v>
      </c>
      <c r="G2093" s="13">
        <v>3.3318439999999998</v>
      </c>
      <c r="H2093" s="13">
        <v>71.058400000000006</v>
      </c>
    </row>
    <row r="2094" spans="1:13" s="13" customFormat="1">
      <c r="A2094" s="11" t="s">
        <v>25</v>
      </c>
      <c r="B2094" s="13">
        <v>7</v>
      </c>
      <c r="C2094" s="13" t="s">
        <v>49</v>
      </c>
      <c r="D2094" s="13" t="s">
        <v>51</v>
      </c>
      <c r="E2094" s="13" t="str">
        <f t="shared" si="32"/>
        <v>9/15/2012†*7Average Per Device50% Cycling</v>
      </c>
      <c r="F2094" s="13">
        <v>1.887386</v>
      </c>
      <c r="G2094" s="13">
        <v>1.887386</v>
      </c>
      <c r="H2094" s="13">
        <v>72.243899999999996</v>
      </c>
    </row>
    <row r="2095" spans="1:13" s="13" customFormat="1">
      <c r="A2095" s="11" t="s">
        <v>25</v>
      </c>
      <c r="B2095" s="13">
        <v>7</v>
      </c>
      <c r="C2095" s="13" t="s">
        <v>49</v>
      </c>
      <c r="D2095" s="13" t="s">
        <v>46</v>
      </c>
      <c r="E2095" s="13" t="str">
        <f t="shared" si="32"/>
        <v>9/15/2012†*7Average Per DeviceAll</v>
      </c>
      <c r="F2095" s="13">
        <v>2.4073910000000001</v>
      </c>
      <c r="G2095" s="13">
        <v>2.4073910000000001</v>
      </c>
      <c r="H2095" s="13">
        <v>71.8172</v>
      </c>
      <c r="I2095" s="13">
        <v>0</v>
      </c>
      <c r="J2095" s="13">
        <v>0</v>
      </c>
      <c r="K2095" s="13">
        <v>0</v>
      </c>
      <c r="L2095" s="13">
        <v>0</v>
      </c>
      <c r="M2095" s="13">
        <v>0</v>
      </c>
    </row>
    <row r="2096" spans="1:13" s="13" customFormat="1">
      <c r="A2096" s="11" t="s">
        <v>25</v>
      </c>
      <c r="B2096" s="13">
        <v>7</v>
      </c>
      <c r="C2096" s="13" t="s">
        <v>48</v>
      </c>
      <c r="D2096" s="13" t="s">
        <v>55</v>
      </c>
      <c r="E2096" s="13" t="str">
        <f t="shared" si="32"/>
        <v>9/15/2012†*7Average Per Premise30% Cycling</v>
      </c>
      <c r="F2096" s="13">
        <v>8.7479580000000006</v>
      </c>
      <c r="G2096" s="13">
        <v>8.7479580000000006</v>
      </c>
      <c r="H2096" s="13">
        <v>71.058400000000006</v>
      </c>
    </row>
    <row r="2097" spans="1:13" s="13" customFormat="1">
      <c r="A2097" s="11" t="s">
        <v>25</v>
      </c>
      <c r="B2097" s="13">
        <v>7</v>
      </c>
      <c r="C2097" s="13" t="s">
        <v>48</v>
      </c>
      <c r="D2097" s="13" t="s">
        <v>51</v>
      </c>
      <c r="E2097" s="13" t="str">
        <f t="shared" si="32"/>
        <v>9/15/2012†*7Average Per Premise50% Cycling</v>
      </c>
      <c r="F2097" s="13">
        <v>3.1849829999999999</v>
      </c>
      <c r="G2097" s="13">
        <v>3.1849829999999999</v>
      </c>
      <c r="H2097" s="13">
        <v>72.243899999999996</v>
      </c>
    </row>
    <row r="2098" spans="1:13" s="13" customFormat="1">
      <c r="A2098" s="11" t="s">
        <v>25</v>
      </c>
      <c r="B2098" s="13">
        <v>7</v>
      </c>
      <c r="C2098" s="13" t="s">
        <v>48</v>
      </c>
      <c r="D2098" s="13" t="s">
        <v>46</v>
      </c>
      <c r="E2098" s="13" t="str">
        <f t="shared" si="32"/>
        <v>9/15/2012†*7Average Per PremiseAll</v>
      </c>
      <c r="F2098" s="13">
        <v>5.1876540000000002</v>
      </c>
      <c r="G2098" s="13">
        <v>5.1876540000000002</v>
      </c>
      <c r="H2098" s="13">
        <v>71.8172</v>
      </c>
      <c r="I2098" s="13">
        <v>0</v>
      </c>
      <c r="J2098" s="13">
        <v>0</v>
      </c>
      <c r="K2098" s="13">
        <v>0</v>
      </c>
      <c r="L2098" s="13">
        <v>0</v>
      </c>
      <c r="M2098" s="13">
        <v>0</v>
      </c>
    </row>
    <row r="2099" spans="1:13" s="13" customFormat="1">
      <c r="A2099" s="11" t="s">
        <v>25</v>
      </c>
      <c r="B2099" s="13">
        <v>7</v>
      </c>
      <c r="C2099" s="13" t="s">
        <v>50</v>
      </c>
      <c r="D2099" s="13" t="s">
        <v>55</v>
      </c>
      <c r="E2099" s="13" t="str">
        <f t="shared" si="32"/>
        <v>9/15/2012†*7Average Per Ton30% Cycling</v>
      </c>
      <c r="F2099" s="13">
        <v>0.8622647</v>
      </c>
      <c r="G2099" s="13">
        <v>0.8622647</v>
      </c>
      <c r="H2099" s="13">
        <v>71.058400000000006</v>
      </c>
    </row>
    <row r="2100" spans="1:13" s="13" customFormat="1">
      <c r="A2100" s="11" t="s">
        <v>25</v>
      </c>
      <c r="B2100" s="13">
        <v>7</v>
      </c>
      <c r="C2100" s="13" t="s">
        <v>50</v>
      </c>
      <c r="D2100" s="13" t="s">
        <v>51</v>
      </c>
      <c r="E2100" s="13" t="str">
        <f t="shared" si="32"/>
        <v>9/15/2012†*7Average Per Ton50% Cycling</v>
      </c>
      <c r="F2100" s="13">
        <v>0.45998489999999997</v>
      </c>
      <c r="G2100" s="13">
        <v>0.45998489999999997</v>
      </c>
      <c r="H2100" s="13">
        <v>72.243899999999996</v>
      </c>
    </row>
    <row r="2101" spans="1:13" s="13" customFormat="1">
      <c r="A2101" s="11" t="s">
        <v>25</v>
      </c>
      <c r="B2101" s="13">
        <v>7</v>
      </c>
      <c r="C2101" s="13" t="s">
        <v>50</v>
      </c>
      <c r="D2101" s="13" t="s">
        <v>46</v>
      </c>
      <c r="E2101" s="13" t="str">
        <f t="shared" si="32"/>
        <v>9/15/2012†*7Average Per TonAll</v>
      </c>
      <c r="F2101" s="13">
        <v>0.60480560000000005</v>
      </c>
      <c r="G2101" s="13">
        <v>0.60480560000000005</v>
      </c>
      <c r="H2101" s="13">
        <v>71.8172</v>
      </c>
      <c r="I2101" s="13">
        <v>0</v>
      </c>
      <c r="J2101" s="13">
        <v>0</v>
      </c>
      <c r="K2101" s="13">
        <v>0</v>
      </c>
      <c r="L2101" s="13">
        <v>0</v>
      </c>
      <c r="M2101" s="13">
        <v>0</v>
      </c>
    </row>
    <row r="2102" spans="1:13" s="13" customFormat="1">
      <c r="A2102" s="11" t="s">
        <v>25</v>
      </c>
      <c r="B2102" s="13">
        <v>8</v>
      </c>
      <c r="C2102" s="13" t="s">
        <v>56</v>
      </c>
      <c r="D2102" s="13" t="s">
        <v>55</v>
      </c>
      <c r="E2102" s="13" t="str">
        <f t="shared" si="32"/>
        <v>9/15/2012†*8Aggregate30% Cycling</v>
      </c>
      <c r="F2102" s="13">
        <v>1.4351929999999999</v>
      </c>
      <c r="G2102" s="13">
        <v>1.4351929999999999</v>
      </c>
      <c r="H2102" s="13">
        <v>79.250600000000006</v>
      </c>
    </row>
    <row r="2103" spans="1:13" s="13" customFormat="1">
      <c r="A2103" s="11" t="s">
        <v>25</v>
      </c>
      <c r="B2103" s="13">
        <v>8</v>
      </c>
      <c r="C2103" s="13" t="s">
        <v>56</v>
      </c>
      <c r="D2103" s="13" t="s">
        <v>51</v>
      </c>
      <c r="E2103" s="13" t="str">
        <f t="shared" si="32"/>
        <v>9/15/2012†*8Aggregate50% Cycling</v>
      </c>
      <c r="F2103" s="13">
        <v>0.99597480000000005</v>
      </c>
      <c r="G2103" s="13">
        <v>0.99597480000000005</v>
      </c>
      <c r="H2103" s="13">
        <v>80.3065</v>
      </c>
    </row>
    <row r="2104" spans="1:13" s="13" customFormat="1">
      <c r="A2104" s="11" t="s">
        <v>25</v>
      </c>
      <c r="B2104" s="13">
        <v>8</v>
      </c>
      <c r="C2104" s="13" t="s">
        <v>56</v>
      </c>
      <c r="D2104" s="13" t="s">
        <v>46</v>
      </c>
      <c r="E2104" s="13" t="str">
        <f t="shared" si="32"/>
        <v>9/15/2012†*8AggregateAll</v>
      </c>
      <c r="F2104" s="13">
        <v>2.432204</v>
      </c>
      <c r="G2104" s="13">
        <v>2.432204</v>
      </c>
      <c r="H2104" s="13">
        <v>79.926400000000001</v>
      </c>
      <c r="I2104" s="13">
        <v>0</v>
      </c>
      <c r="J2104" s="13">
        <v>0</v>
      </c>
      <c r="K2104" s="13">
        <v>0</v>
      </c>
      <c r="L2104" s="13">
        <v>0</v>
      </c>
      <c r="M2104" s="13">
        <v>0</v>
      </c>
    </row>
    <row r="2105" spans="1:13" s="13" customFormat="1">
      <c r="A2105" s="11" t="s">
        <v>25</v>
      </c>
      <c r="B2105" s="13">
        <v>8</v>
      </c>
      <c r="C2105" s="13" t="s">
        <v>49</v>
      </c>
      <c r="D2105" s="13" t="s">
        <v>55</v>
      </c>
      <c r="E2105" s="13" t="str">
        <f t="shared" si="32"/>
        <v>9/15/2012†*8Average Per Device30% Cycling</v>
      </c>
      <c r="F2105" s="13">
        <v>3.2344569999999999</v>
      </c>
      <c r="G2105" s="13">
        <v>3.2344569999999999</v>
      </c>
      <c r="H2105" s="13">
        <v>79.250600000000006</v>
      </c>
    </row>
    <row r="2106" spans="1:13" s="13" customFormat="1">
      <c r="A2106" s="11" t="s">
        <v>25</v>
      </c>
      <c r="B2106" s="13">
        <v>8</v>
      </c>
      <c r="C2106" s="13" t="s">
        <v>49</v>
      </c>
      <c r="D2106" s="13" t="s">
        <v>51</v>
      </c>
      <c r="E2106" s="13" t="str">
        <f t="shared" si="32"/>
        <v>9/15/2012†*8Average Per Device50% Cycling</v>
      </c>
      <c r="F2106" s="13">
        <v>1.9608099999999999</v>
      </c>
      <c r="G2106" s="13">
        <v>1.9608099999999999</v>
      </c>
      <c r="H2106" s="13">
        <v>80.3065</v>
      </c>
    </row>
    <row r="2107" spans="1:13" s="13" customFormat="1">
      <c r="A2107" s="11" t="s">
        <v>25</v>
      </c>
      <c r="B2107" s="13">
        <v>8</v>
      </c>
      <c r="C2107" s="13" t="s">
        <v>49</v>
      </c>
      <c r="D2107" s="13" t="s">
        <v>46</v>
      </c>
      <c r="E2107" s="13" t="str">
        <f t="shared" si="32"/>
        <v>9/15/2012†*8Average Per DeviceAll</v>
      </c>
      <c r="F2107" s="13">
        <v>2.4193229999999999</v>
      </c>
      <c r="G2107" s="13">
        <v>2.4193229999999999</v>
      </c>
      <c r="H2107" s="13">
        <v>79.926400000000001</v>
      </c>
      <c r="I2107" s="13">
        <v>0</v>
      </c>
      <c r="J2107" s="13">
        <v>0</v>
      </c>
      <c r="K2107" s="13">
        <v>0</v>
      </c>
      <c r="L2107" s="13">
        <v>0</v>
      </c>
      <c r="M2107" s="13">
        <v>0</v>
      </c>
    </row>
    <row r="2108" spans="1:13" s="13" customFormat="1">
      <c r="A2108" s="11" t="s">
        <v>25</v>
      </c>
      <c r="B2108" s="13">
        <v>8</v>
      </c>
      <c r="C2108" s="13" t="s">
        <v>48</v>
      </c>
      <c r="D2108" s="13" t="s">
        <v>55</v>
      </c>
      <c r="E2108" s="13" t="str">
        <f t="shared" si="32"/>
        <v>9/15/2012†*8Average Per Premise30% Cycling</v>
      </c>
      <c r="F2108" s="13">
        <v>8.4922649999999997</v>
      </c>
      <c r="G2108" s="13">
        <v>8.4922649999999997</v>
      </c>
      <c r="H2108" s="13">
        <v>79.250600000000006</v>
      </c>
    </row>
    <row r="2109" spans="1:13" s="13" customFormat="1">
      <c r="A2109" s="11" t="s">
        <v>25</v>
      </c>
      <c r="B2109" s="13">
        <v>8</v>
      </c>
      <c r="C2109" s="13" t="s">
        <v>48</v>
      </c>
      <c r="D2109" s="13" t="s">
        <v>51</v>
      </c>
      <c r="E2109" s="13" t="str">
        <f t="shared" si="32"/>
        <v>9/15/2012†*8Average Per Premise50% Cycling</v>
      </c>
      <c r="F2109" s="13">
        <v>3.3088869999999999</v>
      </c>
      <c r="G2109" s="13">
        <v>3.3088869999999999</v>
      </c>
      <c r="H2109" s="13">
        <v>80.3065</v>
      </c>
    </row>
    <row r="2110" spans="1:13" s="13" customFormat="1">
      <c r="A2110" s="11" t="s">
        <v>25</v>
      </c>
      <c r="B2110" s="13">
        <v>8</v>
      </c>
      <c r="C2110" s="13" t="s">
        <v>48</v>
      </c>
      <c r="D2110" s="13" t="s">
        <v>46</v>
      </c>
      <c r="E2110" s="13" t="str">
        <f t="shared" si="32"/>
        <v>9/15/2012†*8Average Per PremiseAll</v>
      </c>
      <c r="F2110" s="13">
        <v>5.1749029999999996</v>
      </c>
      <c r="G2110" s="13">
        <v>5.1749029999999996</v>
      </c>
      <c r="H2110" s="13">
        <v>79.926400000000001</v>
      </c>
      <c r="I2110" s="13">
        <v>0</v>
      </c>
      <c r="J2110" s="13">
        <v>0</v>
      </c>
      <c r="K2110" s="13">
        <v>0</v>
      </c>
      <c r="L2110" s="13">
        <v>0</v>
      </c>
      <c r="M2110" s="13">
        <v>0</v>
      </c>
    </row>
    <row r="2111" spans="1:13" s="13" customFormat="1">
      <c r="A2111" s="11" t="s">
        <v>25</v>
      </c>
      <c r="B2111" s="13">
        <v>8</v>
      </c>
      <c r="C2111" s="13" t="s">
        <v>50</v>
      </c>
      <c r="D2111" s="13" t="s">
        <v>55</v>
      </c>
      <c r="E2111" s="13" t="str">
        <f t="shared" si="32"/>
        <v>9/15/2012†*8Average Per Ton30% Cycling</v>
      </c>
      <c r="F2111" s="13">
        <v>0.83706159999999996</v>
      </c>
      <c r="G2111" s="13">
        <v>0.83706159999999996</v>
      </c>
      <c r="H2111" s="13">
        <v>79.250600000000006</v>
      </c>
    </row>
    <row r="2112" spans="1:13" s="13" customFormat="1">
      <c r="A2112" s="11" t="s">
        <v>25</v>
      </c>
      <c r="B2112" s="13">
        <v>8</v>
      </c>
      <c r="C2112" s="13" t="s">
        <v>50</v>
      </c>
      <c r="D2112" s="13" t="s">
        <v>51</v>
      </c>
      <c r="E2112" s="13" t="str">
        <f t="shared" si="32"/>
        <v>9/15/2012†*8Average Per Ton50% Cycling</v>
      </c>
      <c r="F2112" s="13">
        <v>0.47787950000000001</v>
      </c>
      <c r="G2112" s="13">
        <v>0.47787950000000001</v>
      </c>
      <c r="H2112" s="13">
        <v>80.3065</v>
      </c>
    </row>
    <row r="2113" spans="1:13" s="13" customFormat="1">
      <c r="A2113" s="11" t="s">
        <v>25</v>
      </c>
      <c r="B2113" s="13">
        <v>8</v>
      </c>
      <c r="C2113" s="13" t="s">
        <v>50</v>
      </c>
      <c r="D2113" s="13" t="s">
        <v>46</v>
      </c>
      <c r="E2113" s="13" t="str">
        <f t="shared" si="32"/>
        <v>9/15/2012†*8Average Per TonAll</v>
      </c>
      <c r="F2113" s="13">
        <v>0.60718499999999997</v>
      </c>
      <c r="G2113" s="13">
        <v>0.60718499999999997</v>
      </c>
      <c r="H2113" s="13">
        <v>79.926400000000001</v>
      </c>
      <c r="I2113" s="13">
        <v>0</v>
      </c>
      <c r="J2113" s="13">
        <v>0</v>
      </c>
      <c r="K2113" s="13">
        <v>0</v>
      </c>
      <c r="L2113" s="13">
        <v>0</v>
      </c>
      <c r="M2113" s="13">
        <v>0</v>
      </c>
    </row>
    <row r="2114" spans="1:13" s="13" customFormat="1">
      <c r="A2114" s="11" t="s">
        <v>25</v>
      </c>
      <c r="B2114" s="13">
        <v>9</v>
      </c>
      <c r="C2114" s="13" t="s">
        <v>56</v>
      </c>
      <c r="D2114" s="13" t="s">
        <v>55</v>
      </c>
      <c r="E2114" s="13" t="str">
        <f t="shared" si="32"/>
        <v>9/15/2012†*9Aggregate30% Cycling</v>
      </c>
      <c r="F2114" s="13">
        <v>1.610671</v>
      </c>
      <c r="G2114" s="13">
        <v>1.610671</v>
      </c>
      <c r="H2114" s="13">
        <v>90.9251</v>
      </c>
    </row>
    <row r="2115" spans="1:13" s="13" customFormat="1">
      <c r="A2115" s="11" t="s">
        <v>25</v>
      </c>
      <c r="B2115" s="13">
        <v>9</v>
      </c>
      <c r="C2115" s="13" t="s">
        <v>56</v>
      </c>
      <c r="D2115" s="13" t="s">
        <v>51</v>
      </c>
      <c r="E2115" s="13" t="str">
        <f t="shared" ref="E2115:E2178" si="33">CONCATENATE(A2115,B2115,C2115,D2115)</f>
        <v>9/15/2012†*9Aggregate50% Cycling</v>
      </c>
      <c r="F2115" s="13">
        <v>1.077634</v>
      </c>
      <c r="G2115" s="13">
        <v>1.077634</v>
      </c>
      <c r="H2115" s="13">
        <v>89.281099999999995</v>
      </c>
    </row>
    <row r="2116" spans="1:13" s="13" customFormat="1">
      <c r="A2116" s="11" t="s">
        <v>25</v>
      </c>
      <c r="B2116" s="13">
        <v>9</v>
      </c>
      <c r="C2116" s="13" t="s">
        <v>56</v>
      </c>
      <c r="D2116" s="13" t="s">
        <v>46</v>
      </c>
      <c r="E2116" s="13" t="str">
        <f t="shared" si="33"/>
        <v>9/15/2012†*9AggregateAll</v>
      </c>
      <c r="F2116" s="13">
        <v>2.689495</v>
      </c>
      <c r="G2116" s="13">
        <v>2.689495</v>
      </c>
      <c r="H2116" s="13">
        <v>89.873000000000005</v>
      </c>
      <c r="I2116" s="13">
        <v>0</v>
      </c>
      <c r="J2116" s="13">
        <v>0</v>
      </c>
      <c r="K2116" s="13">
        <v>0</v>
      </c>
      <c r="L2116" s="13">
        <v>0</v>
      </c>
      <c r="M2116" s="13">
        <v>0</v>
      </c>
    </row>
    <row r="2117" spans="1:13" s="13" customFormat="1">
      <c r="A2117" s="11" t="s">
        <v>25</v>
      </c>
      <c r="B2117" s="13">
        <v>9</v>
      </c>
      <c r="C2117" s="13" t="s">
        <v>49</v>
      </c>
      <c r="D2117" s="13" t="s">
        <v>55</v>
      </c>
      <c r="E2117" s="13" t="str">
        <f t="shared" si="33"/>
        <v>9/15/2012†*9Average Per Device30% Cycling</v>
      </c>
      <c r="F2117" s="13">
        <v>3.629928</v>
      </c>
      <c r="G2117" s="13">
        <v>3.629928</v>
      </c>
      <c r="H2117" s="13">
        <v>90.9251</v>
      </c>
    </row>
    <row r="2118" spans="1:13" s="13" customFormat="1">
      <c r="A2118" s="11" t="s">
        <v>25</v>
      </c>
      <c r="B2118" s="13">
        <v>9</v>
      </c>
      <c r="C2118" s="13" t="s">
        <v>49</v>
      </c>
      <c r="D2118" s="13" t="s">
        <v>51</v>
      </c>
      <c r="E2118" s="13" t="str">
        <f t="shared" si="33"/>
        <v>9/15/2012†*9Average Per Device50% Cycling</v>
      </c>
      <c r="F2118" s="13">
        <v>2.121575</v>
      </c>
      <c r="G2118" s="13">
        <v>2.121575</v>
      </c>
      <c r="H2118" s="13">
        <v>89.281099999999995</v>
      </c>
    </row>
    <row r="2119" spans="1:13" s="13" customFormat="1">
      <c r="A2119" s="11" t="s">
        <v>25</v>
      </c>
      <c r="B2119" s="13">
        <v>9</v>
      </c>
      <c r="C2119" s="13" t="s">
        <v>49</v>
      </c>
      <c r="D2119" s="13" t="s">
        <v>46</v>
      </c>
      <c r="E2119" s="13" t="str">
        <f t="shared" si="33"/>
        <v>9/15/2012†*9Average Per DeviceAll</v>
      </c>
      <c r="F2119" s="13">
        <v>2.6645819999999998</v>
      </c>
      <c r="G2119" s="13">
        <v>2.6645819999999998</v>
      </c>
      <c r="H2119" s="13">
        <v>89.873000000000005</v>
      </c>
      <c r="I2119" s="13">
        <v>0</v>
      </c>
      <c r="J2119" s="13">
        <v>0</v>
      </c>
      <c r="K2119" s="13">
        <v>0</v>
      </c>
      <c r="L2119" s="13">
        <v>0</v>
      </c>
      <c r="M2119" s="13">
        <v>0</v>
      </c>
    </row>
    <row r="2120" spans="1:13" s="13" customFormat="1">
      <c r="A2120" s="11" t="s">
        <v>25</v>
      </c>
      <c r="B2120" s="13">
        <v>9</v>
      </c>
      <c r="C2120" s="13" t="s">
        <v>48</v>
      </c>
      <c r="D2120" s="13" t="s">
        <v>55</v>
      </c>
      <c r="E2120" s="13" t="str">
        <f t="shared" si="33"/>
        <v>9/15/2012†*9Average Per Premise30% Cycling</v>
      </c>
      <c r="F2120" s="13">
        <v>9.5305959999999992</v>
      </c>
      <c r="G2120" s="13">
        <v>9.5305959999999992</v>
      </c>
      <c r="H2120" s="13">
        <v>90.9251</v>
      </c>
    </row>
    <row r="2121" spans="1:13" s="13" customFormat="1">
      <c r="A2121" s="11" t="s">
        <v>25</v>
      </c>
      <c r="B2121" s="13">
        <v>9</v>
      </c>
      <c r="C2121" s="13" t="s">
        <v>48</v>
      </c>
      <c r="D2121" s="13" t="s">
        <v>51</v>
      </c>
      <c r="E2121" s="13" t="str">
        <f t="shared" si="33"/>
        <v>9/15/2012†*9Average Per Premise50% Cycling</v>
      </c>
      <c r="F2121" s="13">
        <v>3.5801789999999998</v>
      </c>
      <c r="G2121" s="13">
        <v>3.5801789999999998</v>
      </c>
      <c r="H2121" s="13">
        <v>89.281099999999995</v>
      </c>
    </row>
    <row r="2122" spans="1:13" s="13" customFormat="1">
      <c r="A2122" s="11" t="s">
        <v>25</v>
      </c>
      <c r="B2122" s="13">
        <v>9</v>
      </c>
      <c r="C2122" s="13" t="s">
        <v>48</v>
      </c>
      <c r="D2122" s="13" t="s">
        <v>46</v>
      </c>
      <c r="E2122" s="13" t="str">
        <f t="shared" si="33"/>
        <v>9/15/2012†*9Average Per PremiseAll</v>
      </c>
      <c r="F2122" s="13">
        <v>5.7223290000000002</v>
      </c>
      <c r="G2122" s="13">
        <v>5.7223290000000002</v>
      </c>
      <c r="H2122" s="13">
        <v>89.873000000000005</v>
      </c>
      <c r="I2122" s="13">
        <v>0</v>
      </c>
      <c r="J2122" s="13">
        <v>0</v>
      </c>
      <c r="K2122" s="13">
        <v>0</v>
      </c>
      <c r="L2122" s="13">
        <v>0</v>
      </c>
      <c r="M2122" s="13">
        <v>0</v>
      </c>
    </row>
    <row r="2123" spans="1:13" s="13" customFormat="1">
      <c r="A2123" s="11" t="s">
        <v>25</v>
      </c>
      <c r="B2123" s="13">
        <v>9</v>
      </c>
      <c r="C2123" s="13" t="s">
        <v>50</v>
      </c>
      <c r="D2123" s="13" t="s">
        <v>55</v>
      </c>
      <c r="E2123" s="13" t="str">
        <f t="shared" si="33"/>
        <v>9/15/2012†*9Average Per Ton30% Cycling</v>
      </c>
      <c r="F2123" s="13">
        <v>0.93940729999999995</v>
      </c>
      <c r="G2123" s="13">
        <v>0.93940729999999995</v>
      </c>
      <c r="H2123" s="13">
        <v>90.9251</v>
      </c>
    </row>
    <row r="2124" spans="1:13" s="13" customFormat="1">
      <c r="A2124" s="11" t="s">
        <v>25</v>
      </c>
      <c r="B2124" s="13">
        <v>9</v>
      </c>
      <c r="C2124" s="13" t="s">
        <v>50</v>
      </c>
      <c r="D2124" s="13" t="s">
        <v>51</v>
      </c>
      <c r="E2124" s="13" t="str">
        <f t="shared" si="33"/>
        <v>9/15/2012†*9Average Per Ton50% Cycling</v>
      </c>
      <c r="F2124" s="13">
        <v>0.51706030000000003</v>
      </c>
      <c r="G2124" s="13">
        <v>0.51706030000000003</v>
      </c>
      <c r="H2124" s="13">
        <v>89.281099999999995</v>
      </c>
    </row>
    <row r="2125" spans="1:13" s="13" customFormat="1">
      <c r="A2125" s="11" t="s">
        <v>25</v>
      </c>
      <c r="B2125" s="13">
        <v>9</v>
      </c>
      <c r="C2125" s="13" t="s">
        <v>50</v>
      </c>
      <c r="D2125" s="13" t="s">
        <v>46</v>
      </c>
      <c r="E2125" s="13" t="str">
        <f t="shared" si="33"/>
        <v>9/15/2012†*9Average Per TonAll</v>
      </c>
      <c r="F2125" s="13">
        <v>0.66910530000000001</v>
      </c>
      <c r="G2125" s="13">
        <v>0.66910530000000001</v>
      </c>
      <c r="H2125" s="13">
        <v>89.873000000000005</v>
      </c>
      <c r="I2125" s="13">
        <v>0</v>
      </c>
      <c r="J2125" s="13">
        <v>0</v>
      </c>
      <c r="K2125" s="13">
        <v>0</v>
      </c>
      <c r="L2125" s="13">
        <v>0</v>
      </c>
      <c r="M2125" s="13">
        <v>0</v>
      </c>
    </row>
    <row r="2126" spans="1:13" s="13" customFormat="1">
      <c r="A2126" s="11" t="s">
        <v>25</v>
      </c>
      <c r="B2126" s="13">
        <v>10</v>
      </c>
      <c r="C2126" s="13" t="s">
        <v>56</v>
      </c>
      <c r="D2126" s="13" t="s">
        <v>55</v>
      </c>
      <c r="E2126" s="13" t="str">
        <f t="shared" si="33"/>
        <v>9/15/2012†*10Aggregate30% Cycling</v>
      </c>
      <c r="F2126" s="13">
        <v>1.7818579999999999</v>
      </c>
      <c r="G2126" s="13">
        <v>1.7818579999999999</v>
      </c>
      <c r="H2126" s="13">
        <v>95.708799999999997</v>
      </c>
    </row>
    <row r="2127" spans="1:13" s="13" customFormat="1">
      <c r="A2127" s="11" t="s">
        <v>25</v>
      </c>
      <c r="B2127" s="13">
        <v>10</v>
      </c>
      <c r="C2127" s="13" t="s">
        <v>56</v>
      </c>
      <c r="D2127" s="13" t="s">
        <v>51</v>
      </c>
      <c r="E2127" s="13" t="str">
        <f t="shared" si="33"/>
        <v>9/15/2012†*10Aggregate50% Cycling</v>
      </c>
      <c r="F2127" s="13">
        <v>1.388293</v>
      </c>
      <c r="G2127" s="13">
        <v>1.388293</v>
      </c>
      <c r="H2127" s="13">
        <v>94.385599999999997</v>
      </c>
    </row>
    <row r="2128" spans="1:13" s="13" customFormat="1">
      <c r="A2128" s="11" t="s">
        <v>25</v>
      </c>
      <c r="B2128" s="13">
        <v>10</v>
      </c>
      <c r="C2128" s="13" t="s">
        <v>56</v>
      </c>
      <c r="D2128" s="13" t="s">
        <v>46</v>
      </c>
      <c r="E2128" s="13" t="str">
        <f t="shared" si="33"/>
        <v>9/15/2012†*10AggregateAll</v>
      </c>
      <c r="F2128" s="13">
        <v>3.171338</v>
      </c>
      <c r="G2128" s="13">
        <v>3.171338</v>
      </c>
      <c r="H2128" s="13">
        <v>94.861900000000006</v>
      </c>
      <c r="I2128" s="13">
        <v>0</v>
      </c>
      <c r="J2128" s="13">
        <v>0</v>
      </c>
      <c r="K2128" s="13">
        <v>0</v>
      </c>
      <c r="L2128" s="13">
        <v>0</v>
      </c>
      <c r="M2128" s="13">
        <v>0</v>
      </c>
    </row>
    <row r="2129" spans="1:13" s="13" customFormat="1">
      <c r="A2129" s="11" t="s">
        <v>25</v>
      </c>
      <c r="B2129" s="13">
        <v>10</v>
      </c>
      <c r="C2129" s="13" t="s">
        <v>49</v>
      </c>
      <c r="D2129" s="13" t="s">
        <v>55</v>
      </c>
      <c r="E2129" s="13" t="str">
        <f t="shared" si="33"/>
        <v>9/15/2012†*10Average Per Device30% Cycling</v>
      </c>
      <c r="F2129" s="13">
        <v>4.0157290000000003</v>
      </c>
      <c r="G2129" s="13">
        <v>4.0157290000000003</v>
      </c>
      <c r="H2129" s="13">
        <v>95.708799999999997</v>
      </c>
    </row>
    <row r="2130" spans="1:13" s="13" customFormat="1">
      <c r="A2130" s="11" t="s">
        <v>25</v>
      </c>
      <c r="B2130" s="13">
        <v>10</v>
      </c>
      <c r="C2130" s="13" t="s">
        <v>49</v>
      </c>
      <c r="D2130" s="13" t="s">
        <v>51</v>
      </c>
      <c r="E2130" s="13" t="str">
        <f t="shared" si="33"/>
        <v>9/15/2012†*10Average Per Device50% Cycling</v>
      </c>
      <c r="F2130" s="13">
        <v>2.7331799999999999</v>
      </c>
      <c r="G2130" s="13">
        <v>2.7331799999999999</v>
      </c>
      <c r="H2130" s="13">
        <v>94.385599999999997</v>
      </c>
    </row>
    <row r="2131" spans="1:13" s="13" customFormat="1">
      <c r="A2131" s="11" t="s">
        <v>25</v>
      </c>
      <c r="B2131" s="13">
        <v>10</v>
      </c>
      <c r="C2131" s="13" t="s">
        <v>49</v>
      </c>
      <c r="D2131" s="13" t="s">
        <v>46</v>
      </c>
      <c r="E2131" s="13" t="str">
        <f t="shared" si="33"/>
        <v>9/15/2012†*10Average Per DeviceAll</v>
      </c>
      <c r="F2131" s="13">
        <v>3.1948979999999998</v>
      </c>
      <c r="G2131" s="13">
        <v>3.1948979999999998</v>
      </c>
      <c r="H2131" s="13">
        <v>94.861900000000006</v>
      </c>
      <c r="I2131" s="13">
        <v>0</v>
      </c>
      <c r="J2131" s="13">
        <v>0</v>
      </c>
      <c r="K2131" s="13">
        <v>0</v>
      </c>
      <c r="L2131" s="13">
        <v>0</v>
      </c>
      <c r="M2131" s="13">
        <v>0</v>
      </c>
    </row>
    <row r="2132" spans="1:13" s="13" customFormat="1">
      <c r="A2132" s="11" t="s">
        <v>25</v>
      </c>
      <c r="B2132" s="13">
        <v>10</v>
      </c>
      <c r="C2132" s="13" t="s">
        <v>48</v>
      </c>
      <c r="D2132" s="13" t="s">
        <v>55</v>
      </c>
      <c r="E2132" s="13" t="str">
        <f t="shared" si="33"/>
        <v>9/15/2012†*10Average Per Premise30% Cycling</v>
      </c>
      <c r="F2132" s="13">
        <v>10.54354</v>
      </c>
      <c r="G2132" s="13">
        <v>10.54354</v>
      </c>
      <c r="H2132" s="13">
        <v>95.708799999999997</v>
      </c>
    </row>
    <row r="2133" spans="1:13" s="13" customFormat="1">
      <c r="A2133" s="11" t="s">
        <v>25</v>
      </c>
      <c r="B2133" s="13">
        <v>10</v>
      </c>
      <c r="C2133" s="13" t="s">
        <v>48</v>
      </c>
      <c r="D2133" s="13" t="s">
        <v>51</v>
      </c>
      <c r="E2133" s="13" t="str">
        <f t="shared" si="33"/>
        <v>9/15/2012†*10Average Per Premise50% Cycling</v>
      </c>
      <c r="F2133" s="13">
        <v>4.6122690000000004</v>
      </c>
      <c r="G2133" s="13">
        <v>4.6122690000000004</v>
      </c>
      <c r="H2133" s="13">
        <v>94.385599999999997</v>
      </c>
    </row>
    <row r="2134" spans="1:13" s="13" customFormat="1">
      <c r="A2134" s="11" t="s">
        <v>25</v>
      </c>
      <c r="B2134" s="13">
        <v>10</v>
      </c>
      <c r="C2134" s="13" t="s">
        <v>48</v>
      </c>
      <c r="D2134" s="13" t="s">
        <v>46</v>
      </c>
      <c r="E2134" s="13" t="str">
        <f t="shared" si="33"/>
        <v>9/15/2012†*10Average Per PremiseAll</v>
      </c>
      <c r="F2134" s="13">
        <v>6.7475269999999998</v>
      </c>
      <c r="G2134" s="13">
        <v>6.7475269999999998</v>
      </c>
      <c r="H2134" s="13">
        <v>94.861900000000006</v>
      </c>
      <c r="I2134" s="13">
        <v>0</v>
      </c>
      <c r="J2134" s="13">
        <v>0</v>
      </c>
      <c r="K2134" s="13">
        <v>0</v>
      </c>
      <c r="L2134" s="13">
        <v>0</v>
      </c>
      <c r="M2134" s="13">
        <v>0</v>
      </c>
    </row>
    <row r="2135" spans="1:13" s="13" customFormat="1">
      <c r="A2135" s="11" t="s">
        <v>25</v>
      </c>
      <c r="B2135" s="13">
        <v>10</v>
      </c>
      <c r="C2135" s="13" t="s">
        <v>50</v>
      </c>
      <c r="D2135" s="13" t="s">
        <v>55</v>
      </c>
      <c r="E2135" s="13" t="str">
        <f t="shared" si="33"/>
        <v>9/15/2012†*10Average Per Ton30% Cycling</v>
      </c>
      <c r="F2135" s="13">
        <v>1.0392509999999999</v>
      </c>
      <c r="G2135" s="13">
        <v>1.0392509999999999</v>
      </c>
      <c r="H2135" s="13">
        <v>95.708799999999997</v>
      </c>
    </row>
    <row r="2136" spans="1:13" s="13" customFormat="1">
      <c r="A2136" s="11" t="s">
        <v>25</v>
      </c>
      <c r="B2136" s="13">
        <v>10</v>
      </c>
      <c r="C2136" s="13" t="s">
        <v>50</v>
      </c>
      <c r="D2136" s="13" t="s">
        <v>51</v>
      </c>
      <c r="E2136" s="13" t="str">
        <f t="shared" si="33"/>
        <v>9/15/2012†*10Average Per Ton50% Cycling</v>
      </c>
      <c r="F2136" s="13">
        <v>0.66611799999999999</v>
      </c>
      <c r="G2136" s="13">
        <v>0.66611799999999999</v>
      </c>
      <c r="H2136" s="13">
        <v>94.385599999999997</v>
      </c>
    </row>
    <row r="2137" spans="1:13" s="13" customFormat="1">
      <c r="A2137" s="11" t="s">
        <v>25</v>
      </c>
      <c r="B2137" s="13">
        <v>10</v>
      </c>
      <c r="C2137" s="13" t="s">
        <v>50</v>
      </c>
      <c r="D2137" s="13" t="s">
        <v>46</v>
      </c>
      <c r="E2137" s="13" t="str">
        <f t="shared" si="33"/>
        <v>9/15/2012†*10Average Per TonAll</v>
      </c>
      <c r="F2137" s="13">
        <v>0.80044570000000004</v>
      </c>
      <c r="G2137" s="13">
        <v>0.80044570000000004</v>
      </c>
      <c r="H2137" s="13">
        <v>94.861900000000006</v>
      </c>
      <c r="I2137" s="13">
        <v>0</v>
      </c>
      <c r="J2137" s="13">
        <v>0</v>
      </c>
      <c r="K2137" s="13">
        <v>0</v>
      </c>
      <c r="L2137" s="13">
        <v>0</v>
      </c>
      <c r="M2137" s="13">
        <v>0</v>
      </c>
    </row>
    <row r="2138" spans="1:13" s="13" customFormat="1">
      <c r="A2138" s="11" t="s">
        <v>25</v>
      </c>
      <c r="B2138" s="13">
        <v>11</v>
      </c>
      <c r="C2138" s="13" t="s">
        <v>56</v>
      </c>
      <c r="D2138" s="13" t="s">
        <v>55</v>
      </c>
      <c r="E2138" s="13" t="str">
        <f t="shared" si="33"/>
        <v>9/15/2012†*11Aggregate30% Cycling</v>
      </c>
      <c r="F2138" s="13">
        <v>1.9420599999999999</v>
      </c>
      <c r="G2138" s="13">
        <v>1.9420599999999999</v>
      </c>
      <c r="H2138" s="13">
        <v>100.08499999999999</v>
      </c>
    </row>
    <row r="2139" spans="1:13" s="13" customFormat="1">
      <c r="A2139" s="11" t="s">
        <v>25</v>
      </c>
      <c r="B2139" s="13">
        <v>11</v>
      </c>
      <c r="C2139" s="13" t="s">
        <v>56</v>
      </c>
      <c r="D2139" s="13" t="s">
        <v>51</v>
      </c>
      <c r="E2139" s="13" t="str">
        <f t="shared" si="33"/>
        <v>9/15/2012†*11Aggregate50% Cycling</v>
      </c>
      <c r="F2139" s="13">
        <v>2.2015259999999999</v>
      </c>
      <c r="G2139" s="13">
        <v>2.2015259999999999</v>
      </c>
      <c r="H2139" s="13">
        <v>99.908199999999994</v>
      </c>
    </row>
    <row r="2140" spans="1:13" s="13" customFormat="1">
      <c r="A2140" s="11" t="s">
        <v>25</v>
      </c>
      <c r="B2140" s="13">
        <v>11</v>
      </c>
      <c r="C2140" s="13" t="s">
        <v>56</v>
      </c>
      <c r="D2140" s="13" t="s">
        <v>46</v>
      </c>
      <c r="E2140" s="13" t="str">
        <f t="shared" si="33"/>
        <v>9/15/2012†*11AggregateAll</v>
      </c>
      <c r="F2140" s="13">
        <v>4.1444210000000004</v>
      </c>
      <c r="G2140" s="13">
        <v>4.1444210000000004</v>
      </c>
      <c r="H2140" s="13">
        <v>99.971699999999998</v>
      </c>
      <c r="I2140" s="13">
        <v>0</v>
      </c>
      <c r="J2140" s="13">
        <v>0</v>
      </c>
      <c r="K2140" s="13">
        <v>0</v>
      </c>
      <c r="L2140" s="13">
        <v>0</v>
      </c>
      <c r="M2140" s="13">
        <v>0</v>
      </c>
    </row>
    <row r="2141" spans="1:13" s="13" customFormat="1">
      <c r="A2141" s="11" t="s">
        <v>25</v>
      </c>
      <c r="B2141" s="13">
        <v>11</v>
      </c>
      <c r="C2141" s="13" t="s">
        <v>49</v>
      </c>
      <c r="D2141" s="13" t="s">
        <v>55</v>
      </c>
      <c r="E2141" s="13" t="str">
        <f t="shared" si="33"/>
        <v>9/15/2012†*11Average Per Device30% Cycling</v>
      </c>
      <c r="F2141" s="13">
        <v>4.3767709999999997</v>
      </c>
      <c r="G2141" s="13">
        <v>4.3767709999999997</v>
      </c>
      <c r="H2141" s="13">
        <v>100.08499999999999</v>
      </c>
    </row>
    <row r="2142" spans="1:13" s="13" customFormat="1">
      <c r="A2142" s="11" t="s">
        <v>25</v>
      </c>
      <c r="B2142" s="13">
        <v>11</v>
      </c>
      <c r="C2142" s="13" t="s">
        <v>49</v>
      </c>
      <c r="D2142" s="13" t="s">
        <v>51</v>
      </c>
      <c r="E2142" s="13" t="str">
        <f t="shared" si="33"/>
        <v>9/15/2012†*11Average Per Device50% Cycling</v>
      </c>
      <c r="F2142" s="13">
        <v>4.334219</v>
      </c>
      <c r="G2142" s="13">
        <v>4.334219</v>
      </c>
      <c r="H2142" s="13">
        <v>99.908199999999994</v>
      </c>
    </row>
    <row r="2143" spans="1:13" s="13" customFormat="1">
      <c r="A2143" s="11" t="s">
        <v>25</v>
      </c>
      <c r="B2143" s="13">
        <v>11</v>
      </c>
      <c r="C2143" s="13" t="s">
        <v>49</v>
      </c>
      <c r="D2143" s="13" t="s">
        <v>46</v>
      </c>
      <c r="E2143" s="13" t="str">
        <f t="shared" si="33"/>
        <v>9/15/2012†*11Average Per DeviceAll</v>
      </c>
      <c r="F2143" s="13">
        <v>4.3495369999999998</v>
      </c>
      <c r="G2143" s="13">
        <v>4.3495369999999998</v>
      </c>
      <c r="H2143" s="13">
        <v>99.971699999999998</v>
      </c>
      <c r="I2143" s="13">
        <v>0</v>
      </c>
      <c r="J2143" s="13">
        <v>0</v>
      </c>
      <c r="K2143" s="13">
        <v>0</v>
      </c>
      <c r="L2143" s="13">
        <v>0</v>
      </c>
      <c r="M2143" s="13">
        <v>0</v>
      </c>
    </row>
    <row r="2144" spans="1:13" s="13" customFormat="1">
      <c r="A2144" s="11" t="s">
        <v>25</v>
      </c>
      <c r="B2144" s="13">
        <v>11</v>
      </c>
      <c r="C2144" s="13" t="s">
        <v>48</v>
      </c>
      <c r="D2144" s="13" t="s">
        <v>55</v>
      </c>
      <c r="E2144" s="13" t="str">
        <f t="shared" si="33"/>
        <v>9/15/2012†*11Average Per Premise30% Cycling</v>
      </c>
      <c r="F2144" s="13">
        <v>11.491479999999999</v>
      </c>
      <c r="G2144" s="13">
        <v>11.491479999999999</v>
      </c>
      <c r="H2144" s="13">
        <v>100.08499999999999</v>
      </c>
    </row>
    <row r="2145" spans="1:13" s="13" customFormat="1">
      <c r="A2145" s="11" t="s">
        <v>25</v>
      </c>
      <c r="B2145" s="13">
        <v>11</v>
      </c>
      <c r="C2145" s="13" t="s">
        <v>48</v>
      </c>
      <c r="D2145" s="13" t="s">
        <v>51</v>
      </c>
      <c r="E2145" s="13" t="str">
        <f t="shared" si="33"/>
        <v>9/15/2012†*11Average Per Premise50% Cycling</v>
      </c>
      <c r="F2145" s="13">
        <v>7.314038</v>
      </c>
      <c r="G2145" s="13">
        <v>7.314038</v>
      </c>
      <c r="H2145" s="13">
        <v>99.908199999999994</v>
      </c>
    </row>
    <row r="2146" spans="1:13" s="13" customFormat="1">
      <c r="A2146" s="11" t="s">
        <v>25</v>
      </c>
      <c r="B2146" s="13">
        <v>11</v>
      </c>
      <c r="C2146" s="13" t="s">
        <v>48</v>
      </c>
      <c r="D2146" s="13" t="s">
        <v>46</v>
      </c>
      <c r="E2146" s="13" t="str">
        <f t="shared" si="33"/>
        <v>9/15/2012†*11Average Per PremiseAll</v>
      </c>
      <c r="F2146" s="13">
        <v>8.8179160000000003</v>
      </c>
      <c r="G2146" s="13">
        <v>8.8179160000000003</v>
      </c>
      <c r="H2146" s="13">
        <v>99.971699999999998</v>
      </c>
      <c r="I2146" s="13">
        <v>0</v>
      </c>
      <c r="J2146" s="13">
        <v>0</v>
      </c>
      <c r="K2146" s="13">
        <v>0</v>
      </c>
      <c r="L2146" s="13">
        <v>0</v>
      </c>
      <c r="M2146" s="13">
        <v>0</v>
      </c>
    </row>
    <row r="2147" spans="1:13" s="13" customFormat="1">
      <c r="A2147" s="11" t="s">
        <v>25</v>
      </c>
      <c r="B2147" s="13">
        <v>11</v>
      </c>
      <c r="C2147" s="13" t="s">
        <v>50</v>
      </c>
      <c r="D2147" s="13" t="s">
        <v>55</v>
      </c>
      <c r="E2147" s="13" t="str">
        <f t="shared" si="33"/>
        <v>9/15/2012†*11Average Per Ton30% Cycling</v>
      </c>
      <c r="F2147" s="13">
        <v>1.132687</v>
      </c>
      <c r="G2147" s="13">
        <v>1.132687</v>
      </c>
      <c r="H2147" s="13">
        <v>100.08499999999999</v>
      </c>
    </row>
    <row r="2148" spans="1:13" s="13" customFormat="1">
      <c r="A2148" s="11" t="s">
        <v>25</v>
      </c>
      <c r="B2148" s="13">
        <v>11</v>
      </c>
      <c r="C2148" s="13" t="s">
        <v>50</v>
      </c>
      <c r="D2148" s="13" t="s">
        <v>51</v>
      </c>
      <c r="E2148" s="13" t="str">
        <f t="shared" si="33"/>
        <v>9/15/2012†*11Average Per Ton50% Cycling</v>
      </c>
      <c r="F2148" s="13">
        <v>1.056316</v>
      </c>
      <c r="G2148" s="13">
        <v>1.056316</v>
      </c>
      <c r="H2148" s="13">
        <v>99.908199999999994</v>
      </c>
    </row>
    <row r="2149" spans="1:13" s="13" customFormat="1">
      <c r="A2149" s="11" t="s">
        <v>25</v>
      </c>
      <c r="B2149" s="13">
        <v>11</v>
      </c>
      <c r="C2149" s="13" t="s">
        <v>50</v>
      </c>
      <c r="D2149" s="13" t="s">
        <v>46</v>
      </c>
      <c r="E2149" s="13" t="str">
        <f t="shared" si="33"/>
        <v>9/15/2012†*11Average Per TonAll</v>
      </c>
      <c r="F2149" s="13">
        <v>1.083809</v>
      </c>
      <c r="G2149" s="13">
        <v>1.083809</v>
      </c>
      <c r="H2149" s="13">
        <v>99.971699999999998</v>
      </c>
      <c r="I2149" s="13">
        <v>0</v>
      </c>
      <c r="J2149" s="13">
        <v>0</v>
      </c>
      <c r="K2149" s="13">
        <v>0</v>
      </c>
      <c r="L2149" s="13">
        <v>0</v>
      </c>
      <c r="M2149" s="13">
        <v>0</v>
      </c>
    </row>
    <row r="2150" spans="1:13" s="13" customFormat="1">
      <c r="A2150" s="11" t="s">
        <v>25</v>
      </c>
      <c r="B2150" s="13">
        <v>12</v>
      </c>
      <c r="C2150" s="13" t="s">
        <v>56</v>
      </c>
      <c r="D2150" s="13" t="s">
        <v>55</v>
      </c>
      <c r="E2150" s="13" t="str">
        <f t="shared" si="33"/>
        <v>9/15/2012†*12Aggregate30% Cycling</v>
      </c>
      <c r="F2150" s="13">
        <v>2.1309130000000001</v>
      </c>
      <c r="G2150" s="13">
        <v>2.1309130000000001</v>
      </c>
      <c r="H2150" s="13">
        <v>94.993899999999996</v>
      </c>
    </row>
    <row r="2151" spans="1:13" s="13" customFormat="1">
      <c r="A2151" s="11" t="s">
        <v>25</v>
      </c>
      <c r="B2151" s="13">
        <v>12</v>
      </c>
      <c r="C2151" s="13" t="s">
        <v>56</v>
      </c>
      <c r="D2151" s="13" t="s">
        <v>51</v>
      </c>
      <c r="E2151" s="13" t="str">
        <f t="shared" si="33"/>
        <v>9/15/2012†*12Aggregate50% Cycling</v>
      </c>
      <c r="F2151" s="13">
        <v>2.4069880000000001</v>
      </c>
      <c r="G2151" s="13">
        <v>2.4069880000000001</v>
      </c>
      <c r="H2151" s="13">
        <v>101.926</v>
      </c>
    </row>
    <row r="2152" spans="1:13" s="13" customFormat="1">
      <c r="A2152" s="11" t="s">
        <v>25</v>
      </c>
      <c r="B2152" s="13">
        <v>12</v>
      </c>
      <c r="C2152" s="13" t="s">
        <v>56</v>
      </c>
      <c r="D2152" s="13" t="s">
        <v>46</v>
      </c>
      <c r="E2152" s="13" t="str">
        <f t="shared" si="33"/>
        <v>9/15/2012†*12AggregateAll</v>
      </c>
      <c r="F2152" s="13">
        <v>4.5388229999999998</v>
      </c>
      <c r="G2152" s="13">
        <v>4.5388229999999998</v>
      </c>
      <c r="H2152" s="13">
        <v>99.430700000000002</v>
      </c>
      <c r="I2152" s="13">
        <v>0</v>
      </c>
      <c r="J2152" s="13">
        <v>0</v>
      </c>
      <c r="K2152" s="13">
        <v>0</v>
      </c>
      <c r="L2152" s="13">
        <v>0</v>
      </c>
      <c r="M2152" s="13">
        <v>0</v>
      </c>
    </row>
    <row r="2153" spans="1:13" s="13" customFormat="1">
      <c r="A2153" s="11" t="s">
        <v>25</v>
      </c>
      <c r="B2153" s="13">
        <v>12</v>
      </c>
      <c r="C2153" s="13" t="s">
        <v>49</v>
      </c>
      <c r="D2153" s="13" t="s">
        <v>55</v>
      </c>
      <c r="E2153" s="13" t="str">
        <f t="shared" si="33"/>
        <v>9/15/2012†*12Average Per Device30% Cycling</v>
      </c>
      <c r="F2153" s="13">
        <v>4.802384</v>
      </c>
      <c r="G2153" s="13">
        <v>4.802384</v>
      </c>
      <c r="H2153" s="13">
        <v>94.993899999999996</v>
      </c>
    </row>
    <row r="2154" spans="1:13" s="13" customFormat="1">
      <c r="A2154" s="11" t="s">
        <v>25</v>
      </c>
      <c r="B2154" s="13">
        <v>12</v>
      </c>
      <c r="C2154" s="13" t="s">
        <v>49</v>
      </c>
      <c r="D2154" s="13" t="s">
        <v>51</v>
      </c>
      <c r="E2154" s="13" t="str">
        <f t="shared" si="33"/>
        <v>9/15/2012†*12Average Per Device50% Cycling</v>
      </c>
      <c r="F2154" s="13">
        <v>4.7387189999999997</v>
      </c>
      <c r="G2154" s="13">
        <v>4.7387189999999997</v>
      </c>
      <c r="H2154" s="13">
        <v>101.926</v>
      </c>
    </row>
    <row r="2155" spans="1:13" s="13" customFormat="1">
      <c r="A2155" s="11" t="s">
        <v>25</v>
      </c>
      <c r="B2155" s="13">
        <v>12</v>
      </c>
      <c r="C2155" s="13" t="s">
        <v>49</v>
      </c>
      <c r="D2155" s="13" t="s">
        <v>46</v>
      </c>
      <c r="E2155" s="13" t="str">
        <f t="shared" si="33"/>
        <v>9/15/2012†*12Average Per DeviceAll</v>
      </c>
      <c r="F2155" s="13">
        <v>4.7616389999999997</v>
      </c>
      <c r="G2155" s="13">
        <v>4.7616389999999997</v>
      </c>
      <c r="H2155" s="13">
        <v>99.430700000000002</v>
      </c>
      <c r="I2155" s="13">
        <v>0</v>
      </c>
      <c r="J2155" s="13">
        <v>0</v>
      </c>
      <c r="K2155" s="13">
        <v>0</v>
      </c>
      <c r="L2155" s="13">
        <v>0</v>
      </c>
      <c r="M2155" s="13">
        <v>0</v>
      </c>
    </row>
    <row r="2156" spans="1:13" s="13" customFormat="1">
      <c r="A2156" s="11" t="s">
        <v>25</v>
      </c>
      <c r="B2156" s="13">
        <v>12</v>
      </c>
      <c r="C2156" s="13" t="s">
        <v>48</v>
      </c>
      <c r="D2156" s="13" t="s">
        <v>55</v>
      </c>
      <c r="E2156" s="13" t="str">
        <f t="shared" si="33"/>
        <v>9/15/2012†*12Average Per Premise30% Cycling</v>
      </c>
      <c r="F2156" s="13">
        <v>12.60895</v>
      </c>
      <c r="G2156" s="13">
        <v>12.60895</v>
      </c>
      <c r="H2156" s="13">
        <v>94.993899999999996</v>
      </c>
    </row>
    <row r="2157" spans="1:13" s="13" customFormat="1">
      <c r="A2157" s="11" t="s">
        <v>25</v>
      </c>
      <c r="B2157" s="13">
        <v>12</v>
      </c>
      <c r="C2157" s="13" t="s">
        <v>48</v>
      </c>
      <c r="D2157" s="13" t="s">
        <v>51</v>
      </c>
      <c r="E2157" s="13" t="str">
        <f t="shared" si="33"/>
        <v>9/15/2012†*12Average Per Premise50% Cycling</v>
      </c>
      <c r="F2157" s="13">
        <v>7.9966379999999999</v>
      </c>
      <c r="G2157" s="13">
        <v>7.9966379999999999</v>
      </c>
      <c r="H2157" s="13">
        <v>101.926</v>
      </c>
    </row>
    <row r="2158" spans="1:13" s="13" customFormat="1">
      <c r="A2158" s="11" t="s">
        <v>25</v>
      </c>
      <c r="B2158" s="13">
        <v>12</v>
      </c>
      <c r="C2158" s="13" t="s">
        <v>48</v>
      </c>
      <c r="D2158" s="13" t="s">
        <v>46</v>
      </c>
      <c r="E2158" s="13" t="str">
        <f t="shared" si="33"/>
        <v>9/15/2012†*12Average Per PremiseAll</v>
      </c>
      <c r="F2158" s="13">
        <v>9.6570710000000002</v>
      </c>
      <c r="G2158" s="13">
        <v>9.6570710000000002</v>
      </c>
      <c r="H2158" s="13">
        <v>99.430700000000002</v>
      </c>
      <c r="I2158" s="13">
        <v>0</v>
      </c>
      <c r="J2158" s="13">
        <v>0</v>
      </c>
      <c r="K2158" s="13">
        <v>0</v>
      </c>
      <c r="L2158" s="13">
        <v>0</v>
      </c>
      <c r="M2158" s="13">
        <v>0</v>
      </c>
    </row>
    <row r="2159" spans="1:13" s="13" customFormat="1">
      <c r="A2159" s="11" t="s">
        <v>25</v>
      </c>
      <c r="B2159" s="13">
        <v>12</v>
      </c>
      <c r="C2159" s="13" t="s">
        <v>50</v>
      </c>
      <c r="D2159" s="13" t="s">
        <v>55</v>
      </c>
      <c r="E2159" s="13" t="str">
        <f t="shared" si="33"/>
        <v>9/15/2012†*12Average Per Ton30% Cycling</v>
      </c>
      <c r="F2159" s="13">
        <v>1.2428330000000001</v>
      </c>
      <c r="G2159" s="13">
        <v>1.2428330000000001</v>
      </c>
      <c r="H2159" s="13">
        <v>94.993899999999996</v>
      </c>
    </row>
    <row r="2160" spans="1:13" s="13" customFormat="1">
      <c r="A2160" s="11" t="s">
        <v>25</v>
      </c>
      <c r="B2160" s="13">
        <v>12</v>
      </c>
      <c r="C2160" s="13" t="s">
        <v>50</v>
      </c>
      <c r="D2160" s="13" t="s">
        <v>51</v>
      </c>
      <c r="E2160" s="13" t="str">
        <f t="shared" si="33"/>
        <v>9/15/2012†*12Average Per Ton50% Cycling</v>
      </c>
      <c r="F2160" s="13">
        <v>1.1548989999999999</v>
      </c>
      <c r="G2160" s="13">
        <v>1.1548989999999999</v>
      </c>
      <c r="H2160" s="13">
        <v>101.926</v>
      </c>
    </row>
    <row r="2161" spans="1:13" s="13" customFormat="1">
      <c r="A2161" s="11" t="s">
        <v>25</v>
      </c>
      <c r="B2161" s="13">
        <v>12</v>
      </c>
      <c r="C2161" s="13" t="s">
        <v>50</v>
      </c>
      <c r="D2161" s="13" t="s">
        <v>46</v>
      </c>
      <c r="E2161" s="13" t="str">
        <f t="shared" si="33"/>
        <v>9/15/2012†*12Average Per TonAll</v>
      </c>
      <c r="F2161" s="13">
        <v>1.186555</v>
      </c>
      <c r="G2161" s="13">
        <v>1.186555</v>
      </c>
      <c r="H2161" s="13">
        <v>99.430700000000002</v>
      </c>
      <c r="I2161" s="13">
        <v>0</v>
      </c>
      <c r="J2161" s="13">
        <v>0</v>
      </c>
      <c r="K2161" s="13">
        <v>0</v>
      </c>
      <c r="L2161" s="13">
        <v>0</v>
      </c>
      <c r="M2161" s="13">
        <v>0</v>
      </c>
    </row>
    <row r="2162" spans="1:13" s="13" customFormat="1">
      <c r="A2162" s="11" t="s">
        <v>25</v>
      </c>
      <c r="B2162" s="13">
        <v>13</v>
      </c>
      <c r="C2162" s="13" t="s">
        <v>56</v>
      </c>
      <c r="D2162" s="13" t="s">
        <v>55</v>
      </c>
      <c r="E2162" s="13" t="str">
        <f t="shared" si="33"/>
        <v>9/15/2012†*13Aggregate30% Cycling</v>
      </c>
      <c r="F2162" s="13">
        <v>2.2722560000000001</v>
      </c>
      <c r="G2162" s="13">
        <v>2.2722560000000001</v>
      </c>
      <c r="H2162" s="13">
        <v>96.956500000000005</v>
      </c>
    </row>
    <row r="2163" spans="1:13" s="13" customFormat="1">
      <c r="A2163" s="11" t="s">
        <v>25</v>
      </c>
      <c r="B2163" s="13">
        <v>13</v>
      </c>
      <c r="C2163" s="13" t="s">
        <v>56</v>
      </c>
      <c r="D2163" s="13" t="s">
        <v>51</v>
      </c>
      <c r="E2163" s="13" t="str">
        <f t="shared" si="33"/>
        <v>9/15/2012†*13Aggregate50% Cycling</v>
      </c>
      <c r="F2163" s="13">
        <v>2.4740150000000001</v>
      </c>
      <c r="G2163" s="13">
        <v>2.4740150000000001</v>
      </c>
      <c r="H2163" s="13">
        <v>101.863</v>
      </c>
    </row>
    <row r="2164" spans="1:13" s="13" customFormat="1">
      <c r="A2164" s="11" t="s">
        <v>25</v>
      </c>
      <c r="B2164" s="13">
        <v>13</v>
      </c>
      <c r="C2164" s="13" t="s">
        <v>56</v>
      </c>
      <c r="D2164" s="13" t="s">
        <v>46</v>
      </c>
      <c r="E2164" s="13" t="str">
        <f t="shared" si="33"/>
        <v>9/15/2012†*13AggregateAll</v>
      </c>
      <c r="F2164" s="13">
        <v>4.7473159999999996</v>
      </c>
      <c r="G2164" s="13">
        <v>4.7473159999999996</v>
      </c>
      <c r="H2164" s="13">
        <v>100.09699999999999</v>
      </c>
      <c r="I2164" s="13">
        <v>0</v>
      </c>
      <c r="J2164" s="13">
        <v>0</v>
      </c>
      <c r="K2164" s="13">
        <v>0</v>
      </c>
      <c r="L2164" s="13">
        <v>0</v>
      </c>
      <c r="M2164" s="13">
        <v>0</v>
      </c>
    </row>
    <row r="2165" spans="1:13" s="13" customFormat="1">
      <c r="A2165" s="11" t="s">
        <v>25</v>
      </c>
      <c r="B2165" s="13">
        <v>13</v>
      </c>
      <c r="C2165" s="13" t="s">
        <v>49</v>
      </c>
      <c r="D2165" s="13" t="s">
        <v>55</v>
      </c>
      <c r="E2165" s="13" t="str">
        <f t="shared" si="33"/>
        <v>9/15/2012†*13Average Per Device30% Cycling</v>
      </c>
      <c r="F2165" s="13">
        <v>5.1209249999999997</v>
      </c>
      <c r="G2165" s="13">
        <v>5.1209249999999997</v>
      </c>
      <c r="H2165" s="13">
        <v>96.956500000000005</v>
      </c>
    </row>
    <row r="2166" spans="1:13" s="13" customFormat="1">
      <c r="A2166" s="11" t="s">
        <v>25</v>
      </c>
      <c r="B2166" s="13">
        <v>13</v>
      </c>
      <c r="C2166" s="13" t="s">
        <v>49</v>
      </c>
      <c r="D2166" s="13" t="s">
        <v>51</v>
      </c>
      <c r="E2166" s="13" t="str">
        <f t="shared" si="33"/>
        <v>9/15/2012†*13Average Per Device50% Cycling</v>
      </c>
      <c r="F2166" s="13">
        <v>4.870679</v>
      </c>
      <c r="G2166" s="13">
        <v>4.870679</v>
      </c>
      <c r="H2166" s="13">
        <v>101.863</v>
      </c>
    </row>
    <row r="2167" spans="1:13" s="13" customFormat="1">
      <c r="A2167" s="11" t="s">
        <v>25</v>
      </c>
      <c r="B2167" s="13">
        <v>13</v>
      </c>
      <c r="C2167" s="13" t="s">
        <v>49</v>
      </c>
      <c r="D2167" s="13" t="s">
        <v>46</v>
      </c>
      <c r="E2167" s="13" t="str">
        <f t="shared" si="33"/>
        <v>9/15/2012†*13Average Per DeviceAll</v>
      </c>
      <c r="F2167" s="13">
        <v>4.9607679999999998</v>
      </c>
      <c r="G2167" s="13">
        <v>4.9607679999999998</v>
      </c>
      <c r="H2167" s="13">
        <v>100.09699999999999</v>
      </c>
      <c r="I2167" s="13">
        <v>0</v>
      </c>
      <c r="J2167" s="13">
        <v>0</v>
      </c>
      <c r="K2167" s="13">
        <v>0</v>
      </c>
      <c r="L2167" s="13">
        <v>0</v>
      </c>
      <c r="M2167" s="13">
        <v>0</v>
      </c>
    </row>
    <row r="2168" spans="1:13" s="13" customFormat="1">
      <c r="A2168" s="11" t="s">
        <v>25</v>
      </c>
      <c r="B2168" s="13">
        <v>13</v>
      </c>
      <c r="C2168" s="13" t="s">
        <v>48</v>
      </c>
      <c r="D2168" s="13" t="s">
        <v>55</v>
      </c>
      <c r="E2168" s="13" t="str">
        <f t="shared" si="33"/>
        <v>9/15/2012†*13Average Per Premise30% Cycling</v>
      </c>
      <c r="F2168" s="13">
        <v>13.4453</v>
      </c>
      <c r="G2168" s="13">
        <v>13.4453</v>
      </c>
      <c r="H2168" s="13">
        <v>96.956500000000005</v>
      </c>
    </row>
    <row r="2169" spans="1:13" s="13" customFormat="1">
      <c r="A2169" s="11" t="s">
        <v>25</v>
      </c>
      <c r="B2169" s="13">
        <v>13</v>
      </c>
      <c r="C2169" s="13" t="s">
        <v>48</v>
      </c>
      <c r="D2169" s="13" t="s">
        <v>51</v>
      </c>
      <c r="E2169" s="13" t="str">
        <f t="shared" si="33"/>
        <v>9/15/2012†*13Average Per Premise50% Cycling</v>
      </c>
      <c r="F2169" s="13">
        <v>8.2193199999999997</v>
      </c>
      <c r="G2169" s="13">
        <v>8.2193199999999997</v>
      </c>
      <c r="H2169" s="13">
        <v>101.863</v>
      </c>
    </row>
    <row r="2170" spans="1:13" s="13" customFormat="1">
      <c r="A2170" s="11" t="s">
        <v>25</v>
      </c>
      <c r="B2170" s="13">
        <v>13</v>
      </c>
      <c r="C2170" s="13" t="s">
        <v>48</v>
      </c>
      <c r="D2170" s="13" t="s">
        <v>46</v>
      </c>
      <c r="E2170" s="13" t="str">
        <f t="shared" si="33"/>
        <v>9/15/2012†*13Average Per PremiseAll</v>
      </c>
      <c r="F2170" s="13">
        <v>10.100669999999999</v>
      </c>
      <c r="G2170" s="13">
        <v>10.100669999999999</v>
      </c>
      <c r="H2170" s="13">
        <v>100.09699999999999</v>
      </c>
      <c r="I2170" s="13">
        <v>0</v>
      </c>
      <c r="J2170" s="13">
        <v>0</v>
      </c>
      <c r="K2170" s="13">
        <v>0</v>
      </c>
      <c r="L2170" s="13">
        <v>0</v>
      </c>
      <c r="M2170" s="13">
        <v>0</v>
      </c>
    </row>
    <row r="2171" spans="1:13" s="13" customFormat="1">
      <c r="A2171" s="11" t="s">
        <v>25</v>
      </c>
      <c r="B2171" s="13">
        <v>13</v>
      </c>
      <c r="C2171" s="13" t="s">
        <v>50</v>
      </c>
      <c r="D2171" s="13" t="s">
        <v>55</v>
      </c>
      <c r="E2171" s="13" t="str">
        <f t="shared" si="33"/>
        <v>9/15/2012†*13Average Per Ton30% Cycling</v>
      </c>
      <c r="F2171" s="13">
        <v>1.3252699999999999</v>
      </c>
      <c r="G2171" s="13">
        <v>1.3252699999999999</v>
      </c>
      <c r="H2171" s="13">
        <v>96.956500000000005</v>
      </c>
    </row>
    <row r="2172" spans="1:13" s="13" customFormat="1">
      <c r="A2172" s="11" t="s">
        <v>25</v>
      </c>
      <c r="B2172" s="13">
        <v>13</v>
      </c>
      <c r="C2172" s="13" t="s">
        <v>50</v>
      </c>
      <c r="D2172" s="13" t="s">
        <v>51</v>
      </c>
      <c r="E2172" s="13" t="str">
        <f t="shared" si="33"/>
        <v>9/15/2012†*13Average Per Ton50% Cycling</v>
      </c>
      <c r="F2172" s="13">
        <v>1.1870590000000001</v>
      </c>
      <c r="G2172" s="13">
        <v>1.1870590000000001</v>
      </c>
      <c r="H2172" s="13">
        <v>101.863</v>
      </c>
    </row>
    <row r="2173" spans="1:13" s="13" customFormat="1">
      <c r="A2173" s="11" t="s">
        <v>25</v>
      </c>
      <c r="B2173" s="13">
        <v>13</v>
      </c>
      <c r="C2173" s="13" t="s">
        <v>50</v>
      </c>
      <c r="D2173" s="13" t="s">
        <v>46</v>
      </c>
      <c r="E2173" s="13" t="str">
        <f t="shared" si="33"/>
        <v>9/15/2012†*13Average Per TonAll</v>
      </c>
      <c r="F2173" s="13">
        <v>1.236815</v>
      </c>
      <c r="G2173" s="13">
        <v>1.236815</v>
      </c>
      <c r="H2173" s="13">
        <v>100.09699999999999</v>
      </c>
      <c r="I2173" s="13">
        <v>0</v>
      </c>
      <c r="J2173" s="13">
        <v>0</v>
      </c>
      <c r="K2173" s="13">
        <v>0</v>
      </c>
      <c r="L2173" s="13">
        <v>0</v>
      </c>
      <c r="M2173" s="13">
        <v>0</v>
      </c>
    </row>
    <row r="2174" spans="1:13" s="13" customFormat="1">
      <c r="A2174" s="11" t="s">
        <v>25</v>
      </c>
      <c r="B2174" s="13">
        <v>14</v>
      </c>
      <c r="C2174" s="13" t="s">
        <v>56</v>
      </c>
      <c r="D2174" s="13" t="s">
        <v>55</v>
      </c>
      <c r="E2174" s="13" t="str">
        <f t="shared" si="33"/>
        <v>9/15/2012†*14Aggregate30% Cycling</v>
      </c>
      <c r="F2174" s="13">
        <v>2.2478560000000001</v>
      </c>
      <c r="G2174" s="13">
        <v>2.2478560000000001</v>
      </c>
      <c r="H2174" s="13">
        <v>96.451099999999997</v>
      </c>
    </row>
    <row r="2175" spans="1:13" s="13" customFormat="1">
      <c r="A2175" s="11" t="s">
        <v>25</v>
      </c>
      <c r="B2175" s="13">
        <v>14</v>
      </c>
      <c r="C2175" s="13" t="s">
        <v>56</v>
      </c>
      <c r="D2175" s="13" t="s">
        <v>51</v>
      </c>
      <c r="E2175" s="13" t="str">
        <f t="shared" si="33"/>
        <v>9/15/2012†*14Aggregate50% Cycling</v>
      </c>
      <c r="F2175" s="13">
        <v>2.5467010000000001</v>
      </c>
      <c r="G2175" s="13">
        <v>2.5467010000000001</v>
      </c>
      <c r="H2175" s="13">
        <v>101.11</v>
      </c>
    </row>
    <row r="2176" spans="1:13" s="13" customFormat="1">
      <c r="A2176" s="11" t="s">
        <v>25</v>
      </c>
      <c r="B2176" s="13">
        <v>14</v>
      </c>
      <c r="C2176" s="13" t="s">
        <v>56</v>
      </c>
      <c r="D2176" s="13" t="s">
        <v>46</v>
      </c>
      <c r="E2176" s="13" t="str">
        <f t="shared" si="33"/>
        <v>9/15/2012†*14AggregateAll</v>
      </c>
      <c r="F2176" s="13">
        <v>4.7955249999999996</v>
      </c>
      <c r="G2176" s="13">
        <v>4.7955249999999996</v>
      </c>
      <c r="H2176" s="13">
        <v>99.433099999999996</v>
      </c>
      <c r="I2176" s="13">
        <v>0</v>
      </c>
      <c r="J2176" s="13">
        <v>0</v>
      </c>
      <c r="K2176" s="13">
        <v>0</v>
      </c>
      <c r="L2176" s="13">
        <v>0</v>
      </c>
      <c r="M2176" s="13">
        <v>0</v>
      </c>
    </row>
    <row r="2177" spans="1:13" s="13" customFormat="1">
      <c r="A2177" s="11" t="s">
        <v>25</v>
      </c>
      <c r="B2177" s="13">
        <v>14</v>
      </c>
      <c r="C2177" s="13" t="s">
        <v>49</v>
      </c>
      <c r="D2177" s="13" t="s">
        <v>55</v>
      </c>
      <c r="E2177" s="13" t="str">
        <f t="shared" si="33"/>
        <v>9/15/2012†*14Average Per Device30% Cycling</v>
      </c>
      <c r="F2177" s="13">
        <v>5.0659369999999999</v>
      </c>
      <c r="G2177" s="13">
        <v>5.0659369999999999</v>
      </c>
      <c r="H2177" s="13">
        <v>96.451099999999997</v>
      </c>
    </row>
    <row r="2178" spans="1:13" s="13" customFormat="1">
      <c r="A2178" s="11" t="s">
        <v>25</v>
      </c>
      <c r="B2178" s="13">
        <v>14</v>
      </c>
      <c r="C2178" s="13" t="s">
        <v>49</v>
      </c>
      <c r="D2178" s="13" t="s">
        <v>51</v>
      </c>
      <c r="E2178" s="13" t="str">
        <f t="shared" si="33"/>
        <v>9/15/2012†*14Average Per Device50% Cycling</v>
      </c>
      <c r="F2178" s="13">
        <v>5.013776</v>
      </c>
      <c r="G2178" s="13">
        <v>5.013776</v>
      </c>
      <c r="H2178" s="13">
        <v>101.11</v>
      </c>
    </row>
    <row r="2179" spans="1:13" s="13" customFormat="1">
      <c r="A2179" s="11" t="s">
        <v>25</v>
      </c>
      <c r="B2179" s="13">
        <v>14</v>
      </c>
      <c r="C2179" s="13" t="s">
        <v>49</v>
      </c>
      <c r="D2179" s="13" t="s">
        <v>46</v>
      </c>
      <c r="E2179" s="13" t="str">
        <f t="shared" ref="E2179:E2242" si="34">CONCATENATE(A2179,B2179,C2179,D2179)</f>
        <v>9/15/2012†*14Average Per DeviceAll</v>
      </c>
      <c r="F2179" s="13">
        <v>5.0325540000000002</v>
      </c>
      <c r="G2179" s="13">
        <v>5.0325540000000002</v>
      </c>
      <c r="H2179" s="13">
        <v>99.433099999999996</v>
      </c>
      <c r="I2179" s="13">
        <v>0</v>
      </c>
      <c r="J2179" s="13">
        <v>0</v>
      </c>
      <c r="K2179" s="13">
        <v>0</v>
      </c>
      <c r="L2179" s="13">
        <v>0</v>
      </c>
      <c r="M2179" s="13">
        <v>0</v>
      </c>
    </row>
    <row r="2180" spans="1:13" s="13" customFormat="1">
      <c r="A2180" s="11" t="s">
        <v>25</v>
      </c>
      <c r="B2180" s="13">
        <v>14</v>
      </c>
      <c r="C2180" s="13" t="s">
        <v>48</v>
      </c>
      <c r="D2180" s="13" t="s">
        <v>55</v>
      </c>
      <c r="E2180" s="13" t="str">
        <f t="shared" si="34"/>
        <v>9/15/2012†*14Average Per Premise30% Cycling</v>
      </c>
      <c r="F2180" s="13">
        <v>13.30092</v>
      </c>
      <c r="G2180" s="13">
        <v>13.30092</v>
      </c>
      <c r="H2180" s="13">
        <v>96.451099999999997</v>
      </c>
    </row>
    <row r="2181" spans="1:13" s="13" customFormat="1">
      <c r="A2181" s="11" t="s">
        <v>25</v>
      </c>
      <c r="B2181" s="13">
        <v>14</v>
      </c>
      <c r="C2181" s="13" t="s">
        <v>48</v>
      </c>
      <c r="D2181" s="13" t="s">
        <v>51</v>
      </c>
      <c r="E2181" s="13" t="str">
        <f t="shared" si="34"/>
        <v>9/15/2012†*14Average Per Premise50% Cycling</v>
      </c>
      <c r="F2181" s="13">
        <v>8.4607989999999997</v>
      </c>
      <c r="G2181" s="13">
        <v>8.4607989999999997</v>
      </c>
      <c r="H2181" s="13">
        <v>101.11</v>
      </c>
    </row>
    <row r="2182" spans="1:13" s="13" customFormat="1">
      <c r="A2182" s="11" t="s">
        <v>25</v>
      </c>
      <c r="B2182" s="13">
        <v>14</v>
      </c>
      <c r="C2182" s="13" t="s">
        <v>48</v>
      </c>
      <c r="D2182" s="13" t="s">
        <v>46</v>
      </c>
      <c r="E2182" s="13" t="str">
        <f t="shared" si="34"/>
        <v>9/15/2012†*14Average Per PremiseAll</v>
      </c>
      <c r="F2182" s="13">
        <v>10.203239999999999</v>
      </c>
      <c r="G2182" s="13">
        <v>10.203239999999999</v>
      </c>
      <c r="H2182" s="13">
        <v>99.433099999999996</v>
      </c>
      <c r="I2182" s="13">
        <v>0</v>
      </c>
      <c r="J2182" s="13">
        <v>0</v>
      </c>
      <c r="K2182" s="13">
        <v>0</v>
      </c>
      <c r="L2182" s="13">
        <v>0</v>
      </c>
      <c r="M2182" s="13">
        <v>0</v>
      </c>
    </row>
    <row r="2183" spans="1:13" s="13" customFormat="1">
      <c r="A2183" s="11" t="s">
        <v>25</v>
      </c>
      <c r="B2183" s="13">
        <v>14</v>
      </c>
      <c r="C2183" s="13" t="s">
        <v>50</v>
      </c>
      <c r="D2183" s="13" t="s">
        <v>55</v>
      </c>
      <c r="E2183" s="13" t="str">
        <f t="shared" si="34"/>
        <v>9/15/2012†*14Average Per Ton30% Cycling</v>
      </c>
      <c r="F2183" s="13">
        <v>1.3110390000000001</v>
      </c>
      <c r="G2183" s="13">
        <v>1.3110390000000001</v>
      </c>
      <c r="H2183" s="13">
        <v>96.451099999999997</v>
      </c>
    </row>
    <row r="2184" spans="1:13" s="13" customFormat="1">
      <c r="A2184" s="11" t="s">
        <v>25</v>
      </c>
      <c r="B2184" s="13">
        <v>14</v>
      </c>
      <c r="C2184" s="13" t="s">
        <v>50</v>
      </c>
      <c r="D2184" s="13" t="s">
        <v>51</v>
      </c>
      <c r="E2184" s="13" t="str">
        <f t="shared" si="34"/>
        <v>9/15/2012†*14Average Per Ton50% Cycling</v>
      </c>
      <c r="F2184" s="13">
        <v>1.2219340000000001</v>
      </c>
      <c r="G2184" s="13">
        <v>1.2219340000000001</v>
      </c>
      <c r="H2184" s="13">
        <v>101.11</v>
      </c>
    </row>
    <row r="2185" spans="1:13" s="13" customFormat="1">
      <c r="A2185" s="11" t="s">
        <v>25</v>
      </c>
      <c r="B2185" s="13">
        <v>14</v>
      </c>
      <c r="C2185" s="13" t="s">
        <v>50</v>
      </c>
      <c r="D2185" s="13" t="s">
        <v>46</v>
      </c>
      <c r="E2185" s="13" t="str">
        <f t="shared" si="34"/>
        <v>9/15/2012†*14Average Per TonAll</v>
      </c>
      <c r="F2185" s="13">
        <v>1.2540119999999999</v>
      </c>
      <c r="G2185" s="13">
        <v>1.2540119999999999</v>
      </c>
      <c r="H2185" s="13">
        <v>99.433099999999996</v>
      </c>
      <c r="I2185" s="13">
        <v>0</v>
      </c>
      <c r="J2185" s="13">
        <v>0</v>
      </c>
      <c r="K2185" s="13">
        <v>0</v>
      </c>
      <c r="L2185" s="13">
        <v>0</v>
      </c>
      <c r="M2185" s="13">
        <v>0</v>
      </c>
    </row>
    <row r="2186" spans="1:13" s="13" customFormat="1">
      <c r="A2186" s="11" t="s">
        <v>25</v>
      </c>
      <c r="B2186" s="13">
        <v>15</v>
      </c>
      <c r="C2186" s="13" t="s">
        <v>56</v>
      </c>
      <c r="D2186" s="13" t="s">
        <v>55</v>
      </c>
      <c r="E2186" s="13" t="str">
        <f t="shared" si="34"/>
        <v>9/15/2012†*15Aggregate30% Cycling</v>
      </c>
      <c r="F2186" s="13">
        <v>1.782057</v>
      </c>
      <c r="G2186" s="13">
        <v>2.1592929999999999</v>
      </c>
      <c r="H2186" s="13">
        <v>95.737099999999998</v>
      </c>
      <c r="I2186" s="13">
        <v>-9.3379599999999993E-2</v>
      </c>
      <c r="J2186" s="13">
        <v>0.18466379999999999</v>
      </c>
      <c r="K2186" s="13">
        <v>0.37723580000000001</v>
      </c>
      <c r="L2186" s="13">
        <v>0.56980779999999998</v>
      </c>
      <c r="M2186" s="13">
        <v>0.84785109999999997</v>
      </c>
    </row>
    <row r="2187" spans="1:13" s="13" customFormat="1">
      <c r="A2187" s="11" t="s">
        <v>25</v>
      </c>
      <c r="B2187" s="13">
        <v>15</v>
      </c>
      <c r="C2187" s="13" t="s">
        <v>56</v>
      </c>
      <c r="D2187" s="13" t="s">
        <v>51</v>
      </c>
      <c r="E2187" s="13" t="str">
        <f t="shared" si="34"/>
        <v>9/15/2012†*15Aggregate50% Cycling</v>
      </c>
      <c r="F2187" s="13">
        <v>2.0674540000000001</v>
      </c>
      <c r="G2187" s="13">
        <v>2.4675950000000002</v>
      </c>
      <c r="H2187" s="13">
        <v>98.585599999999999</v>
      </c>
      <c r="I2187" s="13">
        <v>1.75201E-2</v>
      </c>
      <c r="J2187" s="13">
        <v>0.24357519999999999</v>
      </c>
      <c r="K2187" s="13">
        <v>0.4001402</v>
      </c>
      <c r="L2187" s="13">
        <v>0.55670529999999996</v>
      </c>
      <c r="M2187" s="13">
        <v>0.78276040000000002</v>
      </c>
    </row>
    <row r="2188" spans="1:13" s="13" customFormat="1">
      <c r="A2188" s="11" t="s">
        <v>25</v>
      </c>
      <c r="B2188" s="13">
        <v>15</v>
      </c>
      <c r="C2188" s="13" t="s">
        <v>56</v>
      </c>
      <c r="D2188" s="13" t="s">
        <v>46</v>
      </c>
      <c r="E2188" s="13" t="str">
        <f t="shared" si="34"/>
        <v>9/15/2012†*15AggregateAll</v>
      </c>
      <c r="F2188" s="13">
        <v>3.8502459999999998</v>
      </c>
      <c r="G2188" s="13">
        <v>4.6278030000000001</v>
      </c>
      <c r="H2188" s="13">
        <v>97.560199999999995</v>
      </c>
      <c r="I2188" s="13">
        <v>-7.5981699999999999E-2</v>
      </c>
      <c r="J2188" s="13">
        <v>0.4282956</v>
      </c>
      <c r="K2188" s="13">
        <v>0.77755660000000004</v>
      </c>
      <c r="L2188" s="13">
        <v>1.1268180000000001</v>
      </c>
      <c r="M2188" s="13">
        <v>1.631095</v>
      </c>
    </row>
    <row r="2189" spans="1:13" s="13" customFormat="1">
      <c r="A2189" s="11" t="s">
        <v>25</v>
      </c>
      <c r="B2189" s="13">
        <v>15</v>
      </c>
      <c r="C2189" s="13" t="s">
        <v>49</v>
      </c>
      <c r="D2189" s="13" t="s">
        <v>55</v>
      </c>
      <c r="E2189" s="13" t="str">
        <f t="shared" si="34"/>
        <v>9/15/2012†*15Average Per Device30% Cycling</v>
      </c>
      <c r="F2189" s="13">
        <v>4.0161759999999997</v>
      </c>
      <c r="G2189" s="13">
        <v>4.8663429999999996</v>
      </c>
      <c r="H2189" s="13">
        <v>95.737099999999998</v>
      </c>
      <c r="I2189" s="13">
        <v>-1.934539</v>
      </c>
      <c r="J2189" s="13">
        <v>-0.28931240000000003</v>
      </c>
      <c r="K2189" s="13">
        <v>0.8501668</v>
      </c>
      <c r="L2189" s="13">
        <v>1.989646</v>
      </c>
      <c r="M2189" s="13">
        <v>3.6348729999999998</v>
      </c>
    </row>
    <row r="2190" spans="1:13" s="13" customFormat="1">
      <c r="A2190" s="11" t="s">
        <v>25</v>
      </c>
      <c r="B2190" s="13">
        <v>15</v>
      </c>
      <c r="C2190" s="13" t="s">
        <v>49</v>
      </c>
      <c r="D2190" s="13" t="s">
        <v>51</v>
      </c>
      <c r="E2190" s="13" t="str">
        <f t="shared" si="34"/>
        <v>9/15/2012†*15Average Per Device50% Cycling</v>
      </c>
      <c r="F2190" s="13">
        <v>4.0702680000000004</v>
      </c>
      <c r="G2190" s="13">
        <v>4.8580379999999996</v>
      </c>
      <c r="H2190" s="13">
        <v>98.585599999999999</v>
      </c>
      <c r="I2190" s="13">
        <v>-0.48339359999999998</v>
      </c>
      <c r="J2190" s="13">
        <v>0.26762000000000002</v>
      </c>
      <c r="K2190" s="13">
        <v>0.78776979999999996</v>
      </c>
      <c r="L2190" s="13">
        <v>1.30792</v>
      </c>
      <c r="M2190" s="13">
        <v>2.0589330000000001</v>
      </c>
    </row>
    <row r="2191" spans="1:13" s="13" customFormat="1">
      <c r="A2191" s="11" t="s">
        <v>25</v>
      </c>
      <c r="B2191" s="13">
        <v>15</v>
      </c>
      <c r="C2191" s="13" t="s">
        <v>49</v>
      </c>
      <c r="D2191" s="13" t="s">
        <v>46</v>
      </c>
      <c r="E2191" s="13" t="str">
        <f t="shared" si="34"/>
        <v>9/15/2012†*15Average Per DeviceAll</v>
      </c>
      <c r="F2191" s="13">
        <v>4.0507949999999999</v>
      </c>
      <c r="G2191" s="13">
        <v>4.8610280000000001</v>
      </c>
      <c r="H2191" s="13">
        <v>97.560199999999995</v>
      </c>
      <c r="I2191" s="13">
        <v>-1.005806</v>
      </c>
      <c r="J2191" s="13">
        <v>6.7124400000000001E-2</v>
      </c>
      <c r="K2191" s="13">
        <v>0.81023270000000003</v>
      </c>
      <c r="L2191" s="13">
        <v>1.5533410000000001</v>
      </c>
      <c r="M2191" s="13">
        <v>2.6262720000000002</v>
      </c>
    </row>
    <row r="2192" spans="1:13" s="13" customFormat="1">
      <c r="A2192" s="11" t="s">
        <v>25</v>
      </c>
      <c r="B2192" s="13">
        <v>15</v>
      </c>
      <c r="C2192" s="13" t="s">
        <v>48</v>
      </c>
      <c r="D2192" s="13" t="s">
        <v>55</v>
      </c>
      <c r="E2192" s="13" t="str">
        <f t="shared" si="34"/>
        <v>9/15/2012†*15Average Per Premise30% Cycling</v>
      </c>
      <c r="F2192" s="13">
        <v>10.54471</v>
      </c>
      <c r="G2192" s="13">
        <v>12.77688</v>
      </c>
      <c r="H2192" s="13">
        <v>95.737099999999998</v>
      </c>
      <c r="I2192" s="13">
        <v>-0.55254190000000003</v>
      </c>
      <c r="J2192" s="13">
        <v>1.0926849999999999</v>
      </c>
      <c r="K2192" s="13">
        <v>2.232164</v>
      </c>
      <c r="L2192" s="13">
        <v>3.3716439999999999</v>
      </c>
      <c r="M2192" s="13">
        <v>5.0168699999999999</v>
      </c>
    </row>
    <row r="2193" spans="1:13" s="13" customFormat="1">
      <c r="A2193" s="11" t="s">
        <v>25</v>
      </c>
      <c r="B2193" s="13">
        <v>15</v>
      </c>
      <c r="C2193" s="13" t="s">
        <v>48</v>
      </c>
      <c r="D2193" s="13" t="s">
        <v>51</v>
      </c>
      <c r="E2193" s="13" t="str">
        <f t="shared" si="34"/>
        <v>9/15/2012†*15Average Per Premise50% Cycling</v>
      </c>
      <c r="F2193" s="13">
        <v>6.8686189999999998</v>
      </c>
      <c r="G2193" s="13">
        <v>8.1979889999999997</v>
      </c>
      <c r="H2193" s="13">
        <v>98.585599999999999</v>
      </c>
      <c r="I2193" s="13">
        <v>5.82062E-2</v>
      </c>
      <c r="J2193" s="13">
        <v>0.80921980000000004</v>
      </c>
      <c r="K2193" s="13">
        <v>1.3293699999999999</v>
      </c>
      <c r="L2193" s="13">
        <v>1.8495189999999999</v>
      </c>
      <c r="M2193" s="13">
        <v>2.600533</v>
      </c>
    </row>
    <row r="2194" spans="1:13" s="13" customFormat="1">
      <c r="A2194" s="11" t="s">
        <v>25</v>
      </c>
      <c r="B2194" s="13">
        <v>15</v>
      </c>
      <c r="C2194" s="13" t="s">
        <v>48</v>
      </c>
      <c r="D2194" s="13" t="s">
        <v>46</v>
      </c>
      <c r="E2194" s="13" t="str">
        <f t="shared" si="34"/>
        <v>9/15/2012†*15Average Per PremiseAll</v>
      </c>
      <c r="F2194" s="13">
        <v>8.1920129999999993</v>
      </c>
      <c r="G2194" s="13">
        <v>9.8463890000000003</v>
      </c>
      <c r="H2194" s="13">
        <v>97.560199999999995</v>
      </c>
      <c r="I2194" s="13">
        <v>-0.1616631</v>
      </c>
      <c r="J2194" s="13">
        <v>0.9112673</v>
      </c>
      <c r="K2194" s="13">
        <v>1.6543760000000001</v>
      </c>
      <c r="L2194" s="13">
        <v>2.3974839999999999</v>
      </c>
      <c r="M2194" s="13">
        <v>3.470415</v>
      </c>
    </row>
    <row r="2195" spans="1:13" s="13" customFormat="1">
      <c r="A2195" s="11" t="s">
        <v>25</v>
      </c>
      <c r="B2195" s="13">
        <v>15</v>
      </c>
      <c r="C2195" s="13" t="s">
        <v>50</v>
      </c>
      <c r="D2195" s="13" t="s">
        <v>55</v>
      </c>
      <c r="E2195" s="13" t="str">
        <f t="shared" si="34"/>
        <v>9/15/2012†*15Average Per Ton30% Cycling</v>
      </c>
      <c r="F2195" s="13">
        <v>1.0393669999999999</v>
      </c>
      <c r="G2195" s="13">
        <v>1.259385</v>
      </c>
      <c r="H2195" s="13">
        <v>95.737099999999998</v>
      </c>
      <c r="I2195" s="13">
        <v>-2.5646870000000002</v>
      </c>
      <c r="J2195" s="13">
        <v>-0.91946039999999996</v>
      </c>
      <c r="K2195" s="13">
        <v>0.22001889999999999</v>
      </c>
      <c r="L2195" s="13">
        <v>1.3594980000000001</v>
      </c>
      <c r="M2195" s="13">
        <v>3.0047250000000001</v>
      </c>
    </row>
    <row r="2196" spans="1:13" s="13" customFormat="1">
      <c r="A2196" s="11" t="s">
        <v>25</v>
      </c>
      <c r="B2196" s="13">
        <v>15</v>
      </c>
      <c r="C2196" s="13" t="s">
        <v>50</v>
      </c>
      <c r="D2196" s="13" t="s">
        <v>51</v>
      </c>
      <c r="E2196" s="13" t="str">
        <f t="shared" si="34"/>
        <v>9/15/2012†*15Average Per Ton50% Cycling</v>
      </c>
      <c r="F2196" s="13">
        <v>0.9919869</v>
      </c>
      <c r="G2196" s="13">
        <v>1.183978</v>
      </c>
      <c r="H2196" s="13">
        <v>98.585599999999999</v>
      </c>
      <c r="I2196" s="13">
        <v>-1.079172</v>
      </c>
      <c r="J2196" s="13">
        <v>-0.32815820000000001</v>
      </c>
      <c r="K2196" s="13">
        <v>0.19199160000000001</v>
      </c>
      <c r="L2196" s="13">
        <v>0.71214129999999998</v>
      </c>
      <c r="M2196" s="13">
        <v>1.463155</v>
      </c>
    </row>
    <row r="2197" spans="1:13" s="13" customFormat="1">
      <c r="A2197" s="11" t="s">
        <v>25</v>
      </c>
      <c r="B2197" s="13">
        <v>15</v>
      </c>
      <c r="C2197" s="13" t="s">
        <v>50</v>
      </c>
      <c r="D2197" s="13" t="s">
        <v>46</v>
      </c>
      <c r="E2197" s="13" t="str">
        <f t="shared" si="34"/>
        <v>9/15/2012†*15Average Per TonAll</v>
      </c>
      <c r="F2197" s="13">
        <v>1.0090440000000001</v>
      </c>
      <c r="G2197" s="13">
        <v>1.211125</v>
      </c>
      <c r="H2197" s="13">
        <v>97.560199999999995</v>
      </c>
      <c r="I2197" s="13">
        <v>-1.6139570000000001</v>
      </c>
      <c r="J2197" s="13">
        <v>-0.54102700000000004</v>
      </c>
      <c r="K2197" s="13">
        <v>0.20208139999999999</v>
      </c>
      <c r="L2197" s="13">
        <v>0.94518979999999997</v>
      </c>
      <c r="M2197" s="13">
        <v>2.0181200000000001</v>
      </c>
    </row>
    <row r="2198" spans="1:13" s="13" customFormat="1">
      <c r="A2198" s="11" t="s">
        <v>25</v>
      </c>
      <c r="B2198" s="13">
        <v>16</v>
      </c>
      <c r="C2198" s="13" t="s">
        <v>56</v>
      </c>
      <c r="D2198" s="13" t="s">
        <v>55</v>
      </c>
      <c r="E2198" s="13" t="str">
        <f t="shared" si="34"/>
        <v>9/15/2012†*16Aggregate30% Cycling</v>
      </c>
      <c r="F2198" s="13">
        <v>1.8461780000000001</v>
      </c>
      <c r="G2198" s="13">
        <v>2.0293999999999999</v>
      </c>
      <c r="H2198" s="13">
        <v>95.940600000000003</v>
      </c>
      <c r="I2198" s="13">
        <v>-0.16711039999999999</v>
      </c>
      <c r="J2198" s="13">
        <v>3.9869000000000002E-2</v>
      </c>
      <c r="K2198" s="13">
        <v>0.18322240000000001</v>
      </c>
      <c r="L2198" s="13">
        <v>0.32657570000000002</v>
      </c>
      <c r="M2198" s="13">
        <v>0.53355509999999995</v>
      </c>
    </row>
    <row r="2199" spans="1:13" s="13" customFormat="1">
      <c r="A2199" s="11" t="s">
        <v>25</v>
      </c>
      <c r="B2199" s="13">
        <v>16</v>
      </c>
      <c r="C2199" s="13" t="s">
        <v>56</v>
      </c>
      <c r="D2199" s="13" t="s">
        <v>51</v>
      </c>
      <c r="E2199" s="13" t="str">
        <f t="shared" si="34"/>
        <v>9/15/2012†*16Aggregate50% Cycling</v>
      </c>
      <c r="F2199" s="13">
        <v>1.8958440000000001</v>
      </c>
      <c r="G2199" s="13">
        <v>2.4145319999999999</v>
      </c>
      <c r="H2199" s="13">
        <v>96.778300000000002</v>
      </c>
      <c r="I2199" s="13">
        <v>6.7908099999999999E-2</v>
      </c>
      <c r="J2199" s="13">
        <v>0.33423239999999999</v>
      </c>
      <c r="K2199" s="13">
        <v>0.51868789999999998</v>
      </c>
      <c r="L2199" s="13">
        <v>0.70314330000000003</v>
      </c>
      <c r="M2199" s="13">
        <v>0.96946770000000004</v>
      </c>
    </row>
    <row r="2200" spans="1:13" s="13" customFormat="1">
      <c r="A2200" s="11" t="s">
        <v>25</v>
      </c>
      <c r="B2200" s="13">
        <v>16</v>
      </c>
      <c r="C2200" s="13" t="s">
        <v>56</v>
      </c>
      <c r="D2200" s="13" t="s">
        <v>46</v>
      </c>
      <c r="E2200" s="13" t="str">
        <f t="shared" si="34"/>
        <v>9/15/2012†*16AggregateAll</v>
      </c>
      <c r="F2200" s="13">
        <v>3.742947</v>
      </c>
      <c r="G2200" s="13">
        <v>4.4447289999999997</v>
      </c>
      <c r="H2200" s="13">
        <v>96.476699999999994</v>
      </c>
      <c r="I2200" s="13">
        <v>-9.9445199999999997E-2</v>
      </c>
      <c r="J2200" s="13">
        <v>0.3739266</v>
      </c>
      <c r="K2200" s="13">
        <v>0.70178240000000003</v>
      </c>
      <c r="L2200" s="13">
        <v>1.0296380000000001</v>
      </c>
      <c r="M2200" s="13">
        <v>1.50301</v>
      </c>
    </row>
    <row r="2201" spans="1:13" s="13" customFormat="1">
      <c r="A2201" s="11" t="s">
        <v>25</v>
      </c>
      <c r="B2201" s="13">
        <v>16</v>
      </c>
      <c r="C2201" s="13" t="s">
        <v>49</v>
      </c>
      <c r="D2201" s="13" t="s">
        <v>55</v>
      </c>
      <c r="E2201" s="13" t="str">
        <f t="shared" si="34"/>
        <v>9/15/2012†*16Average Per Device30% Cycling</v>
      </c>
      <c r="F2201" s="13">
        <v>4.1606839999999998</v>
      </c>
      <c r="G2201" s="13">
        <v>4.5736080000000001</v>
      </c>
      <c r="H2201" s="13">
        <v>95.940600000000003</v>
      </c>
      <c r="I2201" s="13">
        <v>-1.6600509999999999</v>
      </c>
      <c r="J2201" s="13">
        <v>-0.4353207</v>
      </c>
      <c r="K2201" s="13">
        <v>0.41292380000000001</v>
      </c>
      <c r="L2201" s="13">
        <v>1.2611680000000001</v>
      </c>
      <c r="M2201" s="13">
        <v>2.4858989999999999</v>
      </c>
    </row>
    <row r="2202" spans="1:13" s="13" customFormat="1">
      <c r="A2202" s="11" t="s">
        <v>25</v>
      </c>
      <c r="B2202" s="13">
        <v>16</v>
      </c>
      <c r="C2202" s="13" t="s">
        <v>49</v>
      </c>
      <c r="D2202" s="13" t="s">
        <v>51</v>
      </c>
      <c r="E2202" s="13" t="str">
        <f t="shared" si="34"/>
        <v>9/15/2012†*16Average Per Device50% Cycling</v>
      </c>
      <c r="F2202" s="13">
        <v>3.7324130000000002</v>
      </c>
      <c r="G2202" s="13">
        <v>4.753571</v>
      </c>
      <c r="H2202" s="13">
        <v>96.778300000000002</v>
      </c>
      <c r="I2202" s="13">
        <v>-0.47644890000000001</v>
      </c>
      <c r="J2202" s="13">
        <v>0.40834969999999998</v>
      </c>
      <c r="K2202" s="13">
        <v>1.021158</v>
      </c>
      <c r="L2202" s="13">
        <v>1.6339669999999999</v>
      </c>
      <c r="M2202" s="13">
        <v>2.5187659999999998</v>
      </c>
    </row>
    <row r="2203" spans="1:13" s="13" customFormat="1">
      <c r="A2203" s="11" t="s">
        <v>25</v>
      </c>
      <c r="B2203" s="13">
        <v>16</v>
      </c>
      <c r="C2203" s="13" t="s">
        <v>49</v>
      </c>
      <c r="D2203" s="13" t="s">
        <v>46</v>
      </c>
      <c r="E2203" s="13" t="str">
        <f t="shared" si="34"/>
        <v>9/15/2012†*16Average Per DeviceAll</v>
      </c>
      <c r="F2203" s="13">
        <v>3.88659</v>
      </c>
      <c r="G2203" s="13">
        <v>4.6887840000000001</v>
      </c>
      <c r="H2203" s="13">
        <v>96.476699999999994</v>
      </c>
      <c r="I2203" s="13">
        <v>-0.90254570000000001</v>
      </c>
      <c r="J2203" s="13">
        <v>0.10462829999999999</v>
      </c>
      <c r="K2203" s="13">
        <v>0.80219399999999996</v>
      </c>
      <c r="L2203" s="13">
        <v>1.49976</v>
      </c>
      <c r="M2203" s="13">
        <v>2.5069340000000002</v>
      </c>
    </row>
    <row r="2204" spans="1:13" s="13" customFormat="1">
      <c r="A2204" s="11" t="s">
        <v>25</v>
      </c>
      <c r="B2204" s="13">
        <v>16</v>
      </c>
      <c r="C2204" s="13" t="s">
        <v>48</v>
      </c>
      <c r="D2204" s="13" t="s">
        <v>55</v>
      </c>
      <c r="E2204" s="13" t="str">
        <f t="shared" si="34"/>
        <v>9/15/2012†*16Average Per Premise30% Cycling</v>
      </c>
      <c r="F2204" s="13">
        <v>10.92413</v>
      </c>
      <c r="G2204" s="13">
        <v>12.008290000000001</v>
      </c>
      <c r="H2204" s="13">
        <v>95.940600000000003</v>
      </c>
      <c r="I2204" s="13">
        <v>-0.98881889999999995</v>
      </c>
      <c r="J2204" s="13">
        <v>0.2359115</v>
      </c>
      <c r="K2204" s="13">
        <v>1.0841559999999999</v>
      </c>
      <c r="L2204" s="13">
        <v>1.932401</v>
      </c>
      <c r="M2204" s="13">
        <v>3.1571310000000001</v>
      </c>
    </row>
    <row r="2205" spans="1:13" s="13" customFormat="1">
      <c r="A2205" s="11" t="s">
        <v>25</v>
      </c>
      <c r="B2205" s="13">
        <v>16</v>
      </c>
      <c r="C2205" s="13" t="s">
        <v>48</v>
      </c>
      <c r="D2205" s="13" t="s">
        <v>51</v>
      </c>
      <c r="E2205" s="13" t="str">
        <f t="shared" si="34"/>
        <v>9/15/2012†*16Average Per Premise50% Cycling</v>
      </c>
      <c r="F2205" s="13">
        <v>6.2984840000000002</v>
      </c>
      <c r="G2205" s="13">
        <v>8.0216999999999992</v>
      </c>
      <c r="H2205" s="13">
        <v>96.778300000000002</v>
      </c>
      <c r="I2205" s="13">
        <v>0.22560820000000001</v>
      </c>
      <c r="J2205" s="13">
        <v>1.1104069999999999</v>
      </c>
      <c r="K2205" s="13">
        <v>1.7232160000000001</v>
      </c>
      <c r="L2205" s="13">
        <v>2.3360240000000001</v>
      </c>
      <c r="M2205" s="13">
        <v>3.2208230000000002</v>
      </c>
    </row>
    <row r="2206" spans="1:13" s="13" customFormat="1">
      <c r="A2206" s="11" t="s">
        <v>25</v>
      </c>
      <c r="B2206" s="13">
        <v>16</v>
      </c>
      <c r="C2206" s="13" t="s">
        <v>48</v>
      </c>
      <c r="D2206" s="13" t="s">
        <v>46</v>
      </c>
      <c r="E2206" s="13" t="str">
        <f t="shared" si="34"/>
        <v>9/15/2012†*16Average Per PremiseAll</v>
      </c>
      <c r="F2206" s="13">
        <v>7.9637169999999999</v>
      </c>
      <c r="G2206" s="13">
        <v>9.4568709999999996</v>
      </c>
      <c r="H2206" s="13">
        <v>96.476699999999994</v>
      </c>
      <c r="I2206" s="13">
        <v>-0.21158560000000001</v>
      </c>
      <c r="J2206" s="13">
        <v>0.79558850000000003</v>
      </c>
      <c r="K2206" s="13">
        <v>1.4931540000000001</v>
      </c>
      <c r="L2206" s="13">
        <v>2.1907199999999998</v>
      </c>
      <c r="M2206" s="13">
        <v>3.1978939999999998</v>
      </c>
    </row>
    <row r="2207" spans="1:13" s="13" customFormat="1">
      <c r="A2207" s="11" t="s">
        <v>25</v>
      </c>
      <c r="B2207" s="13">
        <v>16</v>
      </c>
      <c r="C2207" s="13" t="s">
        <v>50</v>
      </c>
      <c r="D2207" s="13" t="s">
        <v>55</v>
      </c>
      <c r="E2207" s="13" t="str">
        <f t="shared" si="34"/>
        <v>9/15/2012†*16Average Per Ton30% Cycling</v>
      </c>
      <c r="F2207" s="13">
        <v>1.0767640000000001</v>
      </c>
      <c r="G2207" s="13">
        <v>1.183627</v>
      </c>
      <c r="H2207" s="13">
        <v>95.940600000000003</v>
      </c>
      <c r="I2207" s="13">
        <v>-1.9661120000000001</v>
      </c>
      <c r="J2207" s="13">
        <v>-0.74138190000000004</v>
      </c>
      <c r="K2207" s="13">
        <v>0.1068627</v>
      </c>
      <c r="L2207" s="13">
        <v>0.95510720000000005</v>
      </c>
      <c r="M2207" s="13">
        <v>2.1798380000000002</v>
      </c>
    </row>
    <row r="2208" spans="1:13" s="13" customFormat="1">
      <c r="A2208" s="11" t="s">
        <v>25</v>
      </c>
      <c r="B2208" s="13">
        <v>16</v>
      </c>
      <c r="C2208" s="13" t="s">
        <v>50</v>
      </c>
      <c r="D2208" s="13" t="s">
        <v>51</v>
      </c>
      <c r="E2208" s="13" t="str">
        <f t="shared" si="34"/>
        <v>9/15/2012†*16Average Per Ton50% Cycling</v>
      </c>
      <c r="F2208" s="13">
        <v>0.90964630000000002</v>
      </c>
      <c r="G2208" s="13">
        <v>1.1585179999999999</v>
      </c>
      <c r="H2208" s="13">
        <v>96.778300000000002</v>
      </c>
      <c r="I2208" s="13">
        <v>-1.2487349999999999</v>
      </c>
      <c r="J2208" s="13">
        <v>-0.3639368</v>
      </c>
      <c r="K2208" s="13">
        <v>0.24887200000000001</v>
      </c>
      <c r="L2208" s="13">
        <v>0.86168080000000002</v>
      </c>
      <c r="M2208" s="13">
        <v>1.7464789999999999</v>
      </c>
    </row>
    <row r="2209" spans="1:13" s="13" customFormat="1">
      <c r="A2209" s="11" t="s">
        <v>25</v>
      </c>
      <c r="B2209" s="13">
        <v>16</v>
      </c>
      <c r="C2209" s="13" t="s">
        <v>50</v>
      </c>
      <c r="D2209" s="13" t="s">
        <v>46</v>
      </c>
      <c r="E2209" s="13" t="str">
        <f t="shared" si="34"/>
        <v>9/15/2012†*16Average Per TonAll</v>
      </c>
      <c r="F2209" s="13">
        <v>0.96980880000000003</v>
      </c>
      <c r="G2209" s="13">
        <v>1.1675580000000001</v>
      </c>
      <c r="H2209" s="13">
        <v>96.476699999999994</v>
      </c>
      <c r="I2209" s="13">
        <v>-1.506991</v>
      </c>
      <c r="J2209" s="13">
        <v>-0.49981700000000001</v>
      </c>
      <c r="K2209" s="13">
        <v>0.1977487</v>
      </c>
      <c r="L2209" s="13">
        <v>0.89531430000000001</v>
      </c>
      <c r="M2209" s="13">
        <v>1.902488</v>
      </c>
    </row>
    <row r="2210" spans="1:13" s="13" customFormat="1">
      <c r="A2210" s="11" t="s">
        <v>25</v>
      </c>
      <c r="B2210" s="13">
        <v>17</v>
      </c>
      <c r="C2210" s="13" t="s">
        <v>56</v>
      </c>
      <c r="D2210" s="13" t="s">
        <v>55</v>
      </c>
      <c r="E2210" s="13" t="str">
        <f t="shared" si="34"/>
        <v>9/15/2012†*17Aggregate30% Cycling</v>
      </c>
      <c r="F2210" s="13">
        <v>1.8977109999999999</v>
      </c>
      <c r="G2210" s="13">
        <v>1.978442</v>
      </c>
      <c r="H2210" s="13">
        <v>93.881100000000004</v>
      </c>
      <c r="I2210" s="13">
        <v>-0.2417849</v>
      </c>
      <c r="J2210" s="13">
        <v>-5.12402E-2</v>
      </c>
      <c r="K2210" s="13">
        <v>8.0730399999999994E-2</v>
      </c>
      <c r="L2210" s="13">
        <v>0.212701</v>
      </c>
      <c r="M2210" s="13">
        <v>0.40324559999999998</v>
      </c>
    </row>
    <row r="2211" spans="1:13" s="13" customFormat="1">
      <c r="A2211" s="11" t="s">
        <v>25</v>
      </c>
      <c r="B2211" s="13">
        <v>17</v>
      </c>
      <c r="C2211" s="13" t="s">
        <v>56</v>
      </c>
      <c r="D2211" s="13" t="s">
        <v>51</v>
      </c>
      <c r="E2211" s="13" t="str">
        <f t="shared" si="34"/>
        <v>9/15/2012†*17Aggregate50% Cycling</v>
      </c>
      <c r="F2211" s="13">
        <v>1.919613</v>
      </c>
      <c r="G2211" s="13">
        <v>2.3869129999999998</v>
      </c>
      <c r="H2211" s="13">
        <v>96.233999999999995</v>
      </c>
      <c r="I2211" s="13">
        <v>7.73813E-2</v>
      </c>
      <c r="J2211" s="13">
        <v>0.30774849999999998</v>
      </c>
      <c r="K2211" s="13">
        <v>0.4673001</v>
      </c>
      <c r="L2211" s="13">
        <v>0.62685170000000001</v>
      </c>
      <c r="M2211" s="13">
        <v>0.85721899999999995</v>
      </c>
    </row>
    <row r="2212" spans="1:13" s="13" customFormat="1">
      <c r="A2212" s="11" t="s">
        <v>25</v>
      </c>
      <c r="B2212" s="13">
        <v>17</v>
      </c>
      <c r="C2212" s="13" t="s">
        <v>56</v>
      </c>
      <c r="D2212" s="13" t="s">
        <v>46</v>
      </c>
      <c r="E2212" s="13" t="str">
        <f t="shared" si="34"/>
        <v>9/15/2012†*17AggregateAll</v>
      </c>
      <c r="F2212" s="13">
        <v>3.818295</v>
      </c>
      <c r="G2212" s="13">
        <v>4.3661099999999999</v>
      </c>
      <c r="H2212" s="13">
        <v>95.386899999999997</v>
      </c>
      <c r="I2212" s="13">
        <v>-0.1647411</v>
      </c>
      <c r="J2212" s="13">
        <v>0.2562431</v>
      </c>
      <c r="K2212" s="13">
        <v>0.54781550000000001</v>
      </c>
      <c r="L2212" s="13">
        <v>0.83938789999999996</v>
      </c>
      <c r="M2212" s="13">
        <v>1.260372</v>
      </c>
    </row>
    <row r="2213" spans="1:13" s="13" customFormat="1">
      <c r="A2213" s="11" t="s">
        <v>25</v>
      </c>
      <c r="B2213" s="13">
        <v>17</v>
      </c>
      <c r="C2213" s="13" t="s">
        <v>49</v>
      </c>
      <c r="D2213" s="13" t="s">
        <v>55</v>
      </c>
      <c r="E2213" s="13" t="str">
        <f t="shared" si="34"/>
        <v>9/15/2012†*17Average Per Device30% Cycling</v>
      </c>
      <c r="F2213" s="13">
        <v>4.2768240000000004</v>
      </c>
      <c r="G2213" s="13">
        <v>4.4587640000000004</v>
      </c>
      <c r="H2213" s="13">
        <v>93.881100000000004</v>
      </c>
      <c r="I2213" s="13">
        <v>-1.7264349999999999</v>
      </c>
      <c r="J2213" s="13">
        <v>-0.59895160000000003</v>
      </c>
      <c r="K2213" s="13">
        <v>0.18193960000000001</v>
      </c>
      <c r="L2213" s="13">
        <v>0.96283079999999999</v>
      </c>
      <c r="M2213" s="13">
        <v>2.0903139999999998</v>
      </c>
    </row>
    <row r="2214" spans="1:13" s="13" customFormat="1">
      <c r="A2214" s="11" t="s">
        <v>25</v>
      </c>
      <c r="B2214" s="13">
        <v>17</v>
      </c>
      <c r="C2214" s="13" t="s">
        <v>49</v>
      </c>
      <c r="D2214" s="13" t="s">
        <v>51</v>
      </c>
      <c r="E2214" s="13" t="str">
        <f t="shared" si="34"/>
        <v>9/15/2012†*17Average Per Device50% Cycling</v>
      </c>
      <c r="F2214" s="13">
        <v>3.779207</v>
      </c>
      <c r="G2214" s="13">
        <v>4.6991969999999998</v>
      </c>
      <c r="H2214" s="13">
        <v>96.233999999999995</v>
      </c>
      <c r="I2214" s="13">
        <v>-0.37542189999999998</v>
      </c>
      <c r="J2214" s="13">
        <v>0.38991769999999998</v>
      </c>
      <c r="K2214" s="13">
        <v>0.91998959999999996</v>
      </c>
      <c r="L2214" s="13">
        <v>1.450061</v>
      </c>
      <c r="M2214" s="13">
        <v>2.215401</v>
      </c>
    </row>
    <row r="2215" spans="1:13" s="13" customFormat="1">
      <c r="A2215" s="11" t="s">
        <v>25</v>
      </c>
      <c r="B2215" s="13">
        <v>17</v>
      </c>
      <c r="C2215" s="13" t="s">
        <v>49</v>
      </c>
      <c r="D2215" s="13" t="s">
        <v>46</v>
      </c>
      <c r="E2215" s="13" t="str">
        <f t="shared" si="34"/>
        <v>9/15/2012†*17Average Per DeviceAll</v>
      </c>
      <c r="F2215" s="13">
        <v>3.9583490000000001</v>
      </c>
      <c r="G2215" s="13">
        <v>4.612641</v>
      </c>
      <c r="H2215" s="13">
        <v>95.386899999999997</v>
      </c>
      <c r="I2215" s="13">
        <v>-0.86178650000000001</v>
      </c>
      <c r="J2215" s="13">
        <v>3.3924799999999998E-2</v>
      </c>
      <c r="K2215" s="13">
        <v>0.65429159999999997</v>
      </c>
      <c r="L2215" s="13">
        <v>1.2746580000000001</v>
      </c>
      <c r="M2215" s="13">
        <v>2.1703700000000001</v>
      </c>
    </row>
    <row r="2216" spans="1:13" s="13" customFormat="1">
      <c r="A2216" s="11" t="s">
        <v>25</v>
      </c>
      <c r="B2216" s="13">
        <v>17</v>
      </c>
      <c r="C2216" s="13" t="s">
        <v>48</v>
      </c>
      <c r="D2216" s="13" t="s">
        <v>55</v>
      </c>
      <c r="E2216" s="13" t="str">
        <f t="shared" si="34"/>
        <v>9/15/2012†*17Average Per Premise30% Cycling</v>
      </c>
      <c r="F2216" s="13">
        <v>11.22906</v>
      </c>
      <c r="G2216" s="13">
        <v>11.706759999999999</v>
      </c>
      <c r="H2216" s="13">
        <v>93.881100000000004</v>
      </c>
      <c r="I2216" s="13">
        <v>-1.43068</v>
      </c>
      <c r="J2216" s="13">
        <v>-0.30319669999999999</v>
      </c>
      <c r="K2216" s="13">
        <v>0.47769450000000002</v>
      </c>
      <c r="L2216" s="13">
        <v>1.258586</v>
      </c>
      <c r="M2216" s="13">
        <v>2.386069</v>
      </c>
    </row>
    <row r="2217" spans="1:13" s="13" customFormat="1">
      <c r="A2217" s="11" t="s">
        <v>25</v>
      </c>
      <c r="B2217" s="13">
        <v>17</v>
      </c>
      <c r="C2217" s="13" t="s">
        <v>48</v>
      </c>
      <c r="D2217" s="13" t="s">
        <v>51</v>
      </c>
      <c r="E2217" s="13" t="str">
        <f t="shared" si="34"/>
        <v>9/15/2012†*17Average Per Premise50% Cycling</v>
      </c>
      <c r="F2217" s="13">
        <v>6.3774509999999998</v>
      </c>
      <c r="G2217" s="13">
        <v>7.9299429999999997</v>
      </c>
      <c r="H2217" s="13">
        <v>96.233999999999995</v>
      </c>
      <c r="I2217" s="13">
        <v>0.2570807</v>
      </c>
      <c r="J2217" s="13">
        <v>1.0224200000000001</v>
      </c>
      <c r="K2217" s="13">
        <v>1.552492</v>
      </c>
      <c r="L2217" s="13">
        <v>2.0825640000000001</v>
      </c>
      <c r="M2217" s="13">
        <v>2.8479030000000001</v>
      </c>
    </row>
    <row r="2218" spans="1:13" s="13" customFormat="1">
      <c r="A2218" s="11" t="s">
        <v>25</v>
      </c>
      <c r="B2218" s="13">
        <v>17</v>
      </c>
      <c r="C2218" s="13" t="s">
        <v>48</v>
      </c>
      <c r="D2218" s="13" t="s">
        <v>46</v>
      </c>
      <c r="E2218" s="13" t="str">
        <f t="shared" si="34"/>
        <v>9/15/2012†*17Average Per PremiseAll</v>
      </c>
      <c r="F2218" s="13">
        <v>8.1240310000000004</v>
      </c>
      <c r="G2218" s="13">
        <v>9.2895959999999995</v>
      </c>
      <c r="H2218" s="13">
        <v>95.386899999999997</v>
      </c>
      <c r="I2218" s="13">
        <v>-0.35051300000000002</v>
      </c>
      <c r="J2218" s="13">
        <v>0.54519810000000002</v>
      </c>
      <c r="K2218" s="13">
        <v>1.165565</v>
      </c>
      <c r="L2218" s="13">
        <v>1.7859320000000001</v>
      </c>
      <c r="M2218" s="13">
        <v>2.6816430000000002</v>
      </c>
    </row>
    <row r="2219" spans="1:13" s="13" customFormat="1">
      <c r="A2219" s="11" t="s">
        <v>25</v>
      </c>
      <c r="B2219" s="13">
        <v>17</v>
      </c>
      <c r="C2219" s="13" t="s">
        <v>50</v>
      </c>
      <c r="D2219" s="13" t="s">
        <v>55</v>
      </c>
      <c r="E2219" s="13" t="str">
        <f t="shared" si="34"/>
        <v>9/15/2012†*17Average Per Ton30% Cycling</v>
      </c>
      <c r="F2219" s="13">
        <v>1.1068210000000001</v>
      </c>
      <c r="G2219" s="13">
        <v>1.1539060000000001</v>
      </c>
      <c r="H2219" s="13">
        <v>93.881100000000004</v>
      </c>
      <c r="I2219" s="13">
        <v>-1.861289</v>
      </c>
      <c r="J2219" s="13">
        <v>-0.73380610000000002</v>
      </c>
      <c r="K2219" s="13">
        <v>4.7085200000000001E-2</v>
      </c>
      <c r="L2219" s="13">
        <v>0.82797639999999995</v>
      </c>
      <c r="M2219" s="13">
        <v>1.9554590000000001</v>
      </c>
    </row>
    <row r="2220" spans="1:13" s="13" customFormat="1">
      <c r="A2220" s="11" t="s">
        <v>25</v>
      </c>
      <c r="B2220" s="13">
        <v>17</v>
      </c>
      <c r="C2220" s="13" t="s">
        <v>50</v>
      </c>
      <c r="D2220" s="13" t="s">
        <v>51</v>
      </c>
      <c r="E2220" s="13" t="str">
        <f t="shared" si="34"/>
        <v>9/15/2012†*17Average Per Ton50% Cycling</v>
      </c>
      <c r="F2220" s="13">
        <v>0.92105090000000001</v>
      </c>
      <c r="G2220" s="13">
        <v>1.145267</v>
      </c>
      <c r="H2220" s="13">
        <v>96.233999999999995</v>
      </c>
      <c r="I2220" s="13">
        <v>-1.071196</v>
      </c>
      <c r="J2220" s="13">
        <v>-0.30585620000000002</v>
      </c>
      <c r="K2220" s="13">
        <v>0.22421559999999999</v>
      </c>
      <c r="L2220" s="13">
        <v>0.7542875</v>
      </c>
      <c r="M2220" s="13">
        <v>1.5196270000000001</v>
      </c>
    </row>
    <row r="2221" spans="1:13" s="13" customFormat="1">
      <c r="A2221" s="11" t="s">
        <v>25</v>
      </c>
      <c r="B2221" s="13">
        <v>17</v>
      </c>
      <c r="C2221" s="13" t="s">
        <v>50</v>
      </c>
      <c r="D2221" s="13" t="s">
        <v>46</v>
      </c>
      <c r="E2221" s="13" t="str">
        <f t="shared" si="34"/>
        <v>9/15/2012†*17Average Per TonAll</v>
      </c>
      <c r="F2221" s="13">
        <v>0.98792809999999998</v>
      </c>
      <c r="G2221" s="13">
        <v>1.148377</v>
      </c>
      <c r="H2221" s="13">
        <v>95.386899999999997</v>
      </c>
      <c r="I2221" s="13">
        <v>-1.355629</v>
      </c>
      <c r="J2221" s="13">
        <v>-0.4599182</v>
      </c>
      <c r="K2221" s="13">
        <v>0.1604487</v>
      </c>
      <c r="L2221" s="13">
        <v>0.7808155</v>
      </c>
      <c r="M2221" s="13">
        <v>1.6765270000000001</v>
      </c>
    </row>
    <row r="2222" spans="1:13" s="13" customFormat="1">
      <c r="A2222" s="11" t="s">
        <v>25</v>
      </c>
      <c r="B2222" s="13">
        <v>18</v>
      </c>
      <c r="C2222" s="13" t="s">
        <v>56</v>
      </c>
      <c r="D2222" s="13" t="s">
        <v>55</v>
      </c>
      <c r="E2222" s="13" t="str">
        <f t="shared" si="34"/>
        <v>9/15/2012†*18Aggregate30% Cycling</v>
      </c>
      <c r="F2222" s="13">
        <v>1.7594529999999999</v>
      </c>
      <c r="G2222" s="13">
        <v>1.9635549999999999</v>
      </c>
      <c r="H2222" s="13">
        <v>90.974900000000005</v>
      </c>
      <c r="I2222" s="13">
        <v>-0.1206366</v>
      </c>
      <c r="J2222" s="13">
        <v>7.1221800000000002E-2</v>
      </c>
      <c r="K2222" s="13">
        <v>0.20410239999999999</v>
      </c>
      <c r="L2222" s="13">
        <v>0.33698299999999998</v>
      </c>
      <c r="M2222" s="13">
        <v>0.52884140000000002</v>
      </c>
    </row>
    <row r="2223" spans="1:13" s="13" customFormat="1">
      <c r="A2223" s="11" t="s">
        <v>25</v>
      </c>
      <c r="B2223" s="13">
        <v>18</v>
      </c>
      <c r="C2223" s="13" t="s">
        <v>56</v>
      </c>
      <c r="D2223" s="13" t="s">
        <v>51</v>
      </c>
      <c r="E2223" s="13" t="str">
        <f t="shared" si="34"/>
        <v>9/15/2012†*18Aggregate50% Cycling</v>
      </c>
      <c r="F2223" s="13">
        <v>1.8984939999999999</v>
      </c>
      <c r="G2223" s="13">
        <v>2.1798579999999999</v>
      </c>
      <c r="H2223" s="13">
        <v>90.940299999999993</v>
      </c>
      <c r="I2223" s="13">
        <v>-0.1125433</v>
      </c>
      <c r="J2223" s="13">
        <v>0.1201803</v>
      </c>
      <c r="K2223" s="13">
        <v>0.2813639</v>
      </c>
      <c r="L2223" s="13">
        <v>0.44254759999999999</v>
      </c>
      <c r="M2223" s="13">
        <v>0.67527119999999996</v>
      </c>
    </row>
    <row r="2224" spans="1:13" s="13" customFormat="1">
      <c r="A2224" s="11" t="s">
        <v>25</v>
      </c>
      <c r="B2224" s="13">
        <v>18</v>
      </c>
      <c r="C2224" s="13" t="s">
        <v>56</v>
      </c>
      <c r="D2224" s="13" t="s">
        <v>46</v>
      </c>
      <c r="E2224" s="13" t="str">
        <f t="shared" si="34"/>
        <v>9/15/2012†*18AggregateAll</v>
      </c>
      <c r="F2224" s="13">
        <v>3.6587670000000001</v>
      </c>
      <c r="G2224" s="13">
        <v>4.1442880000000004</v>
      </c>
      <c r="H2224" s="13">
        <v>90.952699999999993</v>
      </c>
      <c r="I2224" s="13">
        <v>-0.23324800000000001</v>
      </c>
      <c r="J2224" s="13">
        <v>0.19140650000000001</v>
      </c>
      <c r="K2224" s="13">
        <v>0.48552089999999998</v>
      </c>
      <c r="L2224" s="13">
        <v>0.77963530000000003</v>
      </c>
      <c r="M2224" s="13">
        <v>1.2042900000000001</v>
      </c>
    </row>
    <row r="2225" spans="1:13" s="13" customFormat="1">
      <c r="A2225" s="11" t="s">
        <v>25</v>
      </c>
      <c r="B2225" s="13">
        <v>18</v>
      </c>
      <c r="C2225" s="13" t="s">
        <v>49</v>
      </c>
      <c r="D2225" s="13" t="s">
        <v>55</v>
      </c>
      <c r="E2225" s="13" t="str">
        <f t="shared" si="34"/>
        <v>9/15/2012†*18Average Per Device30% Cycling</v>
      </c>
      <c r="F2225" s="13">
        <v>3.9652349999999998</v>
      </c>
      <c r="G2225" s="13">
        <v>4.4252149999999997</v>
      </c>
      <c r="H2225" s="13">
        <v>90.974900000000005</v>
      </c>
      <c r="I2225" s="13">
        <v>-1.461552</v>
      </c>
      <c r="J2225" s="13">
        <v>-0.3262951</v>
      </c>
      <c r="K2225" s="13">
        <v>0.45998050000000001</v>
      </c>
      <c r="L2225" s="13">
        <v>1.246256</v>
      </c>
      <c r="M2225" s="13">
        <v>2.381513</v>
      </c>
    </row>
    <row r="2226" spans="1:13" s="13" customFormat="1">
      <c r="A2226" s="11" t="s">
        <v>25</v>
      </c>
      <c r="B2226" s="13">
        <v>18</v>
      </c>
      <c r="C2226" s="13" t="s">
        <v>49</v>
      </c>
      <c r="D2226" s="13" t="s">
        <v>51</v>
      </c>
      <c r="E2226" s="13" t="str">
        <f t="shared" si="34"/>
        <v>9/15/2012†*18Average Per Device50% Cycling</v>
      </c>
      <c r="F2226" s="13">
        <v>3.7376290000000001</v>
      </c>
      <c r="G2226" s="13">
        <v>4.2915599999999996</v>
      </c>
      <c r="H2226" s="13">
        <v>90.940299999999993</v>
      </c>
      <c r="I2226" s="13">
        <v>-0.75473100000000004</v>
      </c>
      <c r="J2226" s="13">
        <v>1.8437100000000001E-2</v>
      </c>
      <c r="K2226" s="13">
        <v>0.55393099999999995</v>
      </c>
      <c r="L2226" s="13">
        <v>1.0894250000000001</v>
      </c>
      <c r="M2226" s="13">
        <v>1.8625929999999999</v>
      </c>
    </row>
    <row r="2227" spans="1:13" s="13" customFormat="1">
      <c r="A2227" s="11" t="s">
        <v>25</v>
      </c>
      <c r="B2227" s="13">
        <v>18</v>
      </c>
      <c r="C2227" s="13" t="s">
        <v>49</v>
      </c>
      <c r="D2227" s="13" t="s">
        <v>46</v>
      </c>
      <c r="E2227" s="13" t="str">
        <f t="shared" si="34"/>
        <v>9/15/2012†*18Average Per DeviceAll</v>
      </c>
      <c r="F2227" s="13">
        <v>3.8195670000000002</v>
      </c>
      <c r="G2227" s="13">
        <v>4.3396759999999999</v>
      </c>
      <c r="H2227" s="13">
        <v>90.952699999999993</v>
      </c>
      <c r="I2227" s="13">
        <v>-1.0091870000000001</v>
      </c>
      <c r="J2227" s="13">
        <v>-0.1056665</v>
      </c>
      <c r="K2227" s="13">
        <v>0.52010880000000004</v>
      </c>
      <c r="L2227" s="13">
        <v>1.1458839999999999</v>
      </c>
      <c r="M2227" s="13">
        <v>2.049404</v>
      </c>
    </row>
    <row r="2228" spans="1:13" s="13" customFormat="1">
      <c r="A2228" s="11" t="s">
        <v>25</v>
      </c>
      <c r="B2228" s="13">
        <v>18</v>
      </c>
      <c r="C2228" s="13" t="s">
        <v>48</v>
      </c>
      <c r="D2228" s="13" t="s">
        <v>55</v>
      </c>
      <c r="E2228" s="13" t="str">
        <f t="shared" si="34"/>
        <v>9/15/2012†*18Average Per Premise30% Cycling</v>
      </c>
      <c r="F2228" s="13">
        <v>10.410959999999999</v>
      </c>
      <c r="G2228" s="13">
        <v>11.61867</v>
      </c>
      <c r="H2228" s="13">
        <v>90.974900000000005</v>
      </c>
      <c r="I2228" s="13">
        <v>-0.71382630000000002</v>
      </c>
      <c r="J2228" s="13">
        <v>0.42143079999999999</v>
      </c>
      <c r="K2228" s="13">
        <v>1.2077059999999999</v>
      </c>
      <c r="L2228" s="13">
        <v>1.9939819999999999</v>
      </c>
      <c r="M2228" s="13">
        <v>3.1292390000000001</v>
      </c>
    </row>
    <row r="2229" spans="1:13" s="13" customFormat="1">
      <c r="A2229" s="11" t="s">
        <v>25</v>
      </c>
      <c r="B2229" s="13">
        <v>18</v>
      </c>
      <c r="C2229" s="13" t="s">
        <v>48</v>
      </c>
      <c r="D2229" s="13" t="s">
        <v>51</v>
      </c>
      <c r="E2229" s="13" t="str">
        <f t="shared" si="34"/>
        <v>9/15/2012†*18Average Per Premise50% Cycling</v>
      </c>
      <c r="F2229" s="13">
        <v>6.3072879999999998</v>
      </c>
      <c r="G2229" s="13">
        <v>7.2420520000000002</v>
      </c>
      <c r="H2229" s="13">
        <v>90.940299999999993</v>
      </c>
      <c r="I2229" s="13">
        <v>-0.37389810000000001</v>
      </c>
      <c r="J2229" s="13">
        <v>0.39927000000000001</v>
      </c>
      <c r="K2229" s="13">
        <v>0.93476389999999998</v>
      </c>
      <c r="L2229" s="13">
        <v>1.4702580000000001</v>
      </c>
      <c r="M2229" s="13">
        <v>2.2434259999999999</v>
      </c>
    </row>
    <row r="2230" spans="1:13" s="13" customFormat="1">
      <c r="A2230" s="11" t="s">
        <v>25</v>
      </c>
      <c r="B2230" s="13">
        <v>18</v>
      </c>
      <c r="C2230" s="13" t="s">
        <v>48</v>
      </c>
      <c r="D2230" s="13" t="s">
        <v>46</v>
      </c>
      <c r="E2230" s="13" t="str">
        <f t="shared" si="34"/>
        <v>9/15/2012†*18Average Per PremiseAll</v>
      </c>
      <c r="F2230" s="13">
        <v>7.7846109999999999</v>
      </c>
      <c r="G2230" s="13">
        <v>8.8176349999999992</v>
      </c>
      <c r="H2230" s="13">
        <v>90.952699999999993</v>
      </c>
      <c r="I2230" s="13">
        <v>-0.4962723</v>
      </c>
      <c r="J2230" s="13">
        <v>0.4072479</v>
      </c>
      <c r="K2230" s="13">
        <v>1.033023</v>
      </c>
      <c r="L2230" s="13">
        <v>1.658798</v>
      </c>
      <c r="M2230" s="13">
        <v>2.562319</v>
      </c>
    </row>
    <row r="2231" spans="1:13" s="13" customFormat="1">
      <c r="A2231" s="11" t="s">
        <v>25</v>
      </c>
      <c r="B2231" s="13">
        <v>18</v>
      </c>
      <c r="C2231" s="13" t="s">
        <v>50</v>
      </c>
      <c r="D2231" s="13" t="s">
        <v>55</v>
      </c>
      <c r="E2231" s="13" t="str">
        <f t="shared" si="34"/>
        <v>9/15/2012†*18Average Per Ton30% Cycling</v>
      </c>
      <c r="F2231" s="13">
        <v>1.0261830000000001</v>
      </c>
      <c r="G2231" s="13">
        <v>1.145224</v>
      </c>
      <c r="H2231" s="13">
        <v>90.974900000000005</v>
      </c>
      <c r="I2231" s="13">
        <v>-1.802492</v>
      </c>
      <c r="J2231" s="13">
        <v>-0.66723500000000002</v>
      </c>
      <c r="K2231" s="13">
        <v>0.1190406</v>
      </c>
      <c r="L2231" s="13">
        <v>0.90531620000000002</v>
      </c>
      <c r="M2231" s="13">
        <v>2.0405730000000002</v>
      </c>
    </row>
    <row r="2232" spans="1:13" s="13" customFormat="1">
      <c r="A2232" s="11" t="s">
        <v>25</v>
      </c>
      <c r="B2232" s="13">
        <v>18</v>
      </c>
      <c r="C2232" s="13" t="s">
        <v>50</v>
      </c>
      <c r="D2232" s="13" t="s">
        <v>51</v>
      </c>
      <c r="E2232" s="13" t="str">
        <f t="shared" si="34"/>
        <v>9/15/2012†*18Average Per Ton50% Cycling</v>
      </c>
      <c r="F2232" s="13">
        <v>0.91091770000000005</v>
      </c>
      <c r="G2232" s="13">
        <v>1.045919</v>
      </c>
      <c r="H2232" s="13">
        <v>90.940299999999993</v>
      </c>
      <c r="I2232" s="13">
        <v>-1.1736610000000001</v>
      </c>
      <c r="J2232" s="13">
        <v>-0.40049240000000003</v>
      </c>
      <c r="K2232" s="13">
        <v>0.1350015</v>
      </c>
      <c r="L2232" s="13">
        <v>0.67049539999999996</v>
      </c>
      <c r="M2232" s="13">
        <v>1.4436629999999999</v>
      </c>
    </row>
    <row r="2233" spans="1:13" s="13" customFormat="1">
      <c r="A2233" s="11" t="s">
        <v>25</v>
      </c>
      <c r="B2233" s="13">
        <v>18</v>
      </c>
      <c r="C2233" s="13" t="s">
        <v>50</v>
      </c>
      <c r="D2233" s="13" t="s">
        <v>46</v>
      </c>
      <c r="E2233" s="13" t="str">
        <f t="shared" si="34"/>
        <v>9/15/2012†*18Average Per TonAll</v>
      </c>
      <c r="F2233" s="13">
        <v>0.95241319999999996</v>
      </c>
      <c r="G2233" s="13">
        <v>1.081669</v>
      </c>
      <c r="H2233" s="13">
        <v>90.952699999999993</v>
      </c>
      <c r="I2233" s="13">
        <v>-1.40004</v>
      </c>
      <c r="J2233" s="13">
        <v>-0.49651970000000001</v>
      </c>
      <c r="K2233" s="13">
        <v>0.1292556</v>
      </c>
      <c r="L2233" s="13">
        <v>0.75503089999999995</v>
      </c>
      <c r="M2233" s="13">
        <v>1.6585510000000001</v>
      </c>
    </row>
    <row r="2234" spans="1:13" s="13" customFormat="1">
      <c r="A2234" s="11" t="s">
        <v>25</v>
      </c>
      <c r="B2234" s="13">
        <v>19</v>
      </c>
      <c r="C2234" s="13" t="s">
        <v>56</v>
      </c>
      <c r="D2234" s="13" t="s">
        <v>55</v>
      </c>
      <c r="E2234" s="13" t="str">
        <f t="shared" si="34"/>
        <v>9/15/2012†*19Aggregate30% Cycling</v>
      </c>
      <c r="F2234" s="13">
        <v>1.952275</v>
      </c>
      <c r="G2234" s="13">
        <v>1.952275</v>
      </c>
      <c r="H2234" s="13">
        <v>88.252200000000002</v>
      </c>
    </row>
    <row r="2235" spans="1:13" s="13" customFormat="1">
      <c r="A2235" s="11" t="s">
        <v>25</v>
      </c>
      <c r="B2235" s="13">
        <v>19</v>
      </c>
      <c r="C2235" s="13" t="s">
        <v>56</v>
      </c>
      <c r="D2235" s="13" t="s">
        <v>51</v>
      </c>
      <c r="E2235" s="13" t="str">
        <f t="shared" si="34"/>
        <v>9/15/2012†*19Aggregate50% Cycling</v>
      </c>
      <c r="F2235" s="13">
        <v>1.9671780000000001</v>
      </c>
      <c r="G2235" s="13">
        <v>1.9671780000000001</v>
      </c>
      <c r="H2235" s="13">
        <v>86.370999999999995</v>
      </c>
    </row>
    <row r="2236" spans="1:13" s="13" customFormat="1">
      <c r="A2236" s="11" t="s">
        <v>25</v>
      </c>
      <c r="B2236" s="13">
        <v>19</v>
      </c>
      <c r="C2236" s="13" t="s">
        <v>56</v>
      </c>
      <c r="D2236" s="13" t="s">
        <v>46</v>
      </c>
      <c r="E2236" s="13" t="str">
        <f t="shared" si="34"/>
        <v>9/15/2012†*19AggregateAll</v>
      </c>
      <c r="F2236" s="13">
        <v>3.9204560000000002</v>
      </c>
      <c r="G2236" s="13">
        <v>3.9204560000000002</v>
      </c>
      <c r="H2236" s="13">
        <v>87.048199999999994</v>
      </c>
      <c r="I2236" s="13">
        <v>0</v>
      </c>
      <c r="J2236" s="13">
        <v>0</v>
      </c>
      <c r="K2236" s="13">
        <v>0</v>
      </c>
      <c r="L2236" s="13">
        <v>0</v>
      </c>
      <c r="M2236" s="13">
        <v>0</v>
      </c>
    </row>
    <row r="2237" spans="1:13" s="13" customFormat="1">
      <c r="A2237" s="11" t="s">
        <v>25</v>
      </c>
      <c r="B2237" s="13">
        <v>19</v>
      </c>
      <c r="C2237" s="13" t="s">
        <v>49</v>
      </c>
      <c r="D2237" s="13" t="s">
        <v>55</v>
      </c>
      <c r="E2237" s="13" t="str">
        <f t="shared" si="34"/>
        <v>9/15/2012†*19Average Per Device30% Cycling</v>
      </c>
      <c r="F2237" s="13">
        <v>4.3997919999999997</v>
      </c>
      <c r="G2237" s="13">
        <v>4.3997919999999997</v>
      </c>
      <c r="H2237" s="13">
        <v>88.252200000000002</v>
      </c>
    </row>
    <row r="2238" spans="1:13" s="13" customFormat="1">
      <c r="A2238" s="11" t="s">
        <v>25</v>
      </c>
      <c r="B2238" s="13">
        <v>19</v>
      </c>
      <c r="C2238" s="13" t="s">
        <v>49</v>
      </c>
      <c r="D2238" s="13" t="s">
        <v>51</v>
      </c>
      <c r="E2238" s="13" t="str">
        <f t="shared" si="34"/>
        <v>9/15/2012†*19Average Per Device50% Cycling</v>
      </c>
      <c r="F2238" s="13">
        <v>3.8728509999999998</v>
      </c>
      <c r="G2238" s="13">
        <v>3.8728509999999998</v>
      </c>
      <c r="H2238" s="13">
        <v>86.370999999999995</v>
      </c>
    </row>
    <row r="2239" spans="1:13" s="13" customFormat="1">
      <c r="A2239" s="11" t="s">
        <v>25</v>
      </c>
      <c r="B2239" s="13">
        <v>19</v>
      </c>
      <c r="C2239" s="13" t="s">
        <v>49</v>
      </c>
      <c r="D2239" s="13" t="s">
        <v>46</v>
      </c>
      <c r="E2239" s="13" t="str">
        <f t="shared" si="34"/>
        <v>9/15/2012†*19Average Per DeviceAll</v>
      </c>
      <c r="F2239" s="13">
        <v>4.0625499999999999</v>
      </c>
      <c r="G2239" s="13">
        <v>4.0625499999999999</v>
      </c>
      <c r="H2239" s="13">
        <v>87.048199999999994</v>
      </c>
      <c r="I2239" s="13">
        <v>0</v>
      </c>
      <c r="J2239" s="13">
        <v>0</v>
      </c>
      <c r="K2239" s="13">
        <v>0</v>
      </c>
      <c r="L2239" s="13">
        <v>0</v>
      </c>
      <c r="M2239" s="13">
        <v>0</v>
      </c>
    </row>
    <row r="2240" spans="1:13" s="13" customFormat="1">
      <c r="A2240" s="11" t="s">
        <v>25</v>
      </c>
      <c r="B2240" s="13">
        <v>19</v>
      </c>
      <c r="C2240" s="13" t="s">
        <v>48</v>
      </c>
      <c r="D2240" s="13" t="s">
        <v>55</v>
      </c>
      <c r="E2240" s="13" t="str">
        <f t="shared" si="34"/>
        <v>9/15/2012†*19Average Per Premise30% Cycling</v>
      </c>
      <c r="F2240" s="13">
        <v>11.551920000000001</v>
      </c>
      <c r="G2240" s="13">
        <v>11.551920000000001</v>
      </c>
      <c r="H2240" s="13">
        <v>88.252200000000002</v>
      </c>
    </row>
    <row r="2241" spans="1:13" s="13" customFormat="1">
      <c r="A2241" s="11" t="s">
        <v>25</v>
      </c>
      <c r="B2241" s="13">
        <v>19</v>
      </c>
      <c r="C2241" s="13" t="s">
        <v>48</v>
      </c>
      <c r="D2241" s="13" t="s">
        <v>51</v>
      </c>
      <c r="E2241" s="13" t="str">
        <f t="shared" si="34"/>
        <v>9/15/2012†*19Average Per Premise50% Cycling</v>
      </c>
      <c r="F2241" s="13">
        <v>6.5354760000000001</v>
      </c>
      <c r="G2241" s="13">
        <v>6.5354760000000001</v>
      </c>
      <c r="H2241" s="13">
        <v>86.370999999999995</v>
      </c>
    </row>
    <row r="2242" spans="1:13" s="13" customFormat="1">
      <c r="A2242" s="11" t="s">
        <v>25</v>
      </c>
      <c r="B2242" s="13">
        <v>19</v>
      </c>
      <c r="C2242" s="13" t="s">
        <v>48</v>
      </c>
      <c r="D2242" s="13" t="s">
        <v>46</v>
      </c>
      <c r="E2242" s="13" t="str">
        <f t="shared" si="34"/>
        <v>9/15/2012†*19Average Per PremiseAll</v>
      </c>
      <c r="F2242" s="13">
        <v>8.3413959999999996</v>
      </c>
      <c r="G2242" s="13">
        <v>8.3413959999999996</v>
      </c>
      <c r="H2242" s="13">
        <v>87.048199999999994</v>
      </c>
      <c r="I2242" s="13">
        <v>0</v>
      </c>
      <c r="J2242" s="13">
        <v>0</v>
      </c>
      <c r="K2242" s="13">
        <v>0</v>
      </c>
      <c r="L2242" s="13">
        <v>0</v>
      </c>
      <c r="M2242" s="13">
        <v>0</v>
      </c>
    </row>
    <row r="2243" spans="1:13" s="13" customFormat="1">
      <c r="A2243" s="11" t="s">
        <v>25</v>
      </c>
      <c r="B2243" s="13">
        <v>19</v>
      </c>
      <c r="C2243" s="13" t="s">
        <v>50</v>
      </c>
      <c r="D2243" s="13" t="s">
        <v>55</v>
      </c>
      <c r="E2243" s="13" t="str">
        <f t="shared" ref="E2243:E2306" si="35">CONCATENATE(A2243,B2243,C2243,D2243)</f>
        <v>9/15/2012†*19Average Per Ton30% Cycling</v>
      </c>
      <c r="F2243" s="13">
        <v>1.138644</v>
      </c>
      <c r="G2243" s="13">
        <v>1.138644</v>
      </c>
      <c r="H2243" s="13">
        <v>88.252200000000002</v>
      </c>
    </row>
    <row r="2244" spans="1:13" s="13" customFormat="1">
      <c r="A2244" s="11" t="s">
        <v>25</v>
      </c>
      <c r="B2244" s="13">
        <v>19</v>
      </c>
      <c r="C2244" s="13" t="s">
        <v>50</v>
      </c>
      <c r="D2244" s="13" t="s">
        <v>51</v>
      </c>
      <c r="E2244" s="13" t="str">
        <f t="shared" si="35"/>
        <v>9/15/2012†*19Average Per Ton50% Cycling</v>
      </c>
      <c r="F2244" s="13">
        <v>0.94387330000000003</v>
      </c>
      <c r="G2244" s="13">
        <v>0.94387330000000003</v>
      </c>
      <c r="H2244" s="13">
        <v>86.370999999999995</v>
      </c>
    </row>
    <row r="2245" spans="1:13" s="13" customFormat="1">
      <c r="A2245" s="11" t="s">
        <v>25</v>
      </c>
      <c r="B2245" s="13">
        <v>19</v>
      </c>
      <c r="C2245" s="13" t="s">
        <v>50</v>
      </c>
      <c r="D2245" s="13" t="s">
        <v>46</v>
      </c>
      <c r="E2245" s="13" t="str">
        <f t="shared" si="35"/>
        <v>9/15/2012†*19Average Per TonAll</v>
      </c>
      <c r="F2245" s="13">
        <v>1.0139910000000001</v>
      </c>
      <c r="G2245" s="13">
        <v>1.0139910000000001</v>
      </c>
      <c r="H2245" s="13">
        <v>87.048199999999994</v>
      </c>
      <c r="I2245" s="13">
        <v>0</v>
      </c>
      <c r="J2245" s="13">
        <v>0</v>
      </c>
      <c r="K2245" s="13">
        <v>0</v>
      </c>
      <c r="L2245" s="13">
        <v>0</v>
      </c>
      <c r="M2245" s="13">
        <v>0</v>
      </c>
    </row>
    <row r="2246" spans="1:13" s="13" customFormat="1">
      <c r="A2246" s="11" t="s">
        <v>25</v>
      </c>
      <c r="B2246" s="13">
        <v>20</v>
      </c>
      <c r="C2246" s="13" t="s">
        <v>56</v>
      </c>
      <c r="D2246" s="13" t="s">
        <v>55</v>
      </c>
      <c r="E2246" s="13" t="str">
        <f t="shared" si="35"/>
        <v>9/15/2012†*20Aggregate30% Cycling</v>
      </c>
      <c r="F2246" s="13">
        <v>1.925338</v>
      </c>
      <c r="G2246" s="13">
        <v>1.925338</v>
      </c>
      <c r="H2246" s="13">
        <v>82.313199999999995</v>
      </c>
    </row>
    <row r="2247" spans="1:13" s="13" customFormat="1">
      <c r="A2247" s="11" t="s">
        <v>25</v>
      </c>
      <c r="B2247" s="13">
        <v>20</v>
      </c>
      <c r="C2247" s="13" t="s">
        <v>56</v>
      </c>
      <c r="D2247" s="13" t="s">
        <v>51</v>
      </c>
      <c r="E2247" s="13" t="str">
        <f t="shared" si="35"/>
        <v>9/15/2012†*20Aggregate50% Cycling</v>
      </c>
      <c r="F2247" s="13">
        <v>1.841993</v>
      </c>
      <c r="G2247" s="13">
        <v>1.841993</v>
      </c>
      <c r="H2247" s="13">
        <v>80.023399999999995</v>
      </c>
    </row>
    <row r="2248" spans="1:13" s="13" customFormat="1">
      <c r="A2248" s="11" t="s">
        <v>25</v>
      </c>
      <c r="B2248" s="13">
        <v>20</v>
      </c>
      <c r="C2248" s="13" t="s">
        <v>56</v>
      </c>
      <c r="D2248" s="13" t="s">
        <v>46</v>
      </c>
      <c r="E2248" s="13" t="str">
        <f t="shared" si="35"/>
        <v>9/15/2012†*20AggregateAll</v>
      </c>
      <c r="F2248" s="13">
        <v>3.768386</v>
      </c>
      <c r="G2248" s="13">
        <v>3.768386</v>
      </c>
      <c r="H2248" s="13">
        <v>80.847700000000003</v>
      </c>
      <c r="I2248" s="13">
        <v>0</v>
      </c>
      <c r="J2248" s="13">
        <v>0</v>
      </c>
      <c r="K2248" s="13">
        <v>0</v>
      </c>
      <c r="L2248" s="13">
        <v>0</v>
      </c>
      <c r="M2248" s="13">
        <v>0</v>
      </c>
    </row>
    <row r="2249" spans="1:13" s="13" customFormat="1">
      <c r="A2249" s="11" t="s">
        <v>25</v>
      </c>
      <c r="B2249" s="13">
        <v>20</v>
      </c>
      <c r="C2249" s="13" t="s">
        <v>49</v>
      </c>
      <c r="D2249" s="13" t="s">
        <v>55</v>
      </c>
      <c r="E2249" s="13" t="str">
        <f t="shared" si="35"/>
        <v>9/15/2012†*20Average Per Device30% Cycling</v>
      </c>
      <c r="F2249" s="13">
        <v>4.3390849999999999</v>
      </c>
      <c r="G2249" s="13">
        <v>4.3390849999999999</v>
      </c>
      <c r="H2249" s="13">
        <v>82.313199999999995</v>
      </c>
    </row>
    <row r="2250" spans="1:13" s="13" customFormat="1">
      <c r="A2250" s="11" t="s">
        <v>25</v>
      </c>
      <c r="B2250" s="13">
        <v>20</v>
      </c>
      <c r="C2250" s="13" t="s">
        <v>49</v>
      </c>
      <c r="D2250" s="13" t="s">
        <v>51</v>
      </c>
      <c r="E2250" s="13" t="str">
        <f t="shared" si="35"/>
        <v>9/15/2012†*20Average Per Device50% Cycling</v>
      </c>
      <c r="F2250" s="13">
        <v>3.626395</v>
      </c>
      <c r="G2250" s="13">
        <v>3.626395</v>
      </c>
      <c r="H2250" s="13">
        <v>80.023399999999995</v>
      </c>
    </row>
    <row r="2251" spans="1:13" s="13" customFormat="1">
      <c r="A2251" s="11" t="s">
        <v>25</v>
      </c>
      <c r="B2251" s="13">
        <v>20</v>
      </c>
      <c r="C2251" s="13" t="s">
        <v>49</v>
      </c>
      <c r="D2251" s="13" t="s">
        <v>46</v>
      </c>
      <c r="E2251" s="13" t="str">
        <f t="shared" si="35"/>
        <v>9/15/2012†*20Average Per DeviceAll</v>
      </c>
      <c r="F2251" s="13">
        <v>3.8829630000000002</v>
      </c>
      <c r="G2251" s="13">
        <v>3.8829630000000002</v>
      </c>
      <c r="H2251" s="13">
        <v>80.847700000000003</v>
      </c>
      <c r="I2251" s="13">
        <v>0</v>
      </c>
      <c r="J2251" s="13">
        <v>0</v>
      </c>
      <c r="K2251" s="13">
        <v>0</v>
      </c>
      <c r="L2251" s="13">
        <v>0</v>
      </c>
      <c r="M2251" s="13">
        <v>0</v>
      </c>
    </row>
    <row r="2252" spans="1:13" s="13" customFormat="1">
      <c r="A2252" s="11" t="s">
        <v>25</v>
      </c>
      <c r="B2252" s="13">
        <v>20</v>
      </c>
      <c r="C2252" s="13" t="s">
        <v>48</v>
      </c>
      <c r="D2252" s="13" t="s">
        <v>55</v>
      </c>
      <c r="E2252" s="13" t="str">
        <f t="shared" si="35"/>
        <v>9/15/2012†*20Average Per Premise30% Cycling</v>
      </c>
      <c r="F2252" s="13">
        <v>11.392530000000001</v>
      </c>
      <c r="G2252" s="13">
        <v>11.392530000000001</v>
      </c>
      <c r="H2252" s="13">
        <v>82.313199999999995</v>
      </c>
    </row>
    <row r="2253" spans="1:13" s="13" customFormat="1">
      <c r="A2253" s="11" t="s">
        <v>25</v>
      </c>
      <c r="B2253" s="13">
        <v>20</v>
      </c>
      <c r="C2253" s="13" t="s">
        <v>48</v>
      </c>
      <c r="D2253" s="13" t="s">
        <v>51</v>
      </c>
      <c r="E2253" s="13" t="str">
        <f t="shared" si="35"/>
        <v>9/15/2012†*20Average Per Premise50% Cycling</v>
      </c>
      <c r="F2253" s="13">
        <v>6.1195789999999999</v>
      </c>
      <c r="G2253" s="13">
        <v>6.1195789999999999</v>
      </c>
      <c r="H2253" s="13">
        <v>80.023399999999995</v>
      </c>
    </row>
    <row r="2254" spans="1:13" s="13" customFormat="1">
      <c r="A2254" s="11" t="s">
        <v>25</v>
      </c>
      <c r="B2254" s="13">
        <v>20</v>
      </c>
      <c r="C2254" s="13" t="s">
        <v>48</v>
      </c>
      <c r="D2254" s="13" t="s">
        <v>46</v>
      </c>
      <c r="E2254" s="13" t="str">
        <f t="shared" si="35"/>
        <v>9/15/2012†*20Average Per PremiseAll</v>
      </c>
      <c r="F2254" s="13">
        <v>8.0178419999999999</v>
      </c>
      <c r="G2254" s="13">
        <v>8.0178419999999999</v>
      </c>
      <c r="H2254" s="13">
        <v>80.847700000000003</v>
      </c>
      <c r="I2254" s="13">
        <v>0</v>
      </c>
      <c r="J2254" s="13">
        <v>0</v>
      </c>
      <c r="K2254" s="13">
        <v>0</v>
      </c>
      <c r="L2254" s="13">
        <v>0</v>
      </c>
      <c r="M2254" s="13">
        <v>0</v>
      </c>
    </row>
    <row r="2255" spans="1:13" s="13" customFormat="1">
      <c r="A2255" s="11" t="s">
        <v>25</v>
      </c>
      <c r="B2255" s="13">
        <v>20</v>
      </c>
      <c r="C2255" s="13" t="s">
        <v>50</v>
      </c>
      <c r="D2255" s="13" t="s">
        <v>55</v>
      </c>
      <c r="E2255" s="13" t="str">
        <f t="shared" si="35"/>
        <v>9/15/2012†*20Average Per Ton30% Cycling</v>
      </c>
      <c r="F2255" s="13">
        <v>1.1229340000000001</v>
      </c>
      <c r="G2255" s="13">
        <v>1.1229340000000001</v>
      </c>
      <c r="H2255" s="13">
        <v>82.313199999999995</v>
      </c>
    </row>
    <row r="2256" spans="1:13" s="13" customFormat="1">
      <c r="A2256" s="11" t="s">
        <v>25</v>
      </c>
      <c r="B2256" s="13">
        <v>20</v>
      </c>
      <c r="C2256" s="13" t="s">
        <v>50</v>
      </c>
      <c r="D2256" s="13" t="s">
        <v>51</v>
      </c>
      <c r="E2256" s="13" t="str">
        <f t="shared" si="35"/>
        <v>9/15/2012†*20Average Per Ton50% Cycling</v>
      </c>
      <c r="F2256" s="13">
        <v>0.88380820000000004</v>
      </c>
      <c r="G2256" s="13">
        <v>0.88380820000000004</v>
      </c>
      <c r="H2256" s="13">
        <v>80.023399999999995</v>
      </c>
    </row>
    <row r="2257" spans="1:13" s="13" customFormat="1">
      <c r="A2257" s="11" t="s">
        <v>25</v>
      </c>
      <c r="B2257" s="13">
        <v>20</v>
      </c>
      <c r="C2257" s="13" t="s">
        <v>50</v>
      </c>
      <c r="D2257" s="13" t="s">
        <v>46</v>
      </c>
      <c r="E2257" s="13" t="str">
        <f t="shared" si="35"/>
        <v>9/15/2012†*20Average Per TonAll</v>
      </c>
      <c r="F2257" s="13">
        <v>0.96989340000000002</v>
      </c>
      <c r="G2257" s="13">
        <v>0.96989340000000002</v>
      </c>
      <c r="H2257" s="13">
        <v>80.847700000000003</v>
      </c>
      <c r="I2257" s="13">
        <v>0</v>
      </c>
      <c r="J2257" s="13">
        <v>0</v>
      </c>
      <c r="K2257" s="13">
        <v>0</v>
      </c>
      <c r="L2257" s="13">
        <v>0</v>
      </c>
      <c r="M2257" s="13">
        <v>0</v>
      </c>
    </row>
    <row r="2258" spans="1:13" s="13" customFormat="1">
      <c r="A2258" s="11" t="s">
        <v>25</v>
      </c>
      <c r="B2258" s="13">
        <v>21</v>
      </c>
      <c r="C2258" s="13" t="s">
        <v>56</v>
      </c>
      <c r="D2258" s="13" t="s">
        <v>55</v>
      </c>
      <c r="E2258" s="13" t="str">
        <f t="shared" si="35"/>
        <v>9/15/2012†*21Aggregate30% Cycling</v>
      </c>
      <c r="F2258" s="13">
        <v>1.7650250000000001</v>
      </c>
      <c r="G2258" s="13">
        <v>1.7650250000000001</v>
      </c>
      <c r="H2258" s="13">
        <v>79.072299999999998</v>
      </c>
    </row>
    <row r="2259" spans="1:13" s="13" customFormat="1">
      <c r="A2259" s="11" t="s">
        <v>25</v>
      </c>
      <c r="B2259" s="13">
        <v>21</v>
      </c>
      <c r="C2259" s="13" t="s">
        <v>56</v>
      </c>
      <c r="D2259" s="13" t="s">
        <v>51</v>
      </c>
      <c r="E2259" s="13" t="str">
        <f t="shared" si="35"/>
        <v>9/15/2012†*21Aggregate50% Cycling</v>
      </c>
      <c r="F2259" s="13">
        <v>1.785674</v>
      </c>
      <c r="G2259" s="13">
        <v>1.785674</v>
      </c>
      <c r="H2259" s="13">
        <v>77.827200000000005</v>
      </c>
    </row>
    <row r="2260" spans="1:13" s="13" customFormat="1">
      <c r="A2260" s="11" t="s">
        <v>25</v>
      </c>
      <c r="B2260" s="13">
        <v>21</v>
      </c>
      <c r="C2260" s="13" t="s">
        <v>56</v>
      </c>
      <c r="D2260" s="13" t="s">
        <v>46</v>
      </c>
      <c r="E2260" s="13" t="str">
        <f t="shared" si="35"/>
        <v>9/15/2012†*21AggregateAll</v>
      </c>
      <c r="F2260" s="13">
        <v>3.5516009999999998</v>
      </c>
      <c r="G2260" s="13">
        <v>3.5516009999999998</v>
      </c>
      <c r="H2260" s="13">
        <v>78.275400000000005</v>
      </c>
      <c r="I2260" s="13">
        <v>0</v>
      </c>
      <c r="J2260" s="13">
        <v>0</v>
      </c>
      <c r="K2260" s="13">
        <v>0</v>
      </c>
      <c r="L2260" s="13">
        <v>0</v>
      </c>
      <c r="M2260" s="13">
        <v>0</v>
      </c>
    </row>
    <row r="2261" spans="1:13" s="13" customFormat="1">
      <c r="A2261" s="11" t="s">
        <v>25</v>
      </c>
      <c r="B2261" s="13">
        <v>21</v>
      </c>
      <c r="C2261" s="13" t="s">
        <v>49</v>
      </c>
      <c r="D2261" s="13" t="s">
        <v>55</v>
      </c>
      <c r="E2261" s="13" t="str">
        <f t="shared" si="35"/>
        <v>9/15/2012†*21Average Per Device30% Cycling</v>
      </c>
      <c r="F2261" s="13">
        <v>3.9777909999999999</v>
      </c>
      <c r="G2261" s="13">
        <v>3.9777909999999999</v>
      </c>
      <c r="H2261" s="13">
        <v>79.072299999999998</v>
      </c>
    </row>
    <row r="2262" spans="1:13" s="13" customFormat="1">
      <c r="A2262" s="11" t="s">
        <v>25</v>
      </c>
      <c r="B2262" s="13">
        <v>21</v>
      </c>
      <c r="C2262" s="13" t="s">
        <v>49</v>
      </c>
      <c r="D2262" s="13" t="s">
        <v>51</v>
      </c>
      <c r="E2262" s="13" t="str">
        <f t="shared" si="35"/>
        <v>9/15/2012†*21Average Per Device50% Cycling</v>
      </c>
      <c r="F2262" s="13">
        <v>3.515517</v>
      </c>
      <c r="G2262" s="13">
        <v>3.515517</v>
      </c>
      <c r="H2262" s="13">
        <v>77.827200000000005</v>
      </c>
    </row>
    <row r="2263" spans="1:13" s="13" customFormat="1">
      <c r="A2263" s="11" t="s">
        <v>25</v>
      </c>
      <c r="B2263" s="13">
        <v>21</v>
      </c>
      <c r="C2263" s="13" t="s">
        <v>49</v>
      </c>
      <c r="D2263" s="13" t="s">
        <v>46</v>
      </c>
      <c r="E2263" s="13" t="str">
        <f t="shared" si="35"/>
        <v>9/15/2012†*21Average Per DeviceAll</v>
      </c>
      <c r="F2263" s="13">
        <v>3.6819359999999999</v>
      </c>
      <c r="G2263" s="13">
        <v>3.6819359999999999</v>
      </c>
      <c r="H2263" s="13">
        <v>78.275400000000005</v>
      </c>
      <c r="I2263" s="13">
        <v>0</v>
      </c>
      <c r="J2263" s="13">
        <v>0</v>
      </c>
      <c r="K2263" s="13">
        <v>0</v>
      </c>
      <c r="L2263" s="13">
        <v>0</v>
      </c>
      <c r="M2263" s="13">
        <v>0</v>
      </c>
    </row>
    <row r="2264" spans="1:13" s="13" customFormat="1">
      <c r="A2264" s="11" t="s">
        <v>25</v>
      </c>
      <c r="B2264" s="13">
        <v>21</v>
      </c>
      <c r="C2264" s="13" t="s">
        <v>48</v>
      </c>
      <c r="D2264" s="13" t="s">
        <v>55</v>
      </c>
      <c r="E2264" s="13" t="str">
        <f t="shared" si="35"/>
        <v>9/15/2012†*21Average Per Premise30% Cycling</v>
      </c>
      <c r="F2264" s="13">
        <v>10.44393</v>
      </c>
      <c r="G2264" s="13">
        <v>10.44393</v>
      </c>
      <c r="H2264" s="13">
        <v>79.072299999999998</v>
      </c>
    </row>
    <row r="2265" spans="1:13" s="13" customFormat="1">
      <c r="A2265" s="11" t="s">
        <v>25</v>
      </c>
      <c r="B2265" s="13">
        <v>21</v>
      </c>
      <c r="C2265" s="13" t="s">
        <v>48</v>
      </c>
      <c r="D2265" s="13" t="s">
        <v>51</v>
      </c>
      <c r="E2265" s="13" t="str">
        <f t="shared" si="35"/>
        <v>9/15/2012†*21Average Per Premise50% Cycling</v>
      </c>
      <c r="F2265" s="13">
        <v>5.9324709999999996</v>
      </c>
      <c r="G2265" s="13">
        <v>5.9324709999999996</v>
      </c>
      <c r="H2265" s="13">
        <v>77.827200000000005</v>
      </c>
    </row>
    <row r="2266" spans="1:13" s="13" customFormat="1">
      <c r="A2266" s="11" t="s">
        <v>25</v>
      </c>
      <c r="B2266" s="13">
        <v>21</v>
      </c>
      <c r="C2266" s="13" t="s">
        <v>48</v>
      </c>
      <c r="D2266" s="13" t="s">
        <v>46</v>
      </c>
      <c r="E2266" s="13" t="str">
        <f t="shared" si="35"/>
        <v>9/15/2012†*21Average Per PremiseAll</v>
      </c>
      <c r="F2266" s="13">
        <v>7.556597</v>
      </c>
      <c r="G2266" s="13">
        <v>7.556597</v>
      </c>
      <c r="H2266" s="13">
        <v>78.275400000000005</v>
      </c>
      <c r="I2266" s="13">
        <v>0</v>
      </c>
      <c r="J2266" s="13">
        <v>0</v>
      </c>
      <c r="K2266" s="13">
        <v>0</v>
      </c>
      <c r="L2266" s="13">
        <v>0</v>
      </c>
      <c r="M2266" s="13">
        <v>0</v>
      </c>
    </row>
    <row r="2267" spans="1:13" s="13" customFormat="1">
      <c r="A2267" s="11" t="s">
        <v>25</v>
      </c>
      <c r="B2267" s="13">
        <v>21</v>
      </c>
      <c r="C2267" s="13" t="s">
        <v>50</v>
      </c>
      <c r="D2267" s="13" t="s">
        <v>55</v>
      </c>
      <c r="E2267" s="13" t="str">
        <f t="shared" si="35"/>
        <v>9/15/2012†*21Average Per Ton30% Cycling</v>
      </c>
      <c r="F2267" s="13">
        <v>1.029433</v>
      </c>
      <c r="G2267" s="13">
        <v>1.029433</v>
      </c>
      <c r="H2267" s="13">
        <v>79.072299999999998</v>
      </c>
    </row>
    <row r="2268" spans="1:13" s="13" customFormat="1">
      <c r="A2268" s="11" t="s">
        <v>25</v>
      </c>
      <c r="B2268" s="13">
        <v>21</v>
      </c>
      <c r="C2268" s="13" t="s">
        <v>50</v>
      </c>
      <c r="D2268" s="13" t="s">
        <v>51</v>
      </c>
      <c r="E2268" s="13" t="str">
        <f t="shared" si="35"/>
        <v>9/15/2012†*21Average Per Ton50% Cycling</v>
      </c>
      <c r="F2268" s="13">
        <v>0.85678549999999998</v>
      </c>
      <c r="G2268" s="13">
        <v>0.85678549999999998</v>
      </c>
      <c r="H2268" s="13">
        <v>77.827200000000005</v>
      </c>
    </row>
    <row r="2269" spans="1:13" s="13" customFormat="1">
      <c r="A2269" s="11" t="s">
        <v>25</v>
      </c>
      <c r="B2269" s="13">
        <v>21</v>
      </c>
      <c r="C2269" s="13" t="s">
        <v>50</v>
      </c>
      <c r="D2269" s="13" t="s">
        <v>46</v>
      </c>
      <c r="E2269" s="13" t="str">
        <f t="shared" si="35"/>
        <v>9/15/2012†*21Average Per TonAll</v>
      </c>
      <c r="F2269" s="13">
        <v>0.91893849999999999</v>
      </c>
      <c r="G2269" s="13">
        <v>0.91893849999999999</v>
      </c>
      <c r="H2269" s="13">
        <v>78.275400000000005</v>
      </c>
      <c r="I2269" s="13">
        <v>0</v>
      </c>
      <c r="J2269" s="13">
        <v>0</v>
      </c>
      <c r="K2269" s="13">
        <v>0</v>
      </c>
      <c r="L2269" s="13">
        <v>0</v>
      </c>
      <c r="M2269" s="13">
        <v>0</v>
      </c>
    </row>
    <row r="2270" spans="1:13" s="13" customFormat="1">
      <c r="A2270" s="11" t="s">
        <v>25</v>
      </c>
      <c r="B2270" s="13">
        <v>22</v>
      </c>
      <c r="C2270" s="13" t="s">
        <v>56</v>
      </c>
      <c r="D2270" s="13" t="s">
        <v>55</v>
      </c>
      <c r="E2270" s="13" t="str">
        <f t="shared" si="35"/>
        <v>9/15/2012†*22Aggregate30% Cycling</v>
      </c>
      <c r="F2270" s="13">
        <v>1.603351</v>
      </c>
      <c r="G2270" s="13">
        <v>1.603351</v>
      </c>
      <c r="H2270" s="13">
        <v>76.4572</v>
      </c>
    </row>
    <row r="2271" spans="1:13" s="13" customFormat="1">
      <c r="A2271" s="11" t="s">
        <v>25</v>
      </c>
      <c r="B2271" s="13">
        <v>22</v>
      </c>
      <c r="C2271" s="13" t="s">
        <v>56</v>
      </c>
      <c r="D2271" s="13" t="s">
        <v>51</v>
      </c>
      <c r="E2271" s="13" t="str">
        <f t="shared" si="35"/>
        <v>9/15/2012†*22Aggregate50% Cycling</v>
      </c>
      <c r="F2271" s="13">
        <v>1.386849</v>
      </c>
      <c r="G2271" s="13">
        <v>1.386849</v>
      </c>
      <c r="H2271" s="13">
        <v>75.056200000000004</v>
      </c>
    </row>
    <row r="2272" spans="1:13" s="13" customFormat="1">
      <c r="A2272" s="11" t="s">
        <v>25</v>
      </c>
      <c r="B2272" s="13">
        <v>22</v>
      </c>
      <c r="C2272" s="13" t="s">
        <v>56</v>
      </c>
      <c r="D2272" s="13" t="s">
        <v>46</v>
      </c>
      <c r="E2272" s="13" t="str">
        <f t="shared" si="35"/>
        <v>9/15/2012†*22AggregateAll</v>
      </c>
      <c r="F2272" s="13">
        <v>2.991177</v>
      </c>
      <c r="G2272" s="13">
        <v>2.991177</v>
      </c>
      <c r="H2272" s="13">
        <v>75.560500000000005</v>
      </c>
      <c r="I2272" s="13">
        <v>0</v>
      </c>
      <c r="J2272" s="13">
        <v>0</v>
      </c>
      <c r="K2272" s="13">
        <v>0</v>
      </c>
      <c r="L2272" s="13">
        <v>0</v>
      </c>
      <c r="M2272" s="13">
        <v>0</v>
      </c>
    </row>
    <row r="2273" spans="1:13" s="13" customFormat="1">
      <c r="A2273" s="11" t="s">
        <v>25</v>
      </c>
      <c r="B2273" s="13">
        <v>22</v>
      </c>
      <c r="C2273" s="13" t="s">
        <v>49</v>
      </c>
      <c r="D2273" s="13" t="s">
        <v>55</v>
      </c>
      <c r="E2273" s="13" t="str">
        <f t="shared" si="35"/>
        <v>9/15/2012†*22Average Per Device30% Cycling</v>
      </c>
      <c r="F2273" s="13">
        <v>3.613432</v>
      </c>
      <c r="G2273" s="13">
        <v>3.613432</v>
      </c>
      <c r="H2273" s="13">
        <v>76.4572</v>
      </c>
    </row>
    <row r="2274" spans="1:13" s="13" customFormat="1">
      <c r="A2274" s="11" t="s">
        <v>25</v>
      </c>
      <c r="B2274" s="13">
        <v>22</v>
      </c>
      <c r="C2274" s="13" t="s">
        <v>49</v>
      </c>
      <c r="D2274" s="13" t="s">
        <v>51</v>
      </c>
      <c r="E2274" s="13" t="str">
        <f t="shared" si="35"/>
        <v>9/15/2012†*22Average Per Device50% Cycling</v>
      </c>
      <c r="F2274" s="13">
        <v>2.7303380000000002</v>
      </c>
      <c r="G2274" s="13">
        <v>2.7303380000000002</v>
      </c>
      <c r="H2274" s="13">
        <v>75.056200000000004</v>
      </c>
    </row>
    <row r="2275" spans="1:13" s="13" customFormat="1">
      <c r="A2275" s="11" t="s">
        <v>25</v>
      </c>
      <c r="B2275" s="13">
        <v>22</v>
      </c>
      <c r="C2275" s="13" t="s">
        <v>49</v>
      </c>
      <c r="D2275" s="13" t="s">
        <v>46</v>
      </c>
      <c r="E2275" s="13" t="str">
        <f t="shared" si="35"/>
        <v>9/15/2012†*22Average Per DeviceAll</v>
      </c>
      <c r="F2275" s="13">
        <v>3.0482520000000002</v>
      </c>
      <c r="G2275" s="13">
        <v>3.0482520000000002</v>
      </c>
      <c r="H2275" s="13">
        <v>75.560500000000005</v>
      </c>
      <c r="I2275" s="13">
        <v>0</v>
      </c>
      <c r="J2275" s="13">
        <v>0</v>
      </c>
      <c r="K2275" s="13">
        <v>0</v>
      </c>
      <c r="L2275" s="13">
        <v>0</v>
      </c>
      <c r="M2275" s="13">
        <v>0</v>
      </c>
    </row>
    <row r="2276" spans="1:13" s="13" customFormat="1">
      <c r="A2276" s="11" t="s">
        <v>25</v>
      </c>
      <c r="B2276" s="13">
        <v>22</v>
      </c>
      <c r="C2276" s="13" t="s">
        <v>48</v>
      </c>
      <c r="D2276" s="13" t="s">
        <v>55</v>
      </c>
      <c r="E2276" s="13" t="str">
        <f t="shared" si="35"/>
        <v>9/15/2012†*22Average Per Premise30% Cycling</v>
      </c>
      <c r="F2276" s="13">
        <v>9.4872859999999992</v>
      </c>
      <c r="G2276" s="13">
        <v>9.4872859999999992</v>
      </c>
      <c r="H2276" s="13">
        <v>76.4572</v>
      </c>
    </row>
    <row r="2277" spans="1:13" s="13" customFormat="1">
      <c r="A2277" s="11" t="s">
        <v>25</v>
      </c>
      <c r="B2277" s="13">
        <v>22</v>
      </c>
      <c r="C2277" s="13" t="s">
        <v>48</v>
      </c>
      <c r="D2277" s="13" t="s">
        <v>51</v>
      </c>
      <c r="E2277" s="13" t="str">
        <f t="shared" si="35"/>
        <v>9/15/2012†*22Average Per Premise50% Cycling</v>
      </c>
      <c r="F2277" s="13">
        <v>4.6074729999999997</v>
      </c>
      <c r="G2277" s="13">
        <v>4.6074729999999997</v>
      </c>
      <c r="H2277" s="13">
        <v>75.056200000000004</v>
      </c>
    </row>
    <row r="2278" spans="1:13" s="13" customFormat="1">
      <c r="A2278" s="11" t="s">
        <v>25</v>
      </c>
      <c r="B2278" s="13">
        <v>22</v>
      </c>
      <c r="C2278" s="13" t="s">
        <v>48</v>
      </c>
      <c r="D2278" s="13" t="s">
        <v>46</v>
      </c>
      <c r="E2278" s="13" t="str">
        <f t="shared" si="35"/>
        <v>9/15/2012†*22Average Per PremiseAll</v>
      </c>
      <c r="F2278" s="13">
        <v>6.3642060000000003</v>
      </c>
      <c r="G2278" s="13">
        <v>6.3642060000000003</v>
      </c>
      <c r="H2278" s="13">
        <v>75.560500000000005</v>
      </c>
      <c r="I2278" s="13">
        <v>0</v>
      </c>
      <c r="J2278" s="13">
        <v>0</v>
      </c>
      <c r="K2278" s="13">
        <v>0</v>
      </c>
      <c r="L2278" s="13">
        <v>0</v>
      </c>
      <c r="M2278" s="13">
        <v>0</v>
      </c>
    </row>
    <row r="2279" spans="1:13" s="13" customFormat="1">
      <c r="A2279" s="11" t="s">
        <v>25</v>
      </c>
      <c r="B2279" s="13">
        <v>22</v>
      </c>
      <c r="C2279" s="13" t="s">
        <v>50</v>
      </c>
      <c r="D2279" s="13" t="s">
        <v>55</v>
      </c>
      <c r="E2279" s="13" t="str">
        <f t="shared" si="35"/>
        <v>9/15/2012†*22Average Per Ton30% Cycling</v>
      </c>
      <c r="F2279" s="13">
        <v>0.93513829999999998</v>
      </c>
      <c r="G2279" s="13">
        <v>0.93513829999999998</v>
      </c>
      <c r="H2279" s="13">
        <v>76.4572</v>
      </c>
    </row>
    <row r="2280" spans="1:13" s="13" customFormat="1">
      <c r="A2280" s="11" t="s">
        <v>25</v>
      </c>
      <c r="B2280" s="13">
        <v>22</v>
      </c>
      <c r="C2280" s="13" t="s">
        <v>50</v>
      </c>
      <c r="D2280" s="13" t="s">
        <v>51</v>
      </c>
      <c r="E2280" s="13" t="str">
        <f t="shared" si="35"/>
        <v>9/15/2012†*22Average Per Ton50% Cycling</v>
      </c>
      <c r="F2280" s="13">
        <v>0.66542520000000005</v>
      </c>
      <c r="G2280" s="13">
        <v>0.66542520000000005</v>
      </c>
      <c r="H2280" s="13">
        <v>75.056200000000004</v>
      </c>
    </row>
    <row r="2281" spans="1:13" s="13" customFormat="1">
      <c r="A2281" s="11" t="s">
        <v>25</v>
      </c>
      <c r="B2281" s="13">
        <v>22</v>
      </c>
      <c r="C2281" s="13" t="s">
        <v>50</v>
      </c>
      <c r="D2281" s="13" t="s">
        <v>46</v>
      </c>
      <c r="E2281" s="13" t="str">
        <f t="shared" si="35"/>
        <v>9/15/2012†*22Average Per TonAll</v>
      </c>
      <c r="F2281" s="13">
        <v>0.76252200000000003</v>
      </c>
      <c r="G2281" s="13">
        <v>0.76252200000000003</v>
      </c>
      <c r="H2281" s="13">
        <v>75.560500000000005</v>
      </c>
      <c r="I2281" s="13">
        <v>0</v>
      </c>
      <c r="J2281" s="13">
        <v>0</v>
      </c>
      <c r="K2281" s="13">
        <v>0</v>
      </c>
      <c r="L2281" s="13">
        <v>0</v>
      </c>
      <c r="M2281" s="13">
        <v>0</v>
      </c>
    </row>
    <row r="2282" spans="1:13" s="13" customFormat="1">
      <c r="A2282" s="11" t="s">
        <v>25</v>
      </c>
      <c r="B2282" s="13">
        <v>23</v>
      </c>
      <c r="C2282" s="13" t="s">
        <v>56</v>
      </c>
      <c r="D2282" s="13" t="s">
        <v>55</v>
      </c>
      <c r="E2282" s="13" t="str">
        <f t="shared" si="35"/>
        <v>9/15/2012†*23Aggregate30% Cycling</v>
      </c>
      <c r="F2282" s="13">
        <v>1.2708029999999999</v>
      </c>
      <c r="G2282" s="13">
        <v>1.2708029999999999</v>
      </c>
      <c r="H2282" s="13">
        <v>74.167599999999993</v>
      </c>
    </row>
    <row r="2283" spans="1:13" s="13" customFormat="1">
      <c r="A2283" s="11" t="s">
        <v>25</v>
      </c>
      <c r="B2283" s="13">
        <v>23</v>
      </c>
      <c r="C2283" s="13" t="s">
        <v>56</v>
      </c>
      <c r="D2283" s="13" t="s">
        <v>51</v>
      </c>
      <c r="E2283" s="13" t="str">
        <f t="shared" si="35"/>
        <v>9/15/2012†*23Aggregate50% Cycling</v>
      </c>
      <c r="F2283" s="13">
        <v>1.042548</v>
      </c>
      <c r="G2283" s="13">
        <v>1.042548</v>
      </c>
      <c r="H2283" s="13">
        <v>72.391099999999994</v>
      </c>
    </row>
    <row r="2284" spans="1:13" s="13" customFormat="1">
      <c r="A2284" s="11" t="s">
        <v>25</v>
      </c>
      <c r="B2284" s="13">
        <v>23</v>
      </c>
      <c r="C2284" s="13" t="s">
        <v>56</v>
      </c>
      <c r="D2284" s="13" t="s">
        <v>46</v>
      </c>
      <c r="E2284" s="13" t="str">
        <f t="shared" si="35"/>
        <v>9/15/2012†*23AggregateAll</v>
      </c>
      <c r="F2284" s="13">
        <v>2.3141620000000001</v>
      </c>
      <c r="G2284" s="13">
        <v>2.3141620000000001</v>
      </c>
      <c r="H2284" s="13">
        <v>73.030600000000007</v>
      </c>
      <c r="I2284" s="13">
        <v>0</v>
      </c>
      <c r="J2284" s="13">
        <v>0</v>
      </c>
      <c r="K2284" s="13">
        <v>0</v>
      </c>
      <c r="L2284" s="13">
        <v>0</v>
      </c>
      <c r="M2284" s="13">
        <v>0</v>
      </c>
    </row>
    <row r="2285" spans="1:13" s="13" customFormat="1">
      <c r="A2285" s="11" t="s">
        <v>25</v>
      </c>
      <c r="B2285" s="13">
        <v>23</v>
      </c>
      <c r="C2285" s="13" t="s">
        <v>49</v>
      </c>
      <c r="D2285" s="13" t="s">
        <v>55</v>
      </c>
      <c r="E2285" s="13" t="str">
        <f t="shared" si="35"/>
        <v>9/15/2012†*23Average Per Device30% Cycling</v>
      </c>
      <c r="F2285" s="13">
        <v>2.8639760000000001</v>
      </c>
      <c r="G2285" s="13">
        <v>2.8639760000000001</v>
      </c>
      <c r="H2285" s="13">
        <v>74.167599999999993</v>
      </c>
    </row>
    <row r="2286" spans="1:13" s="13" customFormat="1">
      <c r="A2286" s="11" t="s">
        <v>25</v>
      </c>
      <c r="B2286" s="13">
        <v>23</v>
      </c>
      <c r="C2286" s="13" t="s">
        <v>49</v>
      </c>
      <c r="D2286" s="13" t="s">
        <v>51</v>
      </c>
      <c r="E2286" s="13" t="str">
        <f t="shared" si="35"/>
        <v>9/15/2012†*23Average Per Device50% Cycling</v>
      </c>
      <c r="F2286" s="13">
        <v>2.0524990000000001</v>
      </c>
      <c r="G2286" s="13">
        <v>2.0524990000000001</v>
      </c>
      <c r="H2286" s="13">
        <v>72.391099999999994</v>
      </c>
    </row>
    <row r="2287" spans="1:13" s="13" customFormat="1">
      <c r="A2287" s="11" t="s">
        <v>25</v>
      </c>
      <c r="B2287" s="13">
        <v>23</v>
      </c>
      <c r="C2287" s="13" t="s">
        <v>49</v>
      </c>
      <c r="D2287" s="13" t="s">
        <v>46</v>
      </c>
      <c r="E2287" s="13" t="str">
        <f t="shared" si="35"/>
        <v>9/15/2012†*23Average Per DeviceAll</v>
      </c>
      <c r="F2287" s="13">
        <v>2.3446310000000001</v>
      </c>
      <c r="G2287" s="13">
        <v>2.3446310000000001</v>
      </c>
      <c r="H2287" s="13">
        <v>73.030600000000007</v>
      </c>
      <c r="I2287" s="13">
        <v>0</v>
      </c>
      <c r="J2287" s="13">
        <v>0</v>
      </c>
      <c r="K2287" s="13">
        <v>0</v>
      </c>
      <c r="L2287" s="13">
        <v>0</v>
      </c>
      <c r="M2287" s="13">
        <v>0</v>
      </c>
    </row>
    <row r="2288" spans="1:13" s="13" customFormat="1">
      <c r="A2288" s="11" t="s">
        <v>25</v>
      </c>
      <c r="B2288" s="13">
        <v>23</v>
      </c>
      <c r="C2288" s="13" t="s">
        <v>48</v>
      </c>
      <c r="D2288" s="13" t="s">
        <v>55</v>
      </c>
      <c r="E2288" s="13" t="str">
        <f t="shared" si="35"/>
        <v>9/15/2012†*23Average Per Premise30% Cycling</v>
      </c>
      <c r="F2288" s="13">
        <v>7.5195439999999998</v>
      </c>
      <c r="G2288" s="13">
        <v>7.5195439999999998</v>
      </c>
      <c r="H2288" s="13">
        <v>74.167599999999993</v>
      </c>
    </row>
    <row r="2289" spans="1:13" s="13" customFormat="1">
      <c r="A2289" s="11" t="s">
        <v>25</v>
      </c>
      <c r="B2289" s="13">
        <v>23</v>
      </c>
      <c r="C2289" s="13" t="s">
        <v>48</v>
      </c>
      <c r="D2289" s="13" t="s">
        <v>51</v>
      </c>
      <c r="E2289" s="13" t="str">
        <f t="shared" si="35"/>
        <v>9/15/2012†*23Average Per Premise50% Cycling</v>
      </c>
      <c r="F2289" s="13">
        <v>3.4636140000000002</v>
      </c>
      <c r="G2289" s="13">
        <v>3.4636140000000002</v>
      </c>
      <c r="H2289" s="13">
        <v>72.391099999999994</v>
      </c>
    </row>
    <row r="2290" spans="1:13" s="13" customFormat="1">
      <c r="A2290" s="11" t="s">
        <v>25</v>
      </c>
      <c r="B2290" s="13">
        <v>23</v>
      </c>
      <c r="C2290" s="13" t="s">
        <v>48</v>
      </c>
      <c r="D2290" s="13" t="s">
        <v>46</v>
      </c>
      <c r="E2290" s="13" t="str">
        <f t="shared" si="35"/>
        <v>9/15/2012†*23Average Per PremiseAll</v>
      </c>
      <c r="F2290" s="13">
        <v>4.9237479999999998</v>
      </c>
      <c r="G2290" s="13">
        <v>4.9237479999999998</v>
      </c>
      <c r="H2290" s="13">
        <v>73.030600000000007</v>
      </c>
      <c r="I2290" s="13">
        <v>0</v>
      </c>
      <c r="J2290" s="13">
        <v>0</v>
      </c>
      <c r="K2290" s="13">
        <v>0</v>
      </c>
      <c r="L2290" s="13">
        <v>0</v>
      </c>
      <c r="M2290" s="13">
        <v>0</v>
      </c>
    </row>
    <row r="2291" spans="1:13" s="13" customFormat="1">
      <c r="A2291" s="11" t="s">
        <v>25</v>
      </c>
      <c r="B2291" s="13">
        <v>23</v>
      </c>
      <c r="C2291" s="13" t="s">
        <v>50</v>
      </c>
      <c r="D2291" s="13" t="s">
        <v>55</v>
      </c>
      <c r="E2291" s="13" t="str">
        <f t="shared" si="35"/>
        <v>9/15/2012†*23Average Per Ton30% Cycling</v>
      </c>
      <c r="F2291" s="13">
        <v>0.74118289999999998</v>
      </c>
      <c r="G2291" s="13">
        <v>0.74118289999999998</v>
      </c>
      <c r="H2291" s="13">
        <v>74.167599999999993</v>
      </c>
    </row>
    <row r="2292" spans="1:13" s="13" customFormat="1">
      <c r="A2292" s="11" t="s">
        <v>25</v>
      </c>
      <c r="B2292" s="13">
        <v>23</v>
      </c>
      <c r="C2292" s="13" t="s">
        <v>50</v>
      </c>
      <c r="D2292" s="13" t="s">
        <v>51</v>
      </c>
      <c r="E2292" s="13" t="str">
        <f t="shared" si="35"/>
        <v>9/15/2012†*23Average Per Ton50% Cycling</v>
      </c>
      <c r="F2292" s="13">
        <v>0.50022560000000005</v>
      </c>
      <c r="G2292" s="13">
        <v>0.50022560000000005</v>
      </c>
      <c r="H2292" s="13">
        <v>72.391099999999994</v>
      </c>
    </row>
    <row r="2293" spans="1:13" s="13" customFormat="1">
      <c r="A2293" s="11" t="s">
        <v>25</v>
      </c>
      <c r="B2293" s="13">
        <v>23</v>
      </c>
      <c r="C2293" s="13" t="s">
        <v>50</v>
      </c>
      <c r="D2293" s="13" t="s">
        <v>46</v>
      </c>
      <c r="E2293" s="13" t="str">
        <f t="shared" si="35"/>
        <v>9/15/2012†*23Average Per TonAll</v>
      </c>
      <c r="F2293" s="13">
        <v>0.5869702</v>
      </c>
      <c r="G2293" s="13">
        <v>0.5869702</v>
      </c>
      <c r="H2293" s="13">
        <v>73.030600000000007</v>
      </c>
      <c r="I2293" s="13">
        <v>0</v>
      </c>
      <c r="J2293" s="13">
        <v>0</v>
      </c>
      <c r="K2293" s="13">
        <v>0</v>
      </c>
      <c r="L2293" s="13">
        <v>0</v>
      </c>
      <c r="M2293" s="13">
        <v>0</v>
      </c>
    </row>
    <row r="2294" spans="1:13" s="13" customFormat="1">
      <c r="A2294" s="11" t="s">
        <v>25</v>
      </c>
      <c r="B2294" s="13">
        <v>24</v>
      </c>
      <c r="C2294" s="13" t="s">
        <v>56</v>
      </c>
      <c r="D2294" s="13" t="s">
        <v>55</v>
      </c>
      <c r="E2294" s="13" t="str">
        <f t="shared" si="35"/>
        <v>9/15/2012†*24Aggregate30% Cycling</v>
      </c>
      <c r="F2294" s="13">
        <v>0.93057789999999996</v>
      </c>
      <c r="G2294" s="13">
        <v>0.93057789999999996</v>
      </c>
      <c r="H2294" s="13">
        <v>72.6858</v>
      </c>
    </row>
    <row r="2295" spans="1:13" s="13" customFormat="1">
      <c r="A2295" s="11" t="s">
        <v>25</v>
      </c>
      <c r="B2295" s="13">
        <v>24</v>
      </c>
      <c r="C2295" s="13" t="s">
        <v>56</v>
      </c>
      <c r="D2295" s="13" t="s">
        <v>51</v>
      </c>
      <c r="E2295" s="13" t="str">
        <f t="shared" si="35"/>
        <v>9/15/2012†*24Aggregate50% Cycling</v>
      </c>
      <c r="F2295" s="13">
        <v>1.014435</v>
      </c>
      <c r="G2295" s="13">
        <v>1.014435</v>
      </c>
      <c r="H2295" s="13">
        <v>70.5625</v>
      </c>
    </row>
    <row r="2296" spans="1:13" s="13" customFormat="1">
      <c r="A2296" s="11" t="s">
        <v>25</v>
      </c>
      <c r="B2296" s="13">
        <v>24</v>
      </c>
      <c r="C2296" s="13" t="s">
        <v>56</v>
      </c>
      <c r="D2296" s="13" t="s">
        <v>46</v>
      </c>
      <c r="E2296" s="13" t="str">
        <f t="shared" si="35"/>
        <v>9/15/2012†*24AggregateAll</v>
      </c>
      <c r="F2296" s="13">
        <v>1.945441</v>
      </c>
      <c r="G2296" s="13">
        <v>1.945441</v>
      </c>
      <c r="H2296" s="13">
        <v>71.326899999999995</v>
      </c>
      <c r="I2296" s="13">
        <v>0</v>
      </c>
      <c r="J2296" s="13">
        <v>0</v>
      </c>
      <c r="K2296" s="13">
        <v>0</v>
      </c>
      <c r="L2296" s="13">
        <v>0</v>
      </c>
      <c r="M2296" s="13">
        <v>0</v>
      </c>
    </row>
    <row r="2297" spans="1:13" s="13" customFormat="1">
      <c r="A2297" s="11" t="s">
        <v>25</v>
      </c>
      <c r="B2297" s="13">
        <v>24</v>
      </c>
      <c r="C2297" s="13" t="s">
        <v>49</v>
      </c>
      <c r="D2297" s="13" t="s">
        <v>55</v>
      </c>
      <c r="E2297" s="13" t="str">
        <f t="shared" si="35"/>
        <v>9/15/2012†*24Average Per Device30% Cycling</v>
      </c>
      <c r="F2297" s="13">
        <v>2.0972200000000001</v>
      </c>
      <c r="G2297" s="13">
        <v>2.0972200000000001</v>
      </c>
      <c r="H2297" s="13">
        <v>72.6858</v>
      </c>
    </row>
    <row r="2298" spans="1:13" s="13" customFormat="1">
      <c r="A2298" s="11" t="s">
        <v>25</v>
      </c>
      <c r="B2298" s="13">
        <v>24</v>
      </c>
      <c r="C2298" s="13" t="s">
        <v>49</v>
      </c>
      <c r="D2298" s="13" t="s">
        <v>51</v>
      </c>
      <c r="E2298" s="13" t="str">
        <f t="shared" si="35"/>
        <v>9/15/2012†*24Average Per Device50% Cycling</v>
      </c>
      <c r="F2298" s="13">
        <v>1.9971540000000001</v>
      </c>
      <c r="G2298" s="13">
        <v>1.9971540000000001</v>
      </c>
      <c r="H2298" s="13">
        <v>70.5625</v>
      </c>
    </row>
    <row r="2299" spans="1:13" s="13" customFormat="1">
      <c r="A2299" s="11" t="s">
        <v>25</v>
      </c>
      <c r="B2299" s="13">
        <v>24</v>
      </c>
      <c r="C2299" s="13" t="s">
        <v>49</v>
      </c>
      <c r="D2299" s="13" t="s">
        <v>46</v>
      </c>
      <c r="E2299" s="13" t="str">
        <f t="shared" si="35"/>
        <v>9/15/2012†*24Average Per DeviceAll</v>
      </c>
      <c r="F2299" s="13">
        <v>2.0331769999999998</v>
      </c>
      <c r="G2299" s="13">
        <v>2.0331769999999998</v>
      </c>
      <c r="H2299" s="13">
        <v>71.326899999999995</v>
      </c>
      <c r="I2299" s="13">
        <v>0</v>
      </c>
      <c r="J2299" s="13">
        <v>0</v>
      </c>
      <c r="K2299" s="13">
        <v>0</v>
      </c>
      <c r="L2299" s="13">
        <v>0</v>
      </c>
      <c r="M2299" s="13">
        <v>0</v>
      </c>
    </row>
    <row r="2300" spans="1:13" s="13" customFormat="1">
      <c r="A2300" s="11" t="s">
        <v>25</v>
      </c>
      <c r="B2300" s="13">
        <v>24</v>
      </c>
      <c r="C2300" s="13" t="s">
        <v>48</v>
      </c>
      <c r="D2300" s="13" t="s">
        <v>55</v>
      </c>
      <c r="E2300" s="13" t="str">
        <f t="shared" si="35"/>
        <v>9/15/2012†*24Average Per Premise30% Cycling</v>
      </c>
      <c r="F2300" s="13">
        <v>5.5063779999999998</v>
      </c>
      <c r="G2300" s="13">
        <v>5.5063779999999998</v>
      </c>
      <c r="H2300" s="13">
        <v>72.6858</v>
      </c>
    </row>
    <row r="2301" spans="1:13" s="13" customFormat="1">
      <c r="A2301" s="11" t="s">
        <v>25</v>
      </c>
      <c r="B2301" s="13">
        <v>24</v>
      </c>
      <c r="C2301" s="13" t="s">
        <v>48</v>
      </c>
      <c r="D2301" s="13" t="s">
        <v>51</v>
      </c>
      <c r="E2301" s="13" t="str">
        <f t="shared" si="35"/>
        <v>9/15/2012†*24Average Per Premise50% Cycling</v>
      </c>
      <c r="F2301" s="13">
        <v>3.3702169999999998</v>
      </c>
      <c r="G2301" s="13">
        <v>3.3702169999999998</v>
      </c>
      <c r="H2301" s="13">
        <v>70.5625</v>
      </c>
    </row>
    <row r="2302" spans="1:13" s="13" customFormat="1">
      <c r="A2302" s="11" t="s">
        <v>25</v>
      </c>
      <c r="B2302" s="13">
        <v>24</v>
      </c>
      <c r="C2302" s="13" t="s">
        <v>48</v>
      </c>
      <c r="D2302" s="13" t="s">
        <v>46</v>
      </c>
      <c r="E2302" s="13" t="str">
        <f t="shared" si="35"/>
        <v>9/15/2012†*24Average Per PremiseAll</v>
      </c>
      <c r="F2302" s="13">
        <v>4.1392350000000002</v>
      </c>
      <c r="G2302" s="13">
        <v>4.1392350000000002</v>
      </c>
      <c r="H2302" s="13">
        <v>71.326899999999995</v>
      </c>
      <c r="I2302" s="13">
        <v>0</v>
      </c>
      <c r="J2302" s="13">
        <v>0</v>
      </c>
      <c r="K2302" s="13">
        <v>0</v>
      </c>
      <c r="L2302" s="13">
        <v>0</v>
      </c>
      <c r="M2302" s="13">
        <v>0</v>
      </c>
    </row>
    <row r="2303" spans="1:13" s="13" customFormat="1">
      <c r="A2303" s="11" t="s">
        <v>25</v>
      </c>
      <c r="B2303" s="13">
        <v>24</v>
      </c>
      <c r="C2303" s="13" t="s">
        <v>50</v>
      </c>
      <c r="D2303" s="13" t="s">
        <v>55</v>
      </c>
      <c r="E2303" s="13" t="str">
        <f t="shared" si="35"/>
        <v>9/15/2012†*24Average Per Ton30% Cycling</v>
      </c>
      <c r="F2303" s="13">
        <v>0.54275010000000001</v>
      </c>
      <c r="G2303" s="13">
        <v>0.54275010000000001</v>
      </c>
      <c r="H2303" s="13">
        <v>72.6858</v>
      </c>
    </row>
    <row r="2304" spans="1:13" s="13" customFormat="1">
      <c r="A2304" s="11" t="s">
        <v>25</v>
      </c>
      <c r="B2304" s="13">
        <v>24</v>
      </c>
      <c r="C2304" s="13" t="s">
        <v>50</v>
      </c>
      <c r="D2304" s="13" t="s">
        <v>51</v>
      </c>
      <c r="E2304" s="13" t="str">
        <f t="shared" si="35"/>
        <v>9/15/2012†*24Average Per Ton50% Cycling</v>
      </c>
      <c r="F2304" s="13">
        <v>0.48673699999999998</v>
      </c>
      <c r="G2304" s="13">
        <v>0.48673699999999998</v>
      </c>
      <c r="H2304" s="13">
        <v>70.5625</v>
      </c>
    </row>
    <row r="2305" spans="1:13" s="13" customFormat="1">
      <c r="A2305" s="11" t="s">
        <v>25</v>
      </c>
      <c r="B2305" s="13">
        <v>24</v>
      </c>
      <c r="C2305" s="13" t="s">
        <v>50</v>
      </c>
      <c r="D2305" s="13" t="s">
        <v>46</v>
      </c>
      <c r="E2305" s="13" t="str">
        <f t="shared" si="35"/>
        <v>9/15/2012†*24Average Per TonAll</v>
      </c>
      <c r="F2305" s="13">
        <v>0.50690170000000001</v>
      </c>
      <c r="G2305" s="13">
        <v>0.50690170000000001</v>
      </c>
      <c r="H2305" s="13">
        <v>71.326899999999995</v>
      </c>
      <c r="I2305" s="13">
        <v>0</v>
      </c>
      <c r="J2305" s="13">
        <v>0</v>
      </c>
      <c r="K2305" s="13">
        <v>0</v>
      </c>
      <c r="L2305" s="13">
        <v>0</v>
      </c>
      <c r="M2305" s="13">
        <v>0</v>
      </c>
    </row>
    <row r="2306" spans="1:13" s="13" customFormat="1">
      <c r="A2306" s="11" t="s">
        <v>29</v>
      </c>
      <c r="B2306" s="13">
        <v>1</v>
      </c>
      <c r="C2306" s="13" t="s">
        <v>56</v>
      </c>
      <c r="D2306" s="13" t="s">
        <v>55</v>
      </c>
      <c r="E2306" s="13" t="str">
        <f t="shared" si="35"/>
        <v>Average Two Hour Event Day‡1Aggregate30% Cycling</v>
      </c>
      <c r="F2306" s="13">
        <v>5.286956</v>
      </c>
      <c r="G2306" s="13">
        <v>5.286956</v>
      </c>
      <c r="H2306" s="13">
        <v>70.269300000000001</v>
      </c>
    </row>
    <row r="2307" spans="1:13" s="13" customFormat="1">
      <c r="A2307" s="11" t="s">
        <v>29</v>
      </c>
      <c r="B2307" s="13">
        <v>1</v>
      </c>
      <c r="C2307" s="13" t="s">
        <v>56</v>
      </c>
      <c r="D2307" s="13" t="s">
        <v>51</v>
      </c>
      <c r="E2307" s="13" t="str">
        <f t="shared" ref="E2307:E2370" si="36">CONCATENATE(A2307,B2307,C2307,D2307)</f>
        <v>Average Two Hour Event Day‡1Aggregate50% Cycling</v>
      </c>
      <c r="F2307" s="13">
        <v>9.4915350000000007</v>
      </c>
      <c r="G2307" s="13">
        <v>9.4915350000000007</v>
      </c>
      <c r="H2307" s="13">
        <v>70.418499999999995</v>
      </c>
    </row>
    <row r="2308" spans="1:13" s="13" customFormat="1">
      <c r="A2308" s="11" t="s">
        <v>29</v>
      </c>
      <c r="B2308" s="13">
        <v>1</v>
      </c>
      <c r="C2308" s="13" t="s">
        <v>56</v>
      </c>
      <c r="D2308" s="13" t="s">
        <v>46</v>
      </c>
      <c r="E2308" s="13" t="str">
        <f t="shared" si="36"/>
        <v>Average Two Hour Event Day‡1AggregateAll</v>
      </c>
      <c r="F2308" s="13">
        <v>14.77877</v>
      </c>
      <c r="G2308" s="13">
        <v>14.77877</v>
      </c>
      <c r="H2308" s="13">
        <v>70.367800000000003</v>
      </c>
      <c r="I2308" s="13">
        <v>0</v>
      </c>
      <c r="J2308" s="13">
        <v>0</v>
      </c>
      <c r="K2308" s="13">
        <v>0</v>
      </c>
      <c r="L2308" s="13">
        <v>0</v>
      </c>
      <c r="M2308" s="13">
        <v>0</v>
      </c>
    </row>
    <row r="2309" spans="1:13" s="13" customFormat="1">
      <c r="A2309" s="11" t="s">
        <v>29</v>
      </c>
      <c r="B2309" s="13">
        <v>1</v>
      </c>
      <c r="C2309" s="13" t="s">
        <v>49</v>
      </c>
      <c r="D2309" s="13" t="s">
        <v>55</v>
      </c>
      <c r="E2309" s="13" t="str">
        <f t="shared" si="36"/>
        <v>Average Two Hour Event Day‡1Average Per Device30% Cycling</v>
      </c>
      <c r="F2309" s="13">
        <v>1.47044</v>
      </c>
      <c r="G2309" s="13">
        <v>1.47044</v>
      </c>
      <c r="H2309" s="13">
        <v>70.269300000000001</v>
      </c>
    </row>
    <row r="2310" spans="1:13" s="13" customFormat="1">
      <c r="A2310" s="11" t="s">
        <v>29</v>
      </c>
      <c r="B2310" s="13">
        <v>1</v>
      </c>
      <c r="C2310" s="13" t="s">
        <v>49</v>
      </c>
      <c r="D2310" s="13" t="s">
        <v>51</v>
      </c>
      <c r="E2310" s="13" t="str">
        <f t="shared" si="36"/>
        <v>Average Two Hour Event Day‡1Average Per Device50% Cycling</v>
      </c>
      <c r="F2310" s="13">
        <v>1.540786</v>
      </c>
      <c r="G2310" s="13">
        <v>1.540786</v>
      </c>
      <c r="H2310" s="13">
        <v>70.418499999999995</v>
      </c>
    </row>
    <row r="2311" spans="1:13" s="13" customFormat="1">
      <c r="A2311" s="11" t="s">
        <v>29</v>
      </c>
      <c r="B2311" s="13">
        <v>1</v>
      </c>
      <c r="C2311" s="13" t="s">
        <v>49</v>
      </c>
      <c r="D2311" s="13" t="s">
        <v>46</v>
      </c>
      <c r="E2311" s="13" t="str">
        <f t="shared" si="36"/>
        <v>Average Two Hour Event Day‡1Average Per DeviceAll</v>
      </c>
      <c r="F2311" s="13">
        <v>1.5168680000000001</v>
      </c>
      <c r="G2311" s="13">
        <v>1.5168680000000001</v>
      </c>
      <c r="H2311" s="13">
        <v>70.367800000000003</v>
      </c>
      <c r="I2311" s="13">
        <v>0</v>
      </c>
      <c r="J2311" s="13">
        <v>0</v>
      </c>
      <c r="K2311" s="13">
        <v>0</v>
      </c>
      <c r="L2311" s="13">
        <v>0</v>
      </c>
      <c r="M2311" s="13">
        <v>0</v>
      </c>
    </row>
    <row r="2312" spans="1:13" s="13" customFormat="1">
      <c r="A2312" s="11" t="s">
        <v>29</v>
      </c>
      <c r="B2312" s="13">
        <v>1</v>
      </c>
      <c r="C2312" s="13" t="s">
        <v>48</v>
      </c>
      <c r="D2312" s="13" t="s">
        <v>55</v>
      </c>
      <c r="E2312" s="13" t="str">
        <f t="shared" si="36"/>
        <v>Average Two Hour Event Day‡1Average Per Premise30% Cycling</v>
      </c>
      <c r="F2312" s="13">
        <v>3.2615400000000001</v>
      </c>
      <c r="G2312" s="13">
        <v>3.2615400000000001</v>
      </c>
      <c r="H2312" s="13">
        <v>70.269300000000001</v>
      </c>
    </row>
    <row r="2313" spans="1:13" s="13" customFormat="1">
      <c r="A2313" s="11" t="s">
        <v>29</v>
      </c>
      <c r="B2313" s="13">
        <v>1</v>
      </c>
      <c r="C2313" s="13" t="s">
        <v>48</v>
      </c>
      <c r="D2313" s="13" t="s">
        <v>51</v>
      </c>
      <c r="E2313" s="13" t="str">
        <f t="shared" si="36"/>
        <v>Average Two Hour Event Day‡1Average Per Premise50% Cycling</v>
      </c>
      <c r="F2313" s="13">
        <v>3.0131860000000001</v>
      </c>
      <c r="G2313" s="13">
        <v>3.0131860000000001</v>
      </c>
      <c r="H2313" s="13">
        <v>70.418499999999995</v>
      </c>
    </row>
    <row r="2314" spans="1:13" s="13" customFormat="1">
      <c r="A2314" s="11" t="s">
        <v>29</v>
      </c>
      <c r="B2314" s="13">
        <v>1</v>
      </c>
      <c r="C2314" s="13" t="s">
        <v>48</v>
      </c>
      <c r="D2314" s="13" t="s">
        <v>46</v>
      </c>
      <c r="E2314" s="13" t="str">
        <f t="shared" si="36"/>
        <v>Average Two Hour Event Day‡1Average Per PremiseAll</v>
      </c>
      <c r="F2314" s="13">
        <v>3.097626</v>
      </c>
      <c r="G2314" s="13">
        <v>3.097626</v>
      </c>
      <c r="H2314" s="13">
        <v>70.367800000000003</v>
      </c>
      <c r="I2314" s="13">
        <v>0</v>
      </c>
      <c r="J2314" s="13">
        <v>0</v>
      </c>
      <c r="K2314" s="13">
        <v>0</v>
      </c>
      <c r="L2314" s="13">
        <v>0</v>
      </c>
      <c r="M2314" s="13">
        <v>0</v>
      </c>
    </row>
    <row r="2315" spans="1:13" s="13" customFormat="1">
      <c r="A2315" s="11" t="s">
        <v>29</v>
      </c>
      <c r="B2315" s="13">
        <v>1</v>
      </c>
      <c r="C2315" s="13" t="s">
        <v>50</v>
      </c>
      <c r="D2315" s="13" t="s">
        <v>55</v>
      </c>
      <c r="E2315" s="13" t="str">
        <f t="shared" si="36"/>
        <v>Average Two Hour Event Day‡1Average Per Ton30% Cycling</v>
      </c>
      <c r="F2315" s="13">
        <v>0.39352500000000001</v>
      </c>
      <c r="G2315" s="13">
        <v>0.39352500000000001</v>
      </c>
      <c r="H2315" s="13">
        <v>70.269300000000001</v>
      </c>
    </row>
    <row r="2316" spans="1:13" s="13" customFormat="1">
      <c r="A2316" s="11" t="s">
        <v>29</v>
      </c>
      <c r="B2316" s="13">
        <v>1</v>
      </c>
      <c r="C2316" s="13" t="s">
        <v>50</v>
      </c>
      <c r="D2316" s="13" t="s">
        <v>51</v>
      </c>
      <c r="E2316" s="13" t="str">
        <f t="shared" si="36"/>
        <v>Average Two Hour Event Day‡1Average Per Ton50% Cycling</v>
      </c>
      <c r="F2316" s="13">
        <v>0.38043450000000001</v>
      </c>
      <c r="G2316" s="13">
        <v>0.38043450000000001</v>
      </c>
      <c r="H2316" s="13">
        <v>70.418499999999995</v>
      </c>
    </row>
    <row r="2317" spans="1:13" s="13" customFormat="1">
      <c r="A2317" s="11" t="s">
        <v>29</v>
      </c>
      <c r="B2317" s="13">
        <v>1</v>
      </c>
      <c r="C2317" s="13" t="s">
        <v>50</v>
      </c>
      <c r="D2317" s="13" t="s">
        <v>46</v>
      </c>
      <c r="E2317" s="13" t="str">
        <f t="shared" si="36"/>
        <v>Average Two Hour Event Day‡1Average Per TonAll</v>
      </c>
      <c r="F2317" s="13">
        <v>0.38488529999999999</v>
      </c>
      <c r="G2317" s="13">
        <v>0.38488529999999999</v>
      </c>
      <c r="H2317" s="13">
        <v>70.367800000000003</v>
      </c>
      <c r="I2317" s="13">
        <v>0</v>
      </c>
      <c r="J2317" s="13">
        <v>0</v>
      </c>
      <c r="K2317" s="13">
        <v>0</v>
      </c>
      <c r="L2317" s="13">
        <v>0</v>
      </c>
      <c r="M2317" s="13">
        <v>0</v>
      </c>
    </row>
    <row r="2318" spans="1:13" s="13" customFormat="1">
      <c r="A2318" s="11" t="s">
        <v>29</v>
      </c>
      <c r="B2318" s="13">
        <v>2</v>
      </c>
      <c r="C2318" s="13" t="s">
        <v>56</v>
      </c>
      <c r="D2318" s="13" t="s">
        <v>55</v>
      </c>
      <c r="E2318" s="13" t="str">
        <f t="shared" si="36"/>
        <v>Average Two Hour Event Day‡2Aggregate30% Cycling</v>
      </c>
      <c r="F2318" s="13">
        <v>5.129213</v>
      </c>
      <c r="G2318" s="13">
        <v>5.129213</v>
      </c>
      <c r="H2318" s="13">
        <v>69.795000000000002</v>
      </c>
    </row>
    <row r="2319" spans="1:13" s="13" customFormat="1">
      <c r="A2319" s="11" t="s">
        <v>29</v>
      </c>
      <c r="B2319" s="13">
        <v>2</v>
      </c>
      <c r="C2319" s="13" t="s">
        <v>56</v>
      </c>
      <c r="D2319" s="13" t="s">
        <v>51</v>
      </c>
      <c r="E2319" s="13" t="str">
        <f t="shared" si="36"/>
        <v>Average Two Hour Event Day‡2Aggregate50% Cycling</v>
      </c>
      <c r="F2319" s="13">
        <v>9.2903699999999994</v>
      </c>
      <c r="G2319" s="13">
        <v>9.2903699999999994</v>
      </c>
      <c r="H2319" s="13">
        <v>69.944699999999997</v>
      </c>
    </row>
    <row r="2320" spans="1:13" s="13" customFormat="1">
      <c r="A2320" s="11" t="s">
        <v>29</v>
      </c>
      <c r="B2320" s="13">
        <v>2</v>
      </c>
      <c r="C2320" s="13" t="s">
        <v>56</v>
      </c>
      <c r="D2320" s="13" t="s">
        <v>46</v>
      </c>
      <c r="E2320" s="13" t="str">
        <f t="shared" si="36"/>
        <v>Average Two Hour Event Day‡2AggregateAll</v>
      </c>
      <c r="F2320" s="13">
        <v>14.419829999999999</v>
      </c>
      <c r="G2320" s="13">
        <v>14.419829999999999</v>
      </c>
      <c r="H2320" s="13">
        <v>69.893799999999999</v>
      </c>
      <c r="I2320" s="13">
        <v>0</v>
      </c>
      <c r="J2320" s="13">
        <v>0</v>
      </c>
      <c r="K2320" s="13">
        <v>0</v>
      </c>
      <c r="L2320" s="13">
        <v>0</v>
      </c>
      <c r="M2320" s="13">
        <v>0</v>
      </c>
    </row>
    <row r="2321" spans="1:13" s="13" customFormat="1">
      <c r="A2321" s="11" t="s">
        <v>29</v>
      </c>
      <c r="B2321" s="13">
        <v>2</v>
      </c>
      <c r="C2321" s="13" t="s">
        <v>49</v>
      </c>
      <c r="D2321" s="13" t="s">
        <v>55</v>
      </c>
      <c r="E2321" s="13" t="str">
        <f t="shared" si="36"/>
        <v>Average Two Hour Event Day‡2Average Per Device30% Cycling</v>
      </c>
      <c r="F2321" s="13">
        <v>1.4265669999999999</v>
      </c>
      <c r="G2321" s="13">
        <v>1.4265669999999999</v>
      </c>
      <c r="H2321" s="13">
        <v>69.795000000000002</v>
      </c>
    </row>
    <row r="2322" spans="1:13" s="13" customFormat="1">
      <c r="A2322" s="11" t="s">
        <v>29</v>
      </c>
      <c r="B2322" s="13">
        <v>2</v>
      </c>
      <c r="C2322" s="13" t="s">
        <v>49</v>
      </c>
      <c r="D2322" s="13" t="s">
        <v>51</v>
      </c>
      <c r="E2322" s="13" t="str">
        <f t="shared" si="36"/>
        <v>Average Two Hour Event Day‡2Average Per Device50% Cycling</v>
      </c>
      <c r="F2322" s="13">
        <v>1.50813</v>
      </c>
      <c r="G2322" s="13">
        <v>1.50813</v>
      </c>
      <c r="H2322" s="13">
        <v>69.944699999999997</v>
      </c>
    </row>
    <row r="2323" spans="1:13" s="13" customFormat="1">
      <c r="A2323" s="11" t="s">
        <v>29</v>
      </c>
      <c r="B2323" s="13">
        <v>2</v>
      </c>
      <c r="C2323" s="13" t="s">
        <v>49</v>
      </c>
      <c r="D2323" s="13" t="s">
        <v>46</v>
      </c>
      <c r="E2323" s="13" t="str">
        <f t="shared" si="36"/>
        <v>Average Two Hour Event Day‡2Average Per DeviceAll</v>
      </c>
      <c r="F2323" s="13">
        <v>1.480399</v>
      </c>
      <c r="G2323" s="13">
        <v>1.480399</v>
      </c>
      <c r="H2323" s="13">
        <v>69.893799999999999</v>
      </c>
      <c r="I2323" s="13">
        <v>0</v>
      </c>
      <c r="J2323" s="13">
        <v>0</v>
      </c>
      <c r="K2323" s="13">
        <v>0</v>
      </c>
      <c r="L2323" s="13">
        <v>0</v>
      </c>
      <c r="M2323" s="13">
        <v>0</v>
      </c>
    </row>
    <row r="2324" spans="1:13" s="13" customFormat="1">
      <c r="A2324" s="11" t="s">
        <v>29</v>
      </c>
      <c r="B2324" s="13">
        <v>2</v>
      </c>
      <c r="C2324" s="13" t="s">
        <v>48</v>
      </c>
      <c r="D2324" s="13" t="s">
        <v>55</v>
      </c>
      <c r="E2324" s="13" t="str">
        <f t="shared" si="36"/>
        <v>Average Two Hour Event Day‡2Average Per Premise30% Cycling</v>
      </c>
      <c r="F2324" s="13">
        <v>3.1642269999999999</v>
      </c>
      <c r="G2324" s="13">
        <v>3.1642269999999999</v>
      </c>
      <c r="H2324" s="13">
        <v>69.795000000000002</v>
      </c>
    </row>
    <row r="2325" spans="1:13" s="13" customFormat="1">
      <c r="A2325" s="11" t="s">
        <v>29</v>
      </c>
      <c r="B2325" s="13">
        <v>2</v>
      </c>
      <c r="C2325" s="13" t="s">
        <v>48</v>
      </c>
      <c r="D2325" s="13" t="s">
        <v>51</v>
      </c>
      <c r="E2325" s="13" t="str">
        <f t="shared" si="36"/>
        <v>Average Two Hour Event Day‡2Average Per Premise50% Cycling</v>
      </c>
      <c r="F2325" s="13">
        <v>2.9493239999999998</v>
      </c>
      <c r="G2325" s="13">
        <v>2.9493239999999998</v>
      </c>
      <c r="H2325" s="13">
        <v>69.944699999999997</v>
      </c>
    </row>
    <row r="2326" spans="1:13" s="13" customFormat="1">
      <c r="A2326" s="11" t="s">
        <v>29</v>
      </c>
      <c r="B2326" s="13">
        <v>2</v>
      </c>
      <c r="C2326" s="13" t="s">
        <v>48</v>
      </c>
      <c r="D2326" s="13" t="s">
        <v>46</v>
      </c>
      <c r="E2326" s="13" t="str">
        <f t="shared" si="36"/>
        <v>Average Two Hour Event Day‡2Average Per PremiseAll</v>
      </c>
      <c r="F2326" s="13">
        <v>3.0223909999999998</v>
      </c>
      <c r="G2326" s="13">
        <v>3.0223909999999998</v>
      </c>
      <c r="H2326" s="13">
        <v>69.893799999999999</v>
      </c>
      <c r="I2326" s="13">
        <v>0</v>
      </c>
      <c r="J2326" s="13">
        <v>0</v>
      </c>
      <c r="K2326" s="13">
        <v>0</v>
      </c>
      <c r="L2326" s="13">
        <v>0</v>
      </c>
      <c r="M2326" s="13">
        <v>0</v>
      </c>
    </row>
    <row r="2327" spans="1:13" s="13" customFormat="1">
      <c r="A2327" s="11" t="s">
        <v>29</v>
      </c>
      <c r="B2327" s="13">
        <v>2</v>
      </c>
      <c r="C2327" s="13" t="s">
        <v>50</v>
      </c>
      <c r="D2327" s="13" t="s">
        <v>55</v>
      </c>
      <c r="E2327" s="13" t="str">
        <f t="shared" si="36"/>
        <v>Average Two Hour Event Day‡2Average Per Ton30% Cycling</v>
      </c>
      <c r="F2327" s="13">
        <v>0.3817837</v>
      </c>
      <c r="G2327" s="13">
        <v>0.3817837</v>
      </c>
      <c r="H2327" s="13">
        <v>69.795000000000002</v>
      </c>
    </row>
    <row r="2328" spans="1:13" s="13" customFormat="1">
      <c r="A2328" s="11" t="s">
        <v>29</v>
      </c>
      <c r="B2328" s="13">
        <v>2</v>
      </c>
      <c r="C2328" s="13" t="s">
        <v>50</v>
      </c>
      <c r="D2328" s="13" t="s">
        <v>51</v>
      </c>
      <c r="E2328" s="13" t="str">
        <f t="shared" si="36"/>
        <v>Average Two Hour Event Day‡2Average Per Ton50% Cycling</v>
      </c>
      <c r="F2328" s="13">
        <v>0.37237150000000002</v>
      </c>
      <c r="G2328" s="13">
        <v>0.37237150000000002</v>
      </c>
      <c r="H2328" s="13">
        <v>69.944699999999997</v>
      </c>
    </row>
    <row r="2329" spans="1:13" s="13" customFormat="1">
      <c r="A2329" s="11" t="s">
        <v>29</v>
      </c>
      <c r="B2329" s="13">
        <v>2</v>
      </c>
      <c r="C2329" s="13" t="s">
        <v>50</v>
      </c>
      <c r="D2329" s="13" t="s">
        <v>46</v>
      </c>
      <c r="E2329" s="13" t="str">
        <f t="shared" si="36"/>
        <v>Average Two Hour Event Day‡2Average Per TonAll</v>
      </c>
      <c r="F2329" s="13">
        <v>0.37557160000000001</v>
      </c>
      <c r="G2329" s="13">
        <v>0.37557160000000001</v>
      </c>
      <c r="H2329" s="13">
        <v>69.893799999999999</v>
      </c>
      <c r="I2329" s="13">
        <v>0</v>
      </c>
      <c r="J2329" s="13">
        <v>0</v>
      </c>
      <c r="K2329" s="13">
        <v>0</v>
      </c>
      <c r="L2329" s="13">
        <v>0</v>
      </c>
      <c r="M2329" s="13">
        <v>0</v>
      </c>
    </row>
    <row r="2330" spans="1:13" s="13" customFormat="1">
      <c r="A2330" s="11" t="s">
        <v>29</v>
      </c>
      <c r="B2330" s="13">
        <v>3</v>
      </c>
      <c r="C2330" s="13" t="s">
        <v>56</v>
      </c>
      <c r="D2330" s="13" t="s">
        <v>55</v>
      </c>
      <c r="E2330" s="13" t="str">
        <f t="shared" si="36"/>
        <v>Average Two Hour Event Day‡3Aggregate30% Cycling</v>
      </c>
      <c r="F2330" s="13">
        <v>4.9804240000000002</v>
      </c>
      <c r="G2330" s="13">
        <v>4.9804240000000002</v>
      </c>
      <c r="H2330" s="13">
        <v>69.101699999999994</v>
      </c>
    </row>
    <row r="2331" spans="1:13" s="13" customFormat="1">
      <c r="A2331" s="11" t="s">
        <v>29</v>
      </c>
      <c r="B2331" s="13">
        <v>3</v>
      </c>
      <c r="C2331" s="13" t="s">
        <v>56</v>
      </c>
      <c r="D2331" s="13" t="s">
        <v>51</v>
      </c>
      <c r="E2331" s="13" t="str">
        <f t="shared" si="36"/>
        <v>Average Two Hour Event Day‡3Aggregate50% Cycling</v>
      </c>
      <c r="F2331" s="13">
        <v>9.1301109999999994</v>
      </c>
      <c r="G2331" s="13">
        <v>9.1301109999999994</v>
      </c>
      <c r="H2331" s="13">
        <v>69.393100000000004</v>
      </c>
    </row>
    <row r="2332" spans="1:13" s="13" customFormat="1">
      <c r="A2332" s="11" t="s">
        <v>29</v>
      </c>
      <c r="B2332" s="13">
        <v>3</v>
      </c>
      <c r="C2332" s="13" t="s">
        <v>56</v>
      </c>
      <c r="D2332" s="13" t="s">
        <v>46</v>
      </c>
      <c r="E2332" s="13" t="str">
        <f t="shared" si="36"/>
        <v>Average Two Hour Event Day‡3AggregateAll</v>
      </c>
      <c r="F2332" s="13">
        <v>14.11073</v>
      </c>
      <c r="G2332" s="13">
        <v>14.11073</v>
      </c>
      <c r="H2332" s="13">
        <v>69.293999999999997</v>
      </c>
      <c r="I2332" s="13">
        <v>0</v>
      </c>
      <c r="J2332" s="13">
        <v>0</v>
      </c>
      <c r="K2332" s="13">
        <v>0</v>
      </c>
      <c r="L2332" s="13">
        <v>0</v>
      </c>
      <c r="M2332" s="13">
        <v>0</v>
      </c>
    </row>
    <row r="2333" spans="1:13" s="13" customFormat="1">
      <c r="A2333" s="11" t="s">
        <v>29</v>
      </c>
      <c r="B2333" s="13">
        <v>3</v>
      </c>
      <c r="C2333" s="13" t="s">
        <v>49</v>
      </c>
      <c r="D2333" s="13" t="s">
        <v>55</v>
      </c>
      <c r="E2333" s="13" t="str">
        <f t="shared" si="36"/>
        <v>Average Two Hour Event Day‡3Average Per Device30% Cycling</v>
      </c>
      <c r="F2333" s="13">
        <v>1.3851850000000001</v>
      </c>
      <c r="G2333" s="13">
        <v>1.3851850000000001</v>
      </c>
      <c r="H2333" s="13">
        <v>69.101699999999994</v>
      </c>
    </row>
    <row r="2334" spans="1:13" s="13" customFormat="1">
      <c r="A2334" s="11" t="s">
        <v>29</v>
      </c>
      <c r="B2334" s="13">
        <v>3</v>
      </c>
      <c r="C2334" s="13" t="s">
        <v>49</v>
      </c>
      <c r="D2334" s="13" t="s">
        <v>51</v>
      </c>
      <c r="E2334" s="13" t="str">
        <f t="shared" si="36"/>
        <v>Average Two Hour Event Day‡3Average Per Device50% Cycling</v>
      </c>
      <c r="F2334" s="13">
        <v>1.4821150000000001</v>
      </c>
      <c r="G2334" s="13">
        <v>1.4821150000000001</v>
      </c>
      <c r="H2334" s="13">
        <v>69.393100000000004</v>
      </c>
    </row>
    <row r="2335" spans="1:13" s="13" customFormat="1">
      <c r="A2335" s="11" t="s">
        <v>29</v>
      </c>
      <c r="B2335" s="13">
        <v>3</v>
      </c>
      <c r="C2335" s="13" t="s">
        <v>49</v>
      </c>
      <c r="D2335" s="13" t="s">
        <v>46</v>
      </c>
      <c r="E2335" s="13" t="str">
        <f t="shared" si="36"/>
        <v>Average Two Hour Event Day‡3Average Per DeviceAll</v>
      </c>
      <c r="F2335" s="13">
        <v>1.4491590000000001</v>
      </c>
      <c r="G2335" s="13">
        <v>1.4491590000000001</v>
      </c>
      <c r="H2335" s="13">
        <v>69.293999999999997</v>
      </c>
      <c r="I2335" s="13">
        <v>0</v>
      </c>
      <c r="J2335" s="13">
        <v>0</v>
      </c>
      <c r="K2335" s="13">
        <v>0</v>
      </c>
      <c r="L2335" s="13">
        <v>0</v>
      </c>
      <c r="M2335" s="13">
        <v>0</v>
      </c>
    </row>
    <row r="2336" spans="1:13" s="13" customFormat="1">
      <c r="A2336" s="11" t="s">
        <v>29</v>
      </c>
      <c r="B2336" s="13">
        <v>3</v>
      </c>
      <c r="C2336" s="13" t="s">
        <v>48</v>
      </c>
      <c r="D2336" s="13" t="s">
        <v>55</v>
      </c>
      <c r="E2336" s="13" t="str">
        <f t="shared" si="36"/>
        <v>Average Two Hour Event Day‡3Average Per Premise30% Cycling</v>
      </c>
      <c r="F2336" s="13">
        <v>3.0724390000000001</v>
      </c>
      <c r="G2336" s="13">
        <v>3.0724390000000001</v>
      </c>
      <c r="H2336" s="13">
        <v>69.101699999999994</v>
      </c>
    </row>
    <row r="2337" spans="1:13" s="13" customFormat="1">
      <c r="A2337" s="11" t="s">
        <v>29</v>
      </c>
      <c r="B2337" s="13">
        <v>3</v>
      </c>
      <c r="C2337" s="13" t="s">
        <v>48</v>
      </c>
      <c r="D2337" s="13" t="s">
        <v>51</v>
      </c>
      <c r="E2337" s="13" t="str">
        <f t="shared" si="36"/>
        <v>Average Two Hour Event Day‡3Average Per Premise50% Cycling</v>
      </c>
      <c r="F2337" s="13">
        <v>2.8984480000000001</v>
      </c>
      <c r="G2337" s="13">
        <v>2.8984480000000001</v>
      </c>
      <c r="H2337" s="13">
        <v>69.393100000000004</v>
      </c>
    </row>
    <row r="2338" spans="1:13" s="13" customFormat="1">
      <c r="A2338" s="11" t="s">
        <v>29</v>
      </c>
      <c r="B2338" s="13">
        <v>3</v>
      </c>
      <c r="C2338" s="13" t="s">
        <v>48</v>
      </c>
      <c r="D2338" s="13" t="s">
        <v>46</v>
      </c>
      <c r="E2338" s="13" t="str">
        <f t="shared" si="36"/>
        <v>Average Two Hour Event Day‡3Average Per PremiseAll</v>
      </c>
      <c r="F2338" s="13">
        <v>2.957605</v>
      </c>
      <c r="G2338" s="13">
        <v>2.957605</v>
      </c>
      <c r="H2338" s="13">
        <v>69.293999999999997</v>
      </c>
      <c r="I2338" s="13">
        <v>0</v>
      </c>
      <c r="J2338" s="13">
        <v>0</v>
      </c>
      <c r="K2338" s="13">
        <v>0</v>
      </c>
      <c r="L2338" s="13">
        <v>0</v>
      </c>
      <c r="M2338" s="13">
        <v>0</v>
      </c>
    </row>
    <row r="2339" spans="1:13" s="13" customFormat="1">
      <c r="A2339" s="11" t="s">
        <v>29</v>
      </c>
      <c r="B2339" s="13">
        <v>3</v>
      </c>
      <c r="C2339" s="13" t="s">
        <v>50</v>
      </c>
      <c r="D2339" s="13" t="s">
        <v>55</v>
      </c>
      <c r="E2339" s="13" t="str">
        <f t="shared" si="36"/>
        <v>Average Two Hour Event Day‡3Average Per Ton30% Cycling</v>
      </c>
      <c r="F2339" s="13">
        <v>0.37070890000000001</v>
      </c>
      <c r="G2339" s="13">
        <v>0.37070890000000001</v>
      </c>
      <c r="H2339" s="13">
        <v>69.101699999999994</v>
      </c>
    </row>
    <row r="2340" spans="1:13" s="13" customFormat="1">
      <c r="A2340" s="11" t="s">
        <v>29</v>
      </c>
      <c r="B2340" s="13">
        <v>3</v>
      </c>
      <c r="C2340" s="13" t="s">
        <v>50</v>
      </c>
      <c r="D2340" s="13" t="s">
        <v>51</v>
      </c>
      <c r="E2340" s="13" t="str">
        <f t="shared" si="36"/>
        <v>Average Two Hour Event Day‡3Average Per Ton50% Cycling</v>
      </c>
      <c r="F2340" s="13">
        <v>0.3659481</v>
      </c>
      <c r="G2340" s="13">
        <v>0.3659481</v>
      </c>
      <c r="H2340" s="13">
        <v>69.393100000000004</v>
      </c>
    </row>
    <row r="2341" spans="1:13" s="13" customFormat="1">
      <c r="A2341" s="11" t="s">
        <v>29</v>
      </c>
      <c r="B2341" s="13">
        <v>3</v>
      </c>
      <c r="C2341" s="13" t="s">
        <v>50</v>
      </c>
      <c r="D2341" s="13" t="s">
        <v>46</v>
      </c>
      <c r="E2341" s="13" t="str">
        <f t="shared" si="36"/>
        <v>Average Two Hour Event Day‡3Average Per TonAll</v>
      </c>
      <c r="F2341" s="13">
        <v>0.36756680000000003</v>
      </c>
      <c r="G2341" s="13">
        <v>0.36756680000000003</v>
      </c>
      <c r="H2341" s="13">
        <v>69.293999999999997</v>
      </c>
      <c r="I2341" s="13">
        <v>0</v>
      </c>
      <c r="J2341" s="13">
        <v>0</v>
      </c>
      <c r="K2341" s="13">
        <v>0</v>
      </c>
      <c r="L2341" s="13">
        <v>0</v>
      </c>
      <c r="M2341" s="13">
        <v>0</v>
      </c>
    </row>
    <row r="2342" spans="1:13" s="13" customFormat="1">
      <c r="A2342" s="11" t="s">
        <v>29</v>
      </c>
      <c r="B2342" s="13">
        <v>4</v>
      </c>
      <c r="C2342" s="13" t="s">
        <v>56</v>
      </c>
      <c r="D2342" s="13" t="s">
        <v>55</v>
      </c>
      <c r="E2342" s="13" t="str">
        <f t="shared" si="36"/>
        <v>Average Two Hour Event Day‡4Aggregate30% Cycling</v>
      </c>
      <c r="F2342" s="13">
        <v>4.9231949999999998</v>
      </c>
      <c r="G2342" s="13">
        <v>4.9231949999999998</v>
      </c>
      <c r="H2342" s="13">
        <v>68.423100000000005</v>
      </c>
    </row>
    <row r="2343" spans="1:13" s="13" customFormat="1">
      <c r="A2343" s="11" t="s">
        <v>29</v>
      </c>
      <c r="B2343" s="13">
        <v>4</v>
      </c>
      <c r="C2343" s="13" t="s">
        <v>56</v>
      </c>
      <c r="D2343" s="13" t="s">
        <v>51</v>
      </c>
      <c r="E2343" s="13" t="str">
        <f t="shared" si="36"/>
        <v>Average Two Hour Event Day‡4Aggregate50% Cycling</v>
      </c>
      <c r="F2343" s="13">
        <v>9.1968479999999992</v>
      </c>
      <c r="G2343" s="13">
        <v>9.1968479999999992</v>
      </c>
      <c r="H2343" s="13">
        <v>68.746399999999994</v>
      </c>
    </row>
    <row r="2344" spans="1:13" s="13" customFormat="1">
      <c r="A2344" s="11" t="s">
        <v>29</v>
      </c>
      <c r="B2344" s="13">
        <v>4</v>
      </c>
      <c r="C2344" s="13" t="s">
        <v>56</v>
      </c>
      <c r="D2344" s="13" t="s">
        <v>46</v>
      </c>
      <c r="E2344" s="13" t="str">
        <f t="shared" si="36"/>
        <v>Average Two Hour Event Day‡4AggregateAll</v>
      </c>
      <c r="F2344" s="13">
        <v>14.12018</v>
      </c>
      <c r="G2344" s="13">
        <v>14.12018</v>
      </c>
      <c r="H2344" s="13">
        <v>68.636499999999998</v>
      </c>
      <c r="I2344" s="13">
        <v>0</v>
      </c>
      <c r="J2344" s="13">
        <v>0</v>
      </c>
      <c r="K2344" s="13">
        <v>0</v>
      </c>
      <c r="L2344" s="13">
        <v>0</v>
      </c>
      <c r="M2344" s="13">
        <v>0</v>
      </c>
    </row>
    <row r="2345" spans="1:13" s="13" customFormat="1">
      <c r="A2345" s="11" t="s">
        <v>29</v>
      </c>
      <c r="B2345" s="13">
        <v>4</v>
      </c>
      <c r="C2345" s="13" t="s">
        <v>49</v>
      </c>
      <c r="D2345" s="13" t="s">
        <v>55</v>
      </c>
      <c r="E2345" s="13" t="str">
        <f t="shared" si="36"/>
        <v>Average Two Hour Event Day‡4Average Per Device30% Cycling</v>
      </c>
      <c r="F2345" s="13">
        <v>1.3692679999999999</v>
      </c>
      <c r="G2345" s="13">
        <v>1.3692679999999999</v>
      </c>
      <c r="H2345" s="13">
        <v>68.423100000000005</v>
      </c>
    </row>
    <row r="2346" spans="1:13" s="13" customFormat="1">
      <c r="A2346" s="11" t="s">
        <v>29</v>
      </c>
      <c r="B2346" s="13">
        <v>4</v>
      </c>
      <c r="C2346" s="13" t="s">
        <v>49</v>
      </c>
      <c r="D2346" s="13" t="s">
        <v>51</v>
      </c>
      <c r="E2346" s="13" t="str">
        <f t="shared" si="36"/>
        <v>Average Two Hour Event Day‡4Average Per Device50% Cycling</v>
      </c>
      <c r="F2346" s="13">
        <v>1.4929490000000001</v>
      </c>
      <c r="G2346" s="13">
        <v>1.4929490000000001</v>
      </c>
      <c r="H2346" s="13">
        <v>68.746399999999994</v>
      </c>
    </row>
    <row r="2347" spans="1:13" s="13" customFormat="1">
      <c r="A2347" s="11" t="s">
        <v>29</v>
      </c>
      <c r="B2347" s="13">
        <v>4</v>
      </c>
      <c r="C2347" s="13" t="s">
        <v>49</v>
      </c>
      <c r="D2347" s="13" t="s">
        <v>46</v>
      </c>
      <c r="E2347" s="13" t="str">
        <f t="shared" si="36"/>
        <v>Average Two Hour Event Day‡4Average Per DeviceAll</v>
      </c>
      <c r="F2347" s="13">
        <v>1.4508970000000001</v>
      </c>
      <c r="G2347" s="13">
        <v>1.4508970000000001</v>
      </c>
      <c r="H2347" s="13">
        <v>68.636499999999998</v>
      </c>
      <c r="I2347" s="13">
        <v>0</v>
      </c>
      <c r="J2347" s="13">
        <v>0</v>
      </c>
      <c r="K2347" s="13">
        <v>0</v>
      </c>
      <c r="L2347" s="13">
        <v>0</v>
      </c>
      <c r="M2347" s="13">
        <v>0</v>
      </c>
    </row>
    <row r="2348" spans="1:13" s="13" customFormat="1">
      <c r="A2348" s="11" t="s">
        <v>29</v>
      </c>
      <c r="B2348" s="13">
        <v>4</v>
      </c>
      <c r="C2348" s="13" t="s">
        <v>48</v>
      </c>
      <c r="D2348" s="13" t="s">
        <v>55</v>
      </c>
      <c r="E2348" s="13" t="str">
        <f t="shared" si="36"/>
        <v>Average Two Hour Event Day‡4Average Per Premise30% Cycling</v>
      </c>
      <c r="F2348" s="13">
        <v>3.037134</v>
      </c>
      <c r="G2348" s="13">
        <v>3.037134</v>
      </c>
      <c r="H2348" s="13">
        <v>68.423100000000005</v>
      </c>
    </row>
    <row r="2349" spans="1:13" s="13" customFormat="1">
      <c r="A2349" s="11" t="s">
        <v>29</v>
      </c>
      <c r="B2349" s="13">
        <v>4</v>
      </c>
      <c r="C2349" s="13" t="s">
        <v>48</v>
      </c>
      <c r="D2349" s="13" t="s">
        <v>51</v>
      </c>
      <c r="E2349" s="13" t="str">
        <f t="shared" si="36"/>
        <v>Average Two Hour Event Day‡4Average Per Premise50% Cycling</v>
      </c>
      <c r="F2349" s="13">
        <v>2.9196339999999998</v>
      </c>
      <c r="G2349" s="13">
        <v>2.9196339999999998</v>
      </c>
      <c r="H2349" s="13">
        <v>68.746399999999994</v>
      </c>
    </row>
    <row r="2350" spans="1:13" s="13" customFormat="1">
      <c r="A2350" s="11" t="s">
        <v>29</v>
      </c>
      <c r="B2350" s="13">
        <v>4</v>
      </c>
      <c r="C2350" s="13" t="s">
        <v>48</v>
      </c>
      <c r="D2350" s="13" t="s">
        <v>46</v>
      </c>
      <c r="E2350" s="13" t="str">
        <f t="shared" si="36"/>
        <v>Average Two Hour Event Day‡4Average Per PremiseAll</v>
      </c>
      <c r="F2350" s="13">
        <v>2.959584</v>
      </c>
      <c r="G2350" s="13">
        <v>2.959584</v>
      </c>
      <c r="H2350" s="13">
        <v>68.636499999999998</v>
      </c>
      <c r="I2350" s="13">
        <v>0</v>
      </c>
      <c r="J2350" s="13">
        <v>0</v>
      </c>
      <c r="K2350" s="13">
        <v>0</v>
      </c>
      <c r="L2350" s="13">
        <v>0</v>
      </c>
      <c r="M2350" s="13">
        <v>0</v>
      </c>
    </row>
    <row r="2351" spans="1:13" s="13" customFormat="1">
      <c r="A2351" s="11" t="s">
        <v>29</v>
      </c>
      <c r="B2351" s="13">
        <v>4</v>
      </c>
      <c r="C2351" s="13" t="s">
        <v>50</v>
      </c>
      <c r="D2351" s="13" t="s">
        <v>55</v>
      </c>
      <c r="E2351" s="13" t="str">
        <f t="shared" si="36"/>
        <v>Average Two Hour Event Day‡4Average Per Ton30% Cycling</v>
      </c>
      <c r="F2351" s="13">
        <v>0.36644910000000003</v>
      </c>
      <c r="G2351" s="13">
        <v>0.36644910000000003</v>
      </c>
      <c r="H2351" s="13">
        <v>68.423100000000005</v>
      </c>
    </row>
    <row r="2352" spans="1:13" s="13" customFormat="1">
      <c r="A2352" s="11" t="s">
        <v>29</v>
      </c>
      <c r="B2352" s="13">
        <v>4</v>
      </c>
      <c r="C2352" s="13" t="s">
        <v>50</v>
      </c>
      <c r="D2352" s="13" t="s">
        <v>51</v>
      </c>
      <c r="E2352" s="13" t="str">
        <f t="shared" si="36"/>
        <v>Average Two Hour Event Day‡4Average Per Ton50% Cycling</v>
      </c>
      <c r="F2352" s="13">
        <v>0.36862299999999998</v>
      </c>
      <c r="G2352" s="13">
        <v>0.36862299999999998</v>
      </c>
      <c r="H2352" s="13">
        <v>68.746399999999994</v>
      </c>
    </row>
    <row r="2353" spans="1:13" s="13" customFormat="1">
      <c r="A2353" s="11" t="s">
        <v>29</v>
      </c>
      <c r="B2353" s="13">
        <v>4</v>
      </c>
      <c r="C2353" s="13" t="s">
        <v>50</v>
      </c>
      <c r="D2353" s="13" t="s">
        <v>46</v>
      </c>
      <c r="E2353" s="13" t="str">
        <f t="shared" si="36"/>
        <v>Average Two Hour Event Day‡4Average Per TonAll</v>
      </c>
      <c r="F2353" s="13">
        <v>0.36788389999999999</v>
      </c>
      <c r="G2353" s="13">
        <v>0.36788389999999999</v>
      </c>
      <c r="H2353" s="13">
        <v>68.636499999999998</v>
      </c>
      <c r="I2353" s="13">
        <v>0</v>
      </c>
      <c r="J2353" s="13">
        <v>0</v>
      </c>
      <c r="K2353" s="13">
        <v>0</v>
      </c>
      <c r="L2353" s="13">
        <v>0</v>
      </c>
      <c r="M2353" s="13">
        <v>0</v>
      </c>
    </row>
    <row r="2354" spans="1:13" s="13" customFormat="1">
      <c r="A2354" s="11" t="s">
        <v>29</v>
      </c>
      <c r="B2354" s="13">
        <v>5</v>
      </c>
      <c r="C2354" s="13" t="s">
        <v>56</v>
      </c>
      <c r="D2354" s="13" t="s">
        <v>55</v>
      </c>
      <c r="E2354" s="13" t="str">
        <f t="shared" si="36"/>
        <v>Average Two Hour Event Day‡5Aggregate30% Cycling</v>
      </c>
      <c r="F2354" s="13">
        <v>5.0843299999999996</v>
      </c>
      <c r="G2354" s="13">
        <v>5.0843299999999996</v>
      </c>
      <c r="H2354" s="13">
        <v>67.980900000000005</v>
      </c>
    </row>
    <row r="2355" spans="1:13" s="13" customFormat="1">
      <c r="A2355" s="11" t="s">
        <v>29</v>
      </c>
      <c r="B2355" s="13">
        <v>5</v>
      </c>
      <c r="C2355" s="13" t="s">
        <v>56</v>
      </c>
      <c r="D2355" s="13" t="s">
        <v>51</v>
      </c>
      <c r="E2355" s="13" t="str">
        <f t="shared" si="36"/>
        <v>Average Two Hour Event Day‡5Aggregate50% Cycling</v>
      </c>
      <c r="F2355" s="13">
        <v>9.1020230000000009</v>
      </c>
      <c r="G2355" s="13">
        <v>9.1020230000000009</v>
      </c>
      <c r="H2355" s="13">
        <v>68.334199999999996</v>
      </c>
    </row>
    <row r="2356" spans="1:13" s="13" customFormat="1">
      <c r="A2356" s="11" t="s">
        <v>29</v>
      </c>
      <c r="B2356" s="13">
        <v>5</v>
      </c>
      <c r="C2356" s="13" t="s">
        <v>56</v>
      </c>
      <c r="D2356" s="13" t="s">
        <v>46</v>
      </c>
      <c r="E2356" s="13" t="str">
        <f t="shared" si="36"/>
        <v>Average Two Hour Event Day‡5AggregateAll</v>
      </c>
      <c r="F2356" s="13">
        <v>14.186629999999999</v>
      </c>
      <c r="G2356" s="13">
        <v>14.186629999999999</v>
      </c>
      <c r="H2356" s="13">
        <v>68.214100000000002</v>
      </c>
      <c r="I2356" s="13">
        <v>0</v>
      </c>
      <c r="J2356" s="13">
        <v>0</v>
      </c>
      <c r="K2356" s="13">
        <v>0</v>
      </c>
      <c r="L2356" s="13">
        <v>0</v>
      </c>
      <c r="M2356" s="13">
        <v>0</v>
      </c>
    </row>
    <row r="2357" spans="1:13" s="13" customFormat="1">
      <c r="A2357" s="11" t="s">
        <v>29</v>
      </c>
      <c r="B2357" s="13">
        <v>5</v>
      </c>
      <c r="C2357" s="13" t="s">
        <v>49</v>
      </c>
      <c r="D2357" s="13" t="s">
        <v>55</v>
      </c>
      <c r="E2357" s="13" t="str">
        <f t="shared" si="36"/>
        <v>Average Two Hour Event Day‡5Average Per Device30% Cycling</v>
      </c>
      <c r="F2357" s="13">
        <v>1.4140839999999999</v>
      </c>
      <c r="G2357" s="13">
        <v>1.4140839999999999</v>
      </c>
      <c r="H2357" s="13">
        <v>67.980900000000005</v>
      </c>
    </row>
    <row r="2358" spans="1:13" s="13" customFormat="1">
      <c r="A2358" s="11" t="s">
        <v>29</v>
      </c>
      <c r="B2358" s="13">
        <v>5</v>
      </c>
      <c r="C2358" s="13" t="s">
        <v>49</v>
      </c>
      <c r="D2358" s="13" t="s">
        <v>51</v>
      </c>
      <c r="E2358" s="13" t="str">
        <f t="shared" si="36"/>
        <v>Average Two Hour Event Day‡5Average Per Device50% Cycling</v>
      </c>
      <c r="F2358" s="13">
        <v>1.4775560000000001</v>
      </c>
      <c r="G2358" s="13">
        <v>1.4775560000000001</v>
      </c>
      <c r="H2358" s="13">
        <v>68.334199999999996</v>
      </c>
    </row>
    <row r="2359" spans="1:13" s="13" customFormat="1">
      <c r="A2359" s="11" t="s">
        <v>29</v>
      </c>
      <c r="B2359" s="13">
        <v>5</v>
      </c>
      <c r="C2359" s="13" t="s">
        <v>49</v>
      </c>
      <c r="D2359" s="13" t="s">
        <v>46</v>
      </c>
      <c r="E2359" s="13" t="str">
        <f t="shared" si="36"/>
        <v>Average Two Hour Event Day‡5Average Per DeviceAll</v>
      </c>
      <c r="F2359" s="13">
        <v>1.455975</v>
      </c>
      <c r="G2359" s="13">
        <v>1.455975</v>
      </c>
      <c r="H2359" s="13">
        <v>68.214100000000002</v>
      </c>
      <c r="I2359" s="13">
        <v>0</v>
      </c>
      <c r="J2359" s="13">
        <v>0</v>
      </c>
      <c r="K2359" s="13">
        <v>0</v>
      </c>
      <c r="L2359" s="13">
        <v>0</v>
      </c>
      <c r="M2359" s="13">
        <v>0</v>
      </c>
    </row>
    <row r="2360" spans="1:13" s="13" customFormat="1">
      <c r="A2360" s="11" t="s">
        <v>29</v>
      </c>
      <c r="B2360" s="13">
        <v>5</v>
      </c>
      <c r="C2360" s="13" t="s">
        <v>48</v>
      </c>
      <c r="D2360" s="13" t="s">
        <v>55</v>
      </c>
      <c r="E2360" s="13" t="str">
        <f t="shared" si="36"/>
        <v>Average Two Hour Event Day‡5Average Per Premise30% Cycling</v>
      </c>
      <c r="F2360" s="13">
        <v>3.136539</v>
      </c>
      <c r="G2360" s="13">
        <v>3.136539</v>
      </c>
      <c r="H2360" s="13">
        <v>67.980900000000005</v>
      </c>
    </row>
    <row r="2361" spans="1:13" s="13" customFormat="1">
      <c r="A2361" s="11" t="s">
        <v>29</v>
      </c>
      <c r="B2361" s="13">
        <v>5</v>
      </c>
      <c r="C2361" s="13" t="s">
        <v>48</v>
      </c>
      <c r="D2361" s="13" t="s">
        <v>51</v>
      </c>
      <c r="E2361" s="13" t="str">
        <f t="shared" si="36"/>
        <v>Average Two Hour Event Day‡5Average Per Premise50% Cycling</v>
      </c>
      <c r="F2361" s="13">
        <v>2.8895309999999998</v>
      </c>
      <c r="G2361" s="13">
        <v>2.8895309999999998</v>
      </c>
      <c r="H2361" s="13">
        <v>68.334199999999996</v>
      </c>
    </row>
    <row r="2362" spans="1:13" s="13" customFormat="1">
      <c r="A2362" s="11" t="s">
        <v>29</v>
      </c>
      <c r="B2362" s="13">
        <v>5</v>
      </c>
      <c r="C2362" s="13" t="s">
        <v>48</v>
      </c>
      <c r="D2362" s="13" t="s">
        <v>46</v>
      </c>
      <c r="E2362" s="13" t="str">
        <f t="shared" si="36"/>
        <v>Average Two Hour Event Day‡5Average Per PremiseAll</v>
      </c>
      <c r="F2362" s="13">
        <v>2.9735140000000002</v>
      </c>
      <c r="G2362" s="13">
        <v>2.9735140000000002</v>
      </c>
      <c r="H2362" s="13">
        <v>68.214100000000002</v>
      </c>
      <c r="I2362" s="13">
        <v>0</v>
      </c>
      <c r="J2362" s="13">
        <v>0</v>
      </c>
      <c r="K2362" s="13">
        <v>0</v>
      </c>
      <c r="L2362" s="13">
        <v>0</v>
      </c>
      <c r="M2362" s="13">
        <v>0</v>
      </c>
    </row>
    <row r="2363" spans="1:13" s="13" customFormat="1">
      <c r="A2363" s="11" t="s">
        <v>29</v>
      </c>
      <c r="B2363" s="13">
        <v>5</v>
      </c>
      <c r="C2363" s="13" t="s">
        <v>50</v>
      </c>
      <c r="D2363" s="13" t="s">
        <v>55</v>
      </c>
      <c r="E2363" s="13" t="str">
        <f t="shared" si="36"/>
        <v>Average Two Hour Event Day‡5Average Per Ton30% Cycling</v>
      </c>
      <c r="F2363" s="13">
        <v>0.37844290000000003</v>
      </c>
      <c r="G2363" s="13">
        <v>0.37844290000000003</v>
      </c>
      <c r="H2363" s="13">
        <v>67.980900000000005</v>
      </c>
    </row>
    <row r="2364" spans="1:13" s="13" customFormat="1">
      <c r="A2364" s="11" t="s">
        <v>29</v>
      </c>
      <c r="B2364" s="13">
        <v>5</v>
      </c>
      <c r="C2364" s="13" t="s">
        <v>50</v>
      </c>
      <c r="D2364" s="13" t="s">
        <v>51</v>
      </c>
      <c r="E2364" s="13" t="str">
        <f t="shared" si="36"/>
        <v>Average Two Hour Event Day‡5Average Per Ton50% Cycling</v>
      </c>
      <c r="F2364" s="13">
        <v>0.36482229999999999</v>
      </c>
      <c r="G2364" s="13">
        <v>0.36482229999999999</v>
      </c>
      <c r="H2364" s="13">
        <v>68.334199999999996</v>
      </c>
    </row>
    <row r="2365" spans="1:13" s="13" customFormat="1">
      <c r="A2365" s="11" t="s">
        <v>29</v>
      </c>
      <c r="B2365" s="13">
        <v>5</v>
      </c>
      <c r="C2365" s="13" t="s">
        <v>50</v>
      </c>
      <c r="D2365" s="13" t="s">
        <v>46</v>
      </c>
      <c r="E2365" s="13" t="str">
        <f t="shared" si="36"/>
        <v>Average Two Hour Event Day‡5Average Per TonAll</v>
      </c>
      <c r="F2365" s="13">
        <v>0.36945329999999998</v>
      </c>
      <c r="G2365" s="13">
        <v>0.36945329999999998</v>
      </c>
      <c r="H2365" s="13">
        <v>68.214100000000002</v>
      </c>
      <c r="I2365" s="13">
        <v>0</v>
      </c>
      <c r="J2365" s="13">
        <v>0</v>
      </c>
      <c r="K2365" s="13">
        <v>0</v>
      </c>
      <c r="L2365" s="13">
        <v>0</v>
      </c>
      <c r="M2365" s="13">
        <v>0</v>
      </c>
    </row>
    <row r="2366" spans="1:13" s="13" customFormat="1">
      <c r="A2366" s="11" t="s">
        <v>29</v>
      </c>
      <c r="B2366" s="13">
        <v>6</v>
      </c>
      <c r="C2366" s="13" t="s">
        <v>56</v>
      </c>
      <c r="D2366" s="13" t="s">
        <v>55</v>
      </c>
      <c r="E2366" s="13" t="str">
        <f t="shared" si="36"/>
        <v>Average Two Hour Event Day‡6Aggregate30% Cycling</v>
      </c>
      <c r="F2366" s="13">
        <v>5.8173130000000004</v>
      </c>
      <c r="G2366" s="13">
        <v>5.8173130000000004</v>
      </c>
      <c r="H2366" s="13">
        <v>67.718500000000006</v>
      </c>
    </row>
    <row r="2367" spans="1:13" s="13" customFormat="1">
      <c r="A2367" s="11" t="s">
        <v>29</v>
      </c>
      <c r="B2367" s="13">
        <v>6</v>
      </c>
      <c r="C2367" s="13" t="s">
        <v>56</v>
      </c>
      <c r="D2367" s="13" t="s">
        <v>51</v>
      </c>
      <c r="E2367" s="13" t="str">
        <f t="shared" si="36"/>
        <v>Average Two Hour Event Day‡6Aggregate50% Cycling</v>
      </c>
      <c r="F2367" s="13">
        <v>9.4268219999999996</v>
      </c>
      <c r="G2367" s="13">
        <v>9.4268219999999996</v>
      </c>
      <c r="H2367" s="13">
        <v>68.191100000000006</v>
      </c>
    </row>
    <row r="2368" spans="1:13" s="13" customFormat="1">
      <c r="A2368" s="11" t="s">
        <v>29</v>
      </c>
      <c r="B2368" s="13">
        <v>6</v>
      </c>
      <c r="C2368" s="13" t="s">
        <v>56</v>
      </c>
      <c r="D2368" s="13" t="s">
        <v>46</v>
      </c>
      <c r="E2368" s="13" t="str">
        <f t="shared" si="36"/>
        <v>Average Two Hour Event Day‡6AggregateAll</v>
      </c>
      <c r="F2368" s="13">
        <v>15.244809999999999</v>
      </c>
      <c r="G2368" s="13">
        <v>15.244809999999999</v>
      </c>
      <c r="H2368" s="13">
        <v>68.0304</v>
      </c>
      <c r="I2368" s="13">
        <v>0</v>
      </c>
      <c r="J2368" s="13">
        <v>0</v>
      </c>
      <c r="K2368" s="13">
        <v>0</v>
      </c>
      <c r="L2368" s="13">
        <v>0</v>
      </c>
      <c r="M2368" s="13">
        <v>0</v>
      </c>
    </row>
    <row r="2369" spans="1:13" s="13" customFormat="1">
      <c r="A2369" s="11" t="s">
        <v>29</v>
      </c>
      <c r="B2369" s="13">
        <v>6</v>
      </c>
      <c r="C2369" s="13" t="s">
        <v>49</v>
      </c>
      <c r="D2369" s="13" t="s">
        <v>55</v>
      </c>
      <c r="E2369" s="13" t="str">
        <f t="shared" si="36"/>
        <v>Average Two Hour Event Day‡6Average Per Device30% Cycling</v>
      </c>
      <c r="F2369" s="13">
        <v>1.6179460000000001</v>
      </c>
      <c r="G2369" s="13">
        <v>1.6179460000000001</v>
      </c>
      <c r="H2369" s="13">
        <v>67.718500000000006</v>
      </c>
    </row>
    <row r="2370" spans="1:13" s="13" customFormat="1">
      <c r="A2370" s="11" t="s">
        <v>29</v>
      </c>
      <c r="B2370" s="13">
        <v>6</v>
      </c>
      <c r="C2370" s="13" t="s">
        <v>49</v>
      </c>
      <c r="D2370" s="13" t="s">
        <v>51</v>
      </c>
      <c r="E2370" s="13" t="str">
        <f t="shared" si="36"/>
        <v>Average Two Hour Event Day‡6Average Per Device50% Cycling</v>
      </c>
      <c r="F2370" s="13">
        <v>1.530281</v>
      </c>
      <c r="G2370" s="13">
        <v>1.530281</v>
      </c>
      <c r="H2370" s="13">
        <v>68.191100000000006</v>
      </c>
    </row>
    <row r="2371" spans="1:13" s="13" customFormat="1">
      <c r="A2371" s="11" t="s">
        <v>29</v>
      </c>
      <c r="B2371" s="13">
        <v>6</v>
      </c>
      <c r="C2371" s="13" t="s">
        <v>49</v>
      </c>
      <c r="D2371" s="13" t="s">
        <v>46</v>
      </c>
      <c r="E2371" s="13" t="str">
        <f t="shared" ref="E2371:E2434" si="37">CONCATENATE(A2371,B2371,C2371,D2371)</f>
        <v>Average Two Hour Event Day‡6Average Per DeviceAll</v>
      </c>
      <c r="F2371" s="13">
        <v>1.560087</v>
      </c>
      <c r="G2371" s="13">
        <v>1.560087</v>
      </c>
      <c r="H2371" s="13">
        <v>68.0304</v>
      </c>
      <c r="I2371" s="13">
        <v>0</v>
      </c>
      <c r="J2371" s="13">
        <v>0</v>
      </c>
      <c r="K2371" s="13">
        <v>0</v>
      </c>
      <c r="L2371" s="13">
        <v>0</v>
      </c>
      <c r="M2371" s="13">
        <v>0</v>
      </c>
    </row>
    <row r="2372" spans="1:13" s="13" customFormat="1">
      <c r="A2372" s="11" t="s">
        <v>29</v>
      </c>
      <c r="B2372" s="13">
        <v>6</v>
      </c>
      <c r="C2372" s="13" t="s">
        <v>48</v>
      </c>
      <c r="D2372" s="13" t="s">
        <v>55</v>
      </c>
      <c r="E2372" s="13" t="str">
        <f t="shared" si="37"/>
        <v>Average Two Hour Event Day‡6Average Per Premise30% Cycling</v>
      </c>
      <c r="F2372" s="13">
        <v>3.5887180000000001</v>
      </c>
      <c r="G2372" s="13">
        <v>3.5887180000000001</v>
      </c>
      <c r="H2372" s="13">
        <v>67.718500000000006</v>
      </c>
    </row>
    <row r="2373" spans="1:13" s="13" customFormat="1">
      <c r="A2373" s="11" t="s">
        <v>29</v>
      </c>
      <c r="B2373" s="13">
        <v>6</v>
      </c>
      <c r="C2373" s="13" t="s">
        <v>48</v>
      </c>
      <c r="D2373" s="13" t="s">
        <v>51</v>
      </c>
      <c r="E2373" s="13" t="str">
        <f t="shared" si="37"/>
        <v>Average Two Hour Event Day‡6Average Per Premise50% Cycling</v>
      </c>
      <c r="F2373" s="13">
        <v>2.992642</v>
      </c>
      <c r="G2373" s="13">
        <v>2.992642</v>
      </c>
      <c r="H2373" s="13">
        <v>68.191100000000006</v>
      </c>
    </row>
    <row r="2374" spans="1:13" s="13" customFormat="1">
      <c r="A2374" s="11" t="s">
        <v>29</v>
      </c>
      <c r="B2374" s="13">
        <v>6</v>
      </c>
      <c r="C2374" s="13" t="s">
        <v>48</v>
      </c>
      <c r="D2374" s="13" t="s">
        <v>46</v>
      </c>
      <c r="E2374" s="13" t="str">
        <f t="shared" si="37"/>
        <v>Average Two Hour Event Day‡6Average Per PremiseAll</v>
      </c>
      <c r="F2374" s="13">
        <v>3.1953079999999998</v>
      </c>
      <c r="G2374" s="13">
        <v>3.1953079999999998</v>
      </c>
      <c r="H2374" s="13">
        <v>68.0304</v>
      </c>
      <c r="I2374" s="13">
        <v>0</v>
      </c>
      <c r="J2374" s="13">
        <v>0</v>
      </c>
      <c r="K2374" s="13">
        <v>0</v>
      </c>
      <c r="L2374" s="13">
        <v>0</v>
      </c>
      <c r="M2374" s="13">
        <v>0</v>
      </c>
    </row>
    <row r="2375" spans="1:13" s="13" customFormat="1">
      <c r="A2375" s="11" t="s">
        <v>29</v>
      </c>
      <c r="B2375" s="13">
        <v>6</v>
      </c>
      <c r="C2375" s="13" t="s">
        <v>50</v>
      </c>
      <c r="D2375" s="13" t="s">
        <v>55</v>
      </c>
      <c r="E2375" s="13" t="str">
        <f t="shared" si="37"/>
        <v>Average Two Hour Event Day‡6Average Per Ton30% Cycling</v>
      </c>
      <c r="F2375" s="13">
        <v>0.43300119999999997</v>
      </c>
      <c r="G2375" s="13">
        <v>0.43300119999999997</v>
      </c>
      <c r="H2375" s="13">
        <v>67.718500000000006</v>
      </c>
    </row>
    <row r="2376" spans="1:13" s="13" customFormat="1">
      <c r="A2376" s="11" t="s">
        <v>29</v>
      </c>
      <c r="B2376" s="13">
        <v>6</v>
      </c>
      <c r="C2376" s="13" t="s">
        <v>50</v>
      </c>
      <c r="D2376" s="13" t="s">
        <v>51</v>
      </c>
      <c r="E2376" s="13" t="str">
        <f t="shared" si="37"/>
        <v>Average Two Hour Event Day‡6Average Per Ton50% Cycling</v>
      </c>
      <c r="F2376" s="13">
        <v>0.37784069999999997</v>
      </c>
      <c r="G2376" s="13">
        <v>0.37784069999999997</v>
      </c>
      <c r="H2376" s="13">
        <v>68.191100000000006</v>
      </c>
    </row>
    <row r="2377" spans="1:13" s="13" customFormat="1">
      <c r="A2377" s="11" t="s">
        <v>29</v>
      </c>
      <c r="B2377" s="13">
        <v>6</v>
      </c>
      <c r="C2377" s="13" t="s">
        <v>50</v>
      </c>
      <c r="D2377" s="13" t="s">
        <v>46</v>
      </c>
      <c r="E2377" s="13" t="str">
        <f t="shared" si="37"/>
        <v>Average Two Hour Event Day‡6Average Per TonAll</v>
      </c>
      <c r="F2377" s="13">
        <v>0.39659519999999998</v>
      </c>
      <c r="G2377" s="13">
        <v>0.39659519999999998</v>
      </c>
      <c r="H2377" s="13">
        <v>68.0304</v>
      </c>
      <c r="I2377" s="13">
        <v>0</v>
      </c>
      <c r="J2377" s="13">
        <v>0</v>
      </c>
      <c r="K2377" s="13">
        <v>0</v>
      </c>
      <c r="L2377" s="13">
        <v>0</v>
      </c>
      <c r="M2377" s="13">
        <v>0</v>
      </c>
    </row>
    <row r="2378" spans="1:13" s="13" customFormat="1">
      <c r="A2378" s="11" t="s">
        <v>29</v>
      </c>
      <c r="B2378" s="13">
        <v>7</v>
      </c>
      <c r="C2378" s="13" t="s">
        <v>56</v>
      </c>
      <c r="D2378" s="13" t="s">
        <v>55</v>
      </c>
      <c r="E2378" s="13" t="str">
        <f t="shared" si="37"/>
        <v>Average Two Hour Event Day‡7Aggregate30% Cycling</v>
      </c>
      <c r="F2378" s="13">
        <v>6.538316</v>
      </c>
      <c r="G2378" s="13">
        <v>6.538316</v>
      </c>
      <c r="H2378" s="13">
        <v>68.047799999999995</v>
      </c>
    </row>
    <row r="2379" spans="1:13" s="13" customFormat="1">
      <c r="A2379" s="11" t="s">
        <v>29</v>
      </c>
      <c r="B2379" s="13">
        <v>7</v>
      </c>
      <c r="C2379" s="13" t="s">
        <v>56</v>
      </c>
      <c r="D2379" s="13" t="s">
        <v>51</v>
      </c>
      <c r="E2379" s="13" t="str">
        <f t="shared" si="37"/>
        <v>Average Two Hour Event Day‡7Aggregate50% Cycling</v>
      </c>
      <c r="F2379" s="13">
        <v>10.04931</v>
      </c>
      <c r="G2379" s="13">
        <v>10.04931</v>
      </c>
      <c r="H2379" s="13">
        <v>68.546199999999999</v>
      </c>
    </row>
    <row r="2380" spans="1:13" s="13" customFormat="1">
      <c r="A2380" s="11" t="s">
        <v>29</v>
      </c>
      <c r="B2380" s="13">
        <v>7</v>
      </c>
      <c r="C2380" s="13" t="s">
        <v>56</v>
      </c>
      <c r="D2380" s="13" t="s">
        <v>46</v>
      </c>
      <c r="E2380" s="13" t="str">
        <f t="shared" si="37"/>
        <v>Average Two Hour Event Day‡7AggregateAll</v>
      </c>
      <c r="F2380" s="13">
        <v>16.58859</v>
      </c>
      <c r="G2380" s="13">
        <v>16.58859</v>
      </c>
      <c r="H2380" s="13">
        <v>68.3767</v>
      </c>
      <c r="I2380" s="13">
        <v>0</v>
      </c>
      <c r="J2380" s="13">
        <v>0</v>
      </c>
      <c r="K2380" s="13">
        <v>0</v>
      </c>
      <c r="L2380" s="13">
        <v>0</v>
      </c>
      <c r="M2380" s="13">
        <v>0</v>
      </c>
    </row>
    <row r="2381" spans="1:13" s="13" customFormat="1">
      <c r="A2381" s="11" t="s">
        <v>29</v>
      </c>
      <c r="B2381" s="13">
        <v>7</v>
      </c>
      <c r="C2381" s="13" t="s">
        <v>49</v>
      </c>
      <c r="D2381" s="13" t="s">
        <v>55</v>
      </c>
      <c r="E2381" s="13" t="str">
        <f t="shared" si="37"/>
        <v>Average Two Hour Event Day‡7Average Per Device30% Cycling</v>
      </c>
      <c r="F2381" s="13">
        <v>1.8184750000000001</v>
      </c>
      <c r="G2381" s="13">
        <v>1.8184750000000001</v>
      </c>
      <c r="H2381" s="13">
        <v>68.047799999999995</v>
      </c>
    </row>
    <row r="2382" spans="1:13" s="13" customFormat="1">
      <c r="A2382" s="11" t="s">
        <v>29</v>
      </c>
      <c r="B2382" s="13">
        <v>7</v>
      </c>
      <c r="C2382" s="13" t="s">
        <v>49</v>
      </c>
      <c r="D2382" s="13" t="s">
        <v>51</v>
      </c>
      <c r="E2382" s="13" t="str">
        <f t="shared" si="37"/>
        <v>Average Two Hour Event Day‡7Average Per Device50% Cycling</v>
      </c>
      <c r="F2382" s="13">
        <v>1.6313310000000001</v>
      </c>
      <c r="G2382" s="13">
        <v>1.6313310000000001</v>
      </c>
      <c r="H2382" s="13">
        <v>68.546199999999999</v>
      </c>
    </row>
    <row r="2383" spans="1:13" s="13" customFormat="1">
      <c r="A2383" s="11" t="s">
        <v>29</v>
      </c>
      <c r="B2383" s="13">
        <v>7</v>
      </c>
      <c r="C2383" s="13" t="s">
        <v>49</v>
      </c>
      <c r="D2383" s="13" t="s">
        <v>46</v>
      </c>
      <c r="E2383" s="13" t="str">
        <f t="shared" si="37"/>
        <v>Average Two Hour Event Day‡7Average Per DeviceAll</v>
      </c>
      <c r="F2383" s="13">
        <v>1.69496</v>
      </c>
      <c r="G2383" s="13">
        <v>1.69496</v>
      </c>
      <c r="H2383" s="13">
        <v>68.3767</v>
      </c>
      <c r="I2383" s="13">
        <v>0</v>
      </c>
      <c r="J2383" s="13">
        <v>0</v>
      </c>
      <c r="K2383" s="13">
        <v>0</v>
      </c>
      <c r="L2383" s="13">
        <v>0</v>
      </c>
      <c r="M2383" s="13">
        <v>0</v>
      </c>
    </row>
    <row r="2384" spans="1:13" s="13" customFormat="1">
      <c r="A2384" s="11" t="s">
        <v>29</v>
      </c>
      <c r="B2384" s="13">
        <v>7</v>
      </c>
      <c r="C2384" s="13" t="s">
        <v>48</v>
      </c>
      <c r="D2384" s="13" t="s">
        <v>55</v>
      </c>
      <c r="E2384" s="13" t="str">
        <f t="shared" si="37"/>
        <v>Average Two Hour Event Day‡7Average Per Premise30% Cycling</v>
      </c>
      <c r="F2384" s="13">
        <v>4.0335080000000003</v>
      </c>
      <c r="G2384" s="13">
        <v>4.0335080000000003</v>
      </c>
      <c r="H2384" s="13">
        <v>68.047799999999995</v>
      </c>
    </row>
    <row r="2385" spans="1:13" s="13" customFormat="1">
      <c r="A2385" s="11" t="s">
        <v>29</v>
      </c>
      <c r="B2385" s="13">
        <v>7</v>
      </c>
      <c r="C2385" s="13" t="s">
        <v>48</v>
      </c>
      <c r="D2385" s="13" t="s">
        <v>51</v>
      </c>
      <c r="E2385" s="13" t="str">
        <f t="shared" si="37"/>
        <v>Average Two Hour Event Day‡7Average Per Premise50% Cycling</v>
      </c>
      <c r="F2385" s="13">
        <v>3.190258</v>
      </c>
      <c r="G2385" s="13">
        <v>3.190258</v>
      </c>
      <c r="H2385" s="13">
        <v>68.546199999999999</v>
      </c>
    </row>
    <row r="2386" spans="1:13" s="13" customFormat="1">
      <c r="A2386" s="11" t="s">
        <v>29</v>
      </c>
      <c r="B2386" s="13">
        <v>7</v>
      </c>
      <c r="C2386" s="13" t="s">
        <v>48</v>
      </c>
      <c r="D2386" s="13" t="s">
        <v>46</v>
      </c>
      <c r="E2386" s="13" t="str">
        <f t="shared" si="37"/>
        <v>Average Two Hour Event Day‡7Average Per PremiseAll</v>
      </c>
      <c r="F2386" s="13">
        <v>3.476963</v>
      </c>
      <c r="G2386" s="13">
        <v>3.476963</v>
      </c>
      <c r="H2386" s="13">
        <v>68.3767</v>
      </c>
      <c r="I2386" s="13">
        <v>0</v>
      </c>
      <c r="J2386" s="13">
        <v>0</v>
      </c>
      <c r="K2386" s="13">
        <v>0</v>
      </c>
      <c r="L2386" s="13">
        <v>0</v>
      </c>
      <c r="M2386" s="13">
        <v>0</v>
      </c>
    </row>
    <row r="2387" spans="1:13" s="13" customFormat="1">
      <c r="A2387" s="11" t="s">
        <v>29</v>
      </c>
      <c r="B2387" s="13">
        <v>7</v>
      </c>
      <c r="C2387" s="13" t="s">
        <v>50</v>
      </c>
      <c r="D2387" s="13" t="s">
        <v>55</v>
      </c>
      <c r="E2387" s="13" t="str">
        <f t="shared" si="37"/>
        <v>Average Two Hour Event Day‡7Average Per Ton30% Cycling</v>
      </c>
      <c r="F2387" s="13">
        <v>0.48666779999999998</v>
      </c>
      <c r="G2387" s="13">
        <v>0.48666779999999998</v>
      </c>
      <c r="H2387" s="13">
        <v>68.047799999999995</v>
      </c>
    </row>
    <row r="2388" spans="1:13" s="13" customFormat="1">
      <c r="A2388" s="11" t="s">
        <v>29</v>
      </c>
      <c r="B2388" s="13">
        <v>7</v>
      </c>
      <c r="C2388" s="13" t="s">
        <v>50</v>
      </c>
      <c r="D2388" s="13" t="s">
        <v>51</v>
      </c>
      <c r="E2388" s="13" t="str">
        <f t="shared" si="37"/>
        <v>Average Two Hour Event Day‡7Average Per Ton50% Cycling</v>
      </c>
      <c r="F2388" s="13">
        <v>0.40279100000000001</v>
      </c>
      <c r="G2388" s="13">
        <v>0.40279100000000001</v>
      </c>
      <c r="H2388" s="13">
        <v>68.546199999999999</v>
      </c>
    </row>
    <row r="2389" spans="1:13" s="13" customFormat="1">
      <c r="A2389" s="11" t="s">
        <v>29</v>
      </c>
      <c r="B2389" s="13">
        <v>7</v>
      </c>
      <c r="C2389" s="13" t="s">
        <v>50</v>
      </c>
      <c r="D2389" s="13" t="s">
        <v>46</v>
      </c>
      <c r="E2389" s="13" t="str">
        <f t="shared" si="37"/>
        <v>Average Two Hour Event Day‡7Average Per TonAll</v>
      </c>
      <c r="F2389" s="13">
        <v>0.4313091</v>
      </c>
      <c r="G2389" s="13">
        <v>0.4313091</v>
      </c>
      <c r="H2389" s="13">
        <v>68.3767</v>
      </c>
      <c r="I2389" s="13">
        <v>0</v>
      </c>
      <c r="J2389" s="13">
        <v>0</v>
      </c>
      <c r="K2389" s="13">
        <v>0</v>
      </c>
      <c r="L2389" s="13">
        <v>0</v>
      </c>
      <c r="M2389" s="13">
        <v>0</v>
      </c>
    </row>
    <row r="2390" spans="1:13" s="13" customFormat="1">
      <c r="A2390" s="11" t="s">
        <v>29</v>
      </c>
      <c r="B2390" s="13">
        <v>8</v>
      </c>
      <c r="C2390" s="13" t="s">
        <v>56</v>
      </c>
      <c r="D2390" s="13" t="s">
        <v>55</v>
      </c>
      <c r="E2390" s="13" t="str">
        <f t="shared" si="37"/>
        <v>Average Two Hour Event Day‡8Aggregate30% Cycling</v>
      </c>
      <c r="F2390" s="13">
        <v>7.520753</v>
      </c>
      <c r="G2390" s="13">
        <v>7.520753</v>
      </c>
      <c r="H2390" s="13">
        <v>72.204999999999998</v>
      </c>
    </row>
    <row r="2391" spans="1:13" s="13" customFormat="1">
      <c r="A2391" s="11" t="s">
        <v>29</v>
      </c>
      <c r="B2391" s="13">
        <v>8</v>
      </c>
      <c r="C2391" s="13" t="s">
        <v>56</v>
      </c>
      <c r="D2391" s="13" t="s">
        <v>51</v>
      </c>
      <c r="E2391" s="13" t="str">
        <f t="shared" si="37"/>
        <v>Average Two Hour Event Day‡8Aggregate50% Cycling</v>
      </c>
      <c r="F2391" s="13">
        <v>12.05682</v>
      </c>
      <c r="G2391" s="13">
        <v>12.05682</v>
      </c>
      <c r="H2391" s="13">
        <v>72.230999999999995</v>
      </c>
    </row>
    <row r="2392" spans="1:13" s="13" customFormat="1">
      <c r="A2392" s="11" t="s">
        <v>29</v>
      </c>
      <c r="B2392" s="13">
        <v>8</v>
      </c>
      <c r="C2392" s="13" t="s">
        <v>56</v>
      </c>
      <c r="D2392" s="13" t="s">
        <v>46</v>
      </c>
      <c r="E2392" s="13" t="str">
        <f t="shared" si="37"/>
        <v>Average Two Hour Event Day‡8AggregateAll</v>
      </c>
      <c r="F2392" s="13">
        <v>19.578499999999998</v>
      </c>
      <c r="G2392" s="13">
        <v>19.578499999999998</v>
      </c>
      <c r="H2392" s="13">
        <v>72.222200000000001</v>
      </c>
      <c r="I2392" s="13">
        <v>0</v>
      </c>
      <c r="J2392" s="13">
        <v>0</v>
      </c>
      <c r="K2392" s="13">
        <v>0</v>
      </c>
      <c r="L2392" s="13">
        <v>0</v>
      </c>
      <c r="M2392" s="13">
        <v>0</v>
      </c>
    </row>
    <row r="2393" spans="1:13" s="13" customFormat="1">
      <c r="A2393" s="11" t="s">
        <v>29</v>
      </c>
      <c r="B2393" s="13">
        <v>8</v>
      </c>
      <c r="C2393" s="13" t="s">
        <v>49</v>
      </c>
      <c r="D2393" s="13" t="s">
        <v>55</v>
      </c>
      <c r="E2393" s="13" t="str">
        <f t="shared" si="37"/>
        <v>Average Two Hour Event Day‡8Average Per Device30% Cycling</v>
      </c>
      <c r="F2393" s="13">
        <v>2.091717</v>
      </c>
      <c r="G2393" s="13">
        <v>2.091717</v>
      </c>
      <c r="H2393" s="13">
        <v>72.204999999999998</v>
      </c>
    </row>
    <row r="2394" spans="1:13" s="13" customFormat="1">
      <c r="A2394" s="11" t="s">
        <v>29</v>
      </c>
      <c r="B2394" s="13">
        <v>8</v>
      </c>
      <c r="C2394" s="13" t="s">
        <v>49</v>
      </c>
      <c r="D2394" s="13" t="s">
        <v>51</v>
      </c>
      <c r="E2394" s="13" t="str">
        <f t="shared" si="37"/>
        <v>Average Two Hour Event Day‡8Average Per Device50% Cycling</v>
      </c>
      <c r="F2394" s="13">
        <v>1.9572160000000001</v>
      </c>
      <c r="G2394" s="13">
        <v>1.9572160000000001</v>
      </c>
      <c r="H2394" s="13">
        <v>72.230999999999995</v>
      </c>
    </row>
    <row r="2395" spans="1:13" s="13" customFormat="1">
      <c r="A2395" s="11" t="s">
        <v>29</v>
      </c>
      <c r="B2395" s="13">
        <v>8</v>
      </c>
      <c r="C2395" s="13" t="s">
        <v>49</v>
      </c>
      <c r="D2395" s="13" t="s">
        <v>46</v>
      </c>
      <c r="E2395" s="13" t="str">
        <f t="shared" si="37"/>
        <v>Average Two Hour Event Day‡8Average Per DeviceAll</v>
      </c>
      <c r="F2395" s="13">
        <v>2.0029460000000001</v>
      </c>
      <c r="G2395" s="13">
        <v>2.0029460000000001</v>
      </c>
      <c r="H2395" s="13">
        <v>72.222200000000001</v>
      </c>
      <c r="I2395" s="13">
        <v>0</v>
      </c>
      <c r="J2395" s="13">
        <v>0</v>
      </c>
      <c r="K2395" s="13">
        <v>0</v>
      </c>
      <c r="L2395" s="13">
        <v>0</v>
      </c>
      <c r="M2395" s="13">
        <v>0</v>
      </c>
    </row>
    <row r="2396" spans="1:13" s="13" customFormat="1">
      <c r="A2396" s="11" t="s">
        <v>29</v>
      </c>
      <c r="B2396" s="13">
        <v>8</v>
      </c>
      <c r="C2396" s="13" t="s">
        <v>48</v>
      </c>
      <c r="D2396" s="13" t="s">
        <v>55</v>
      </c>
      <c r="E2396" s="13" t="str">
        <f t="shared" si="37"/>
        <v>Average Two Hour Event Day‡8Average Per Premise30% Cycling</v>
      </c>
      <c r="F2396" s="13">
        <v>4.6395759999999999</v>
      </c>
      <c r="G2396" s="13">
        <v>4.6395759999999999</v>
      </c>
      <c r="H2396" s="13">
        <v>72.204999999999998</v>
      </c>
    </row>
    <row r="2397" spans="1:13" s="13" customFormat="1">
      <c r="A2397" s="11" t="s">
        <v>29</v>
      </c>
      <c r="B2397" s="13">
        <v>8</v>
      </c>
      <c r="C2397" s="13" t="s">
        <v>48</v>
      </c>
      <c r="D2397" s="13" t="s">
        <v>51</v>
      </c>
      <c r="E2397" s="13" t="str">
        <f t="shared" si="37"/>
        <v>Average Two Hour Event Day‡8Average Per Premise50% Cycling</v>
      </c>
      <c r="F2397" s="13">
        <v>3.827563</v>
      </c>
      <c r="G2397" s="13">
        <v>3.827563</v>
      </c>
      <c r="H2397" s="13">
        <v>72.230999999999995</v>
      </c>
    </row>
    <row r="2398" spans="1:13" s="13" customFormat="1">
      <c r="A2398" s="11" t="s">
        <v>29</v>
      </c>
      <c r="B2398" s="13">
        <v>8</v>
      </c>
      <c r="C2398" s="13" t="s">
        <v>48</v>
      </c>
      <c r="D2398" s="13" t="s">
        <v>46</v>
      </c>
      <c r="E2398" s="13" t="str">
        <f t="shared" si="37"/>
        <v>Average Two Hour Event Day‡8Average Per PremiseAll</v>
      </c>
      <c r="F2398" s="13">
        <v>4.1036479999999997</v>
      </c>
      <c r="G2398" s="13">
        <v>4.1036479999999997</v>
      </c>
      <c r="H2398" s="13">
        <v>72.222200000000001</v>
      </c>
      <c r="I2398" s="13">
        <v>0</v>
      </c>
      <c r="J2398" s="13">
        <v>0</v>
      </c>
      <c r="K2398" s="13">
        <v>0</v>
      </c>
      <c r="L2398" s="13">
        <v>0</v>
      </c>
      <c r="M2398" s="13">
        <v>0</v>
      </c>
    </row>
    <row r="2399" spans="1:13" s="13" customFormat="1">
      <c r="A2399" s="11" t="s">
        <v>29</v>
      </c>
      <c r="B2399" s="13">
        <v>8</v>
      </c>
      <c r="C2399" s="13" t="s">
        <v>50</v>
      </c>
      <c r="D2399" s="13" t="s">
        <v>55</v>
      </c>
      <c r="E2399" s="13" t="str">
        <f t="shared" si="37"/>
        <v>Average Two Hour Event Day‡8Average Per Ton30% Cycling</v>
      </c>
      <c r="F2399" s="13">
        <v>0.55979380000000001</v>
      </c>
      <c r="G2399" s="13">
        <v>0.55979380000000001</v>
      </c>
      <c r="H2399" s="13">
        <v>72.204999999999998</v>
      </c>
    </row>
    <row r="2400" spans="1:13" s="13" customFormat="1">
      <c r="A2400" s="11" t="s">
        <v>29</v>
      </c>
      <c r="B2400" s="13">
        <v>8</v>
      </c>
      <c r="C2400" s="13" t="s">
        <v>50</v>
      </c>
      <c r="D2400" s="13" t="s">
        <v>51</v>
      </c>
      <c r="E2400" s="13" t="str">
        <f t="shared" si="37"/>
        <v>Average Two Hour Event Day‡8Average Per Ton50% Cycling</v>
      </c>
      <c r="F2400" s="13">
        <v>0.48325489999999999</v>
      </c>
      <c r="G2400" s="13">
        <v>0.48325489999999999</v>
      </c>
      <c r="H2400" s="13">
        <v>72.230999999999995</v>
      </c>
    </row>
    <row r="2401" spans="1:13" s="13" customFormat="1">
      <c r="A2401" s="11" t="s">
        <v>29</v>
      </c>
      <c r="B2401" s="13">
        <v>8</v>
      </c>
      <c r="C2401" s="13" t="s">
        <v>50</v>
      </c>
      <c r="D2401" s="13" t="s">
        <v>46</v>
      </c>
      <c r="E2401" s="13" t="str">
        <f t="shared" si="37"/>
        <v>Average Two Hour Event Day‡8Average Per TonAll</v>
      </c>
      <c r="F2401" s="13">
        <v>0.50927809999999996</v>
      </c>
      <c r="G2401" s="13">
        <v>0.50927809999999996</v>
      </c>
      <c r="H2401" s="13">
        <v>72.222200000000001</v>
      </c>
      <c r="I2401" s="13">
        <v>0</v>
      </c>
      <c r="J2401" s="13">
        <v>0</v>
      </c>
      <c r="K2401" s="13">
        <v>0</v>
      </c>
      <c r="L2401" s="13">
        <v>0</v>
      </c>
      <c r="M2401" s="13">
        <v>0</v>
      </c>
    </row>
    <row r="2402" spans="1:13" s="13" customFormat="1">
      <c r="A2402" s="11" t="s">
        <v>29</v>
      </c>
      <c r="B2402" s="13">
        <v>9</v>
      </c>
      <c r="C2402" s="13" t="s">
        <v>56</v>
      </c>
      <c r="D2402" s="13" t="s">
        <v>55</v>
      </c>
      <c r="E2402" s="13" t="str">
        <f t="shared" si="37"/>
        <v>Average Two Hour Event Day‡9Aggregate30% Cycling</v>
      </c>
      <c r="F2402" s="13">
        <v>9.3554630000000003</v>
      </c>
      <c r="G2402" s="13">
        <v>9.3554630000000003</v>
      </c>
      <c r="H2402" s="13">
        <v>77.417000000000002</v>
      </c>
    </row>
    <row r="2403" spans="1:13" s="13" customFormat="1">
      <c r="A2403" s="11" t="s">
        <v>29</v>
      </c>
      <c r="B2403" s="13">
        <v>9</v>
      </c>
      <c r="C2403" s="13" t="s">
        <v>56</v>
      </c>
      <c r="D2403" s="13" t="s">
        <v>51</v>
      </c>
      <c r="E2403" s="13" t="str">
        <f t="shared" si="37"/>
        <v>Average Two Hour Event Day‡9Aggregate50% Cycling</v>
      </c>
      <c r="F2403" s="13">
        <v>14.776339999999999</v>
      </c>
      <c r="G2403" s="13">
        <v>14.776339999999999</v>
      </c>
      <c r="H2403" s="13">
        <v>77.138599999999997</v>
      </c>
    </row>
    <row r="2404" spans="1:13" s="13" customFormat="1">
      <c r="A2404" s="11" t="s">
        <v>29</v>
      </c>
      <c r="B2404" s="13">
        <v>9</v>
      </c>
      <c r="C2404" s="13" t="s">
        <v>56</v>
      </c>
      <c r="D2404" s="13" t="s">
        <v>46</v>
      </c>
      <c r="E2404" s="13" t="str">
        <f t="shared" si="37"/>
        <v>Average Two Hour Event Day‡9AggregateAll</v>
      </c>
      <c r="F2404" s="13">
        <v>24.133040000000001</v>
      </c>
      <c r="G2404" s="13">
        <v>24.133040000000001</v>
      </c>
      <c r="H2404" s="13">
        <v>77.2333</v>
      </c>
      <c r="I2404" s="13">
        <v>0</v>
      </c>
      <c r="J2404" s="13">
        <v>0</v>
      </c>
      <c r="K2404" s="13">
        <v>0</v>
      </c>
      <c r="L2404" s="13">
        <v>0</v>
      </c>
      <c r="M2404" s="13">
        <v>0</v>
      </c>
    </row>
    <row r="2405" spans="1:13" s="13" customFormat="1">
      <c r="A2405" s="11" t="s">
        <v>29</v>
      </c>
      <c r="B2405" s="13">
        <v>9</v>
      </c>
      <c r="C2405" s="13" t="s">
        <v>49</v>
      </c>
      <c r="D2405" s="13" t="s">
        <v>55</v>
      </c>
      <c r="E2405" s="13" t="str">
        <f t="shared" si="37"/>
        <v>Average Two Hour Event Day‡9Average Per Device30% Cycling</v>
      </c>
      <c r="F2405" s="13">
        <v>2.6019969999999999</v>
      </c>
      <c r="G2405" s="13">
        <v>2.6019969999999999</v>
      </c>
      <c r="H2405" s="13">
        <v>77.417000000000002</v>
      </c>
    </row>
    <row r="2406" spans="1:13" s="13" customFormat="1">
      <c r="A2406" s="11" t="s">
        <v>29</v>
      </c>
      <c r="B2406" s="13">
        <v>9</v>
      </c>
      <c r="C2406" s="13" t="s">
        <v>49</v>
      </c>
      <c r="D2406" s="13" t="s">
        <v>51</v>
      </c>
      <c r="E2406" s="13" t="str">
        <f t="shared" si="37"/>
        <v>Average Two Hour Event Day‡9Average Per Device50% Cycling</v>
      </c>
      <c r="F2406" s="13">
        <v>2.3986830000000001</v>
      </c>
      <c r="G2406" s="13">
        <v>2.3986830000000001</v>
      </c>
      <c r="H2406" s="13">
        <v>77.138599999999997</v>
      </c>
    </row>
    <row r="2407" spans="1:13" s="13" customFormat="1">
      <c r="A2407" s="11" t="s">
        <v>29</v>
      </c>
      <c r="B2407" s="13">
        <v>9</v>
      </c>
      <c r="C2407" s="13" t="s">
        <v>49</v>
      </c>
      <c r="D2407" s="13" t="s">
        <v>46</v>
      </c>
      <c r="E2407" s="13" t="str">
        <f t="shared" si="37"/>
        <v>Average Two Hour Event Day‡9Average Per DeviceAll</v>
      </c>
      <c r="F2407" s="13">
        <v>2.4678089999999999</v>
      </c>
      <c r="G2407" s="13">
        <v>2.4678089999999999</v>
      </c>
      <c r="H2407" s="13">
        <v>77.2333</v>
      </c>
      <c r="I2407" s="13">
        <v>0</v>
      </c>
      <c r="J2407" s="13">
        <v>0</v>
      </c>
      <c r="K2407" s="13">
        <v>0</v>
      </c>
      <c r="L2407" s="13">
        <v>0</v>
      </c>
      <c r="M2407" s="13">
        <v>0</v>
      </c>
    </row>
    <row r="2408" spans="1:13" s="13" customFormat="1">
      <c r="A2408" s="11" t="s">
        <v>29</v>
      </c>
      <c r="B2408" s="13">
        <v>9</v>
      </c>
      <c r="C2408" s="13" t="s">
        <v>48</v>
      </c>
      <c r="D2408" s="13" t="s">
        <v>55</v>
      </c>
      <c r="E2408" s="13" t="str">
        <f t="shared" si="37"/>
        <v>Average Two Hour Event Day‡9Average Per Premise30% Cycling</v>
      </c>
      <c r="F2408" s="13">
        <v>5.7714150000000002</v>
      </c>
      <c r="G2408" s="13">
        <v>5.7714150000000002</v>
      </c>
      <c r="H2408" s="13">
        <v>77.417000000000002</v>
      </c>
    </row>
    <row r="2409" spans="1:13" s="13" customFormat="1">
      <c r="A2409" s="11" t="s">
        <v>29</v>
      </c>
      <c r="B2409" s="13">
        <v>9</v>
      </c>
      <c r="C2409" s="13" t="s">
        <v>48</v>
      </c>
      <c r="D2409" s="13" t="s">
        <v>51</v>
      </c>
      <c r="E2409" s="13" t="str">
        <f t="shared" si="37"/>
        <v>Average Two Hour Event Day‡9Average Per Premise50% Cycling</v>
      </c>
      <c r="F2409" s="13">
        <v>4.6909020000000003</v>
      </c>
      <c r="G2409" s="13">
        <v>4.6909020000000003</v>
      </c>
      <c r="H2409" s="13">
        <v>77.138599999999997</v>
      </c>
    </row>
    <row r="2410" spans="1:13" s="13" customFormat="1">
      <c r="A2410" s="11" t="s">
        <v>29</v>
      </c>
      <c r="B2410" s="13">
        <v>9</v>
      </c>
      <c r="C2410" s="13" t="s">
        <v>48</v>
      </c>
      <c r="D2410" s="13" t="s">
        <v>46</v>
      </c>
      <c r="E2410" s="13" t="str">
        <f t="shared" si="37"/>
        <v>Average Two Hour Event Day‡9Average Per PremiseAll</v>
      </c>
      <c r="F2410" s="13">
        <v>5.0582760000000002</v>
      </c>
      <c r="G2410" s="13">
        <v>5.0582760000000002</v>
      </c>
      <c r="H2410" s="13">
        <v>77.2333</v>
      </c>
      <c r="I2410" s="13">
        <v>0</v>
      </c>
      <c r="J2410" s="13">
        <v>0</v>
      </c>
      <c r="K2410" s="13">
        <v>0</v>
      </c>
      <c r="L2410" s="13">
        <v>0</v>
      </c>
      <c r="M2410" s="13">
        <v>0</v>
      </c>
    </row>
    <row r="2411" spans="1:13" s="13" customFormat="1">
      <c r="A2411" s="11" t="s">
        <v>29</v>
      </c>
      <c r="B2411" s="13">
        <v>9</v>
      </c>
      <c r="C2411" s="13" t="s">
        <v>50</v>
      </c>
      <c r="D2411" s="13" t="s">
        <v>55</v>
      </c>
      <c r="E2411" s="13" t="str">
        <f t="shared" si="37"/>
        <v>Average Two Hour Event Day‡9Average Per Ton30% Cycling</v>
      </c>
      <c r="F2411" s="13">
        <v>0.69635709999999995</v>
      </c>
      <c r="G2411" s="13">
        <v>0.69635709999999995</v>
      </c>
      <c r="H2411" s="13">
        <v>77.417000000000002</v>
      </c>
    </row>
    <row r="2412" spans="1:13" s="13" customFormat="1">
      <c r="A2412" s="11" t="s">
        <v>29</v>
      </c>
      <c r="B2412" s="13">
        <v>9</v>
      </c>
      <c r="C2412" s="13" t="s">
        <v>50</v>
      </c>
      <c r="D2412" s="13" t="s">
        <v>51</v>
      </c>
      <c r="E2412" s="13" t="str">
        <f t="shared" si="37"/>
        <v>Average Two Hour Event Day‡9Average Per Ton50% Cycling</v>
      </c>
      <c r="F2412" s="13">
        <v>0.59225720000000004</v>
      </c>
      <c r="G2412" s="13">
        <v>0.59225720000000004</v>
      </c>
      <c r="H2412" s="13">
        <v>77.138599999999997</v>
      </c>
    </row>
    <row r="2413" spans="1:13" s="13" customFormat="1">
      <c r="A2413" s="11" t="s">
        <v>29</v>
      </c>
      <c r="B2413" s="13">
        <v>9</v>
      </c>
      <c r="C2413" s="13" t="s">
        <v>50</v>
      </c>
      <c r="D2413" s="13" t="s">
        <v>46</v>
      </c>
      <c r="E2413" s="13" t="str">
        <f t="shared" si="37"/>
        <v>Average Two Hour Event Day‡9Average Per TonAll</v>
      </c>
      <c r="F2413" s="13">
        <v>0.62765119999999996</v>
      </c>
      <c r="G2413" s="13">
        <v>0.62765119999999996</v>
      </c>
      <c r="H2413" s="13">
        <v>77.2333</v>
      </c>
      <c r="I2413" s="13">
        <v>0</v>
      </c>
      <c r="J2413" s="13">
        <v>0</v>
      </c>
      <c r="K2413" s="13">
        <v>0</v>
      </c>
      <c r="L2413" s="13">
        <v>0</v>
      </c>
      <c r="M2413" s="13">
        <v>0</v>
      </c>
    </row>
    <row r="2414" spans="1:13" s="13" customFormat="1">
      <c r="A2414" s="11" t="s">
        <v>29</v>
      </c>
      <c r="B2414" s="13">
        <v>10</v>
      </c>
      <c r="C2414" s="13" t="s">
        <v>56</v>
      </c>
      <c r="D2414" s="13" t="s">
        <v>55</v>
      </c>
      <c r="E2414" s="13" t="str">
        <f t="shared" si="37"/>
        <v>Average Two Hour Event Day‡10Aggregate30% Cycling</v>
      </c>
      <c r="F2414" s="13">
        <v>11.463800000000001</v>
      </c>
      <c r="G2414" s="13">
        <v>11.463800000000001</v>
      </c>
      <c r="H2414" s="13">
        <v>83.045199999999994</v>
      </c>
    </row>
    <row r="2415" spans="1:13" s="13" customFormat="1">
      <c r="A2415" s="11" t="s">
        <v>29</v>
      </c>
      <c r="B2415" s="13">
        <v>10</v>
      </c>
      <c r="C2415" s="13" t="s">
        <v>56</v>
      </c>
      <c r="D2415" s="13" t="s">
        <v>51</v>
      </c>
      <c r="E2415" s="13" t="str">
        <f t="shared" si="37"/>
        <v>Average Two Hour Event Day‡10Aggregate50% Cycling</v>
      </c>
      <c r="F2415" s="13">
        <v>17.790569999999999</v>
      </c>
      <c r="G2415" s="13">
        <v>17.790569999999999</v>
      </c>
      <c r="H2415" s="13">
        <v>82.167599999999993</v>
      </c>
    </row>
    <row r="2416" spans="1:13" s="13" customFormat="1">
      <c r="A2416" s="11" t="s">
        <v>29</v>
      </c>
      <c r="B2416" s="13">
        <v>10</v>
      </c>
      <c r="C2416" s="13" t="s">
        <v>56</v>
      </c>
      <c r="D2416" s="13" t="s">
        <v>46</v>
      </c>
      <c r="E2416" s="13" t="str">
        <f t="shared" si="37"/>
        <v>Average Two Hour Event Day‡10AggregateAll</v>
      </c>
      <c r="F2416" s="13">
        <v>29.255990000000001</v>
      </c>
      <c r="G2416" s="13">
        <v>29.255990000000001</v>
      </c>
      <c r="H2416" s="13">
        <v>82.465999999999994</v>
      </c>
      <c r="I2416" s="13">
        <v>0</v>
      </c>
      <c r="J2416" s="13">
        <v>0</v>
      </c>
      <c r="K2416" s="13">
        <v>0</v>
      </c>
      <c r="L2416" s="13">
        <v>0</v>
      </c>
      <c r="M2416" s="13">
        <v>0</v>
      </c>
    </row>
    <row r="2417" spans="1:13" s="13" customFormat="1">
      <c r="A2417" s="11" t="s">
        <v>29</v>
      </c>
      <c r="B2417" s="13">
        <v>10</v>
      </c>
      <c r="C2417" s="13" t="s">
        <v>49</v>
      </c>
      <c r="D2417" s="13" t="s">
        <v>55</v>
      </c>
      <c r="E2417" s="13" t="str">
        <f t="shared" si="37"/>
        <v>Average Two Hour Event Day‡10Average Per Device30% Cycling</v>
      </c>
      <c r="F2417" s="13">
        <v>3.1883810000000001</v>
      </c>
      <c r="G2417" s="13">
        <v>3.1883810000000001</v>
      </c>
      <c r="H2417" s="13">
        <v>83.045199999999994</v>
      </c>
    </row>
    <row r="2418" spans="1:13" s="13" customFormat="1">
      <c r="A2418" s="11" t="s">
        <v>29</v>
      </c>
      <c r="B2418" s="13">
        <v>10</v>
      </c>
      <c r="C2418" s="13" t="s">
        <v>49</v>
      </c>
      <c r="D2418" s="13" t="s">
        <v>51</v>
      </c>
      <c r="E2418" s="13" t="str">
        <f t="shared" si="37"/>
        <v>Average Two Hour Event Day‡10Average Per Device50% Cycling</v>
      </c>
      <c r="F2418" s="13">
        <v>2.8879899999999998</v>
      </c>
      <c r="G2418" s="13">
        <v>2.8879899999999998</v>
      </c>
      <c r="H2418" s="13">
        <v>82.167599999999993</v>
      </c>
    </row>
    <row r="2419" spans="1:13" s="13" customFormat="1">
      <c r="A2419" s="11" t="s">
        <v>29</v>
      </c>
      <c r="B2419" s="13">
        <v>10</v>
      </c>
      <c r="C2419" s="13" t="s">
        <v>49</v>
      </c>
      <c r="D2419" s="13" t="s">
        <v>46</v>
      </c>
      <c r="E2419" s="13" t="str">
        <f t="shared" si="37"/>
        <v>Average Two Hour Event Day‡10Average Per DeviceAll</v>
      </c>
      <c r="F2419" s="13">
        <v>2.9901230000000001</v>
      </c>
      <c r="G2419" s="13">
        <v>2.9901230000000001</v>
      </c>
      <c r="H2419" s="13">
        <v>82.465999999999994</v>
      </c>
      <c r="I2419" s="13">
        <v>0</v>
      </c>
      <c r="J2419" s="13">
        <v>0</v>
      </c>
      <c r="K2419" s="13">
        <v>0</v>
      </c>
      <c r="L2419" s="13">
        <v>0</v>
      </c>
      <c r="M2419" s="13">
        <v>0</v>
      </c>
    </row>
    <row r="2420" spans="1:13" s="13" customFormat="1">
      <c r="A2420" s="11" t="s">
        <v>29</v>
      </c>
      <c r="B2420" s="13">
        <v>10</v>
      </c>
      <c r="C2420" s="13" t="s">
        <v>48</v>
      </c>
      <c r="D2420" s="13" t="s">
        <v>55</v>
      </c>
      <c r="E2420" s="13" t="str">
        <f t="shared" si="37"/>
        <v>Average Two Hour Event Day‡10Average Per Premise30% Cycling</v>
      </c>
      <c r="F2420" s="13">
        <v>7.0720549999999998</v>
      </c>
      <c r="G2420" s="13">
        <v>7.0720549999999998</v>
      </c>
      <c r="H2420" s="13">
        <v>83.045199999999994</v>
      </c>
    </row>
    <row r="2421" spans="1:13" s="13" customFormat="1">
      <c r="A2421" s="11" t="s">
        <v>29</v>
      </c>
      <c r="B2421" s="13">
        <v>10</v>
      </c>
      <c r="C2421" s="13" t="s">
        <v>48</v>
      </c>
      <c r="D2421" s="13" t="s">
        <v>51</v>
      </c>
      <c r="E2421" s="13" t="str">
        <f t="shared" si="37"/>
        <v>Average Two Hour Event Day‡10Average Per Premise50% Cycling</v>
      </c>
      <c r="F2421" s="13">
        <v>5.6478000000000002</v>
      </c>
      <c r="G2421" s="13">
        <v>5.6478000000000002</v>
      </c>
      <c r="H2421" s="13">
        <v>82.167599999999993</v>
      </c>
    </row>
    <row r="2422" spans="1:13" s="13" customFormat="1">
      <c r="A2422" s="11" t="s">
        <v>29</v>
      </c>
      <c r="B2422" s="13">
        <v>10</v>
      </c>
      <c r="C2422" s="13" t="s">
        <v>48</v>
      </c>
      <c r="D2422" s="13" t="s">
        <v>46</v>
      </c>
      <c r="E2422" s="13" t="str">
        <f t="shared" si="37"/>
        <v>Average Two Hour Event Day‡10Average Per PremiseAll</v>
      </c>
      <c r="F2422" s="13">
        <v>6.132047</v>
      </c>
      <c r="G2422" s="13">
        <v>6.132047</v>
      </c>
      <c r="H2422" s="13">
        <v>82.465999999999994</v>
      </c>
      <c r="I2422" s="13">
        <v>0</v>
      </c>
      <c r="J2422" s="13">
        <v>0</v>
      </c>
      <c r="K2422" s="13">
        <v>0</v>
      </c>
      <c r="L2422" s="13">
        <v>0</v>
      </c>
      <c r="M2422" s="13">
        <v>0</v>
      </c>
    </row>
    <row r="2423" spans="1:13" s="13" customFormat="1">
      <c r="A2423" s="11" t="s">
        <v>29</v>
      </c>
      <c r="B2423" s="13">
        <v>10</v>
      </c>
      <c r="C2423" s="13" t="s">
        <v>50</v>
      </c>
      <c r="D2423" s="13" t="s">
        <v>55</v>
      </c>
      <c r="E2423" s="13" t="str">
        <f t="shared" si="37"/>
        <v>Average Two Hour Event Day‡10Average Per Ton30% Cycling</v>
      </c>
      <c r="F2423" s="13">
        <v>0.85328749999999998</v>
      </c>
      <c r="G2423" s="13">
        <v>0.85328749999999998</v>
      </c>
      <c r="H2423" s="13">
        <v>83.045199999999994</v>
      </c>
    </row>
    <row r="2424" spans="1:13" s="13" customFormat="1">
      <c r="A2424" s="11" t="s">
        <v>29</v>
      </c>
      <c r="B2424" s="13">
        <v>10</v>
      </c>
      <c r="C2424" s="13" t="s">
        <v>50</v>
      </c>
      <c r="D2424" s="13" t="s">
        <v>51</v>
      </c>
      <c r="E2424" s="13" t="str">
        <f t="shared" si="37"/>
        <v>Average Two Hour Event Day‡10Average Per Ton50% Cycling</v>
      </c>
      <c r="F2424" s="13">
        <v>0.71307180000000003</v>
      </c>
      <c r="G2424" s="13">
        <v>0.71307180000000003</v>
      </c>
      <c r="H2424" s="13">
        <v>82.167599999999993</v>
      </c>
    </row>
    <row r="2425" spans="1:13" s="13" customFormat="1">
      <c r="A2425" s="11" t="s">
        <v>29</v>
      </c>
      <c r="B2425" s="13">
        <v>10</v>
      </c>
      <c r="C2425" s="13" t="s">
        <v>50</v>
      </c>
      <c r="D2425" s="13" t="s">
        <v>46</v>
      </c>
      <c r="E2425" s="13" t="str">
        <f t="shared" si="37"/>
        <v>Average Two Hour Event Day‡10Average Per TonAll</v>
      </c>
      <c r="F2425" s="13">
        <v>0.76074509999999995</v>
      </c>
      <c r="G2425" s="13">
        <v>0.76074509999999995</v>
      </c>
      <c r="H2425" s="13">
        <v>82.465999999999994</v>
      </c>
      <c r="I2425" s="13">
        <v>0</v>
      </c>
      <c r="J2425" s="13">
        <v>0</v>
      </c>
      <c r="K2425" s="13">
        <v>0</v>
      </c>
      <c r="L2425" s="13">
        <v>0</v>
      </c>
      <c r="M2425" s="13">
        <v>0</v>
      </c>
    </row>
    <row r="2426" spans="1:13" s="13" customFormat="1">
      <c r="A2426" s="11" t="s">
        <v>29</v>
      </c>
      <c r="B2426" s="13">
        <v>11</v>
      </c>
      <c r="C2426" s="13" t="s">
        <v>56</v>
      </c>
      <c r="D2426" s="13" t="s">
        <v>55</v>
      </c>
      <c r="E2426" s="13" t="str">
        <f t="shared" si="37"/>
        <v>Average Two Hour Event Day‡11Aggregate30% Cycling</v>
      </c>
      <c r="F2426" s="13">
        <v>13.02262</v>
      </c>
      <c r="G2426" s="13">
        <v>13.02262</v>
      </c>
      <c r="H2426" s="13">
        <v>85.348399999999998</v>
      </c>
    </row>
    <row r="2427" spans="1:13" s="13" customFormat="1">
      <c r="A2427" s="11" t="s">
        <v>29</v>
      </c>
      <c r="B2427" s="13">
        <v>11</v>
      </c>
      <c r="C2427" s="13" t="s">
        <v>56</v>
      </c>
      <c r="D2427" s="13" t="s">
        <v>51</v>
      </c>
      <c r="E2427" s="13" t="str">
        <f t="shared" si="37"/>
        <v>Average Two Hour Event Day‡11Aggregate50% Cycling</v>
      </c>
      <c r="F2427" s="13">
        <v>20.946860000000001</v>
      </c>
      <c r="G2427" s="13">
        <v>20.946860000000001</v>
      </c>
      <c r="H2427" s="13">
        <v>84.099599999999995</v>
      </c>
    </row>
    <row r="2428" spans="1:13" s="13" customFormat="1">
      <c r="A2428" s="11" t="s">
        <v>29</v>
      </c>
      <c r="B2428" s="13">
        <v>11</v>
      </c>
      <c r="C2428" s="13" t="s">
        <v>56</v>
      </c>
      <c r="D2428" s="13" t="s">
        <v>46</v>
      </c>
      <c r="E2428" s="13" t="str">
        <f t="shared" si="37"/>
        <v>Average Two Hour Event Day‡11AggregateAll</v>
      </c>
      <c r="F2428" s="13">
        <v>33.971060000000001</v>
      </c>
      <c r="G2428" s="13">
        <v>33.971060000000001</v>
      </c>
      <c r="H2428" s="13">
        <v>84.524199999999993</v>
      </c>
      <c r="I2428" s="13">
        <v>0</v>
      </c>
      <c r="J2428" s="13">
        <v>0</v>
      </c>
      <c r="K2428" s="13">
        <v>0</v>
      </c>
      <c r="L2428" s="13">
        <v>0</v>
      </c>
      <c r="M2428" s="13">
        <v>0</v>
      </c>
    </row>
    <row r="2429" spans="1:13" s="13" customFormat="1">
      <c r="A2429" s="11" t="s">
        <v>29</v>
      </c>
      <c r="B2429" s="13">
        <v>11</v>
      </c>
      <c r="C2429" s="13" t="s">
        <v>49</v>
      </c>
      <c r="D2429" s="13" t="s">
        <v>55</v>
      </c>
      <c r="E2429" s="13" t="str">
        <f t="shared" si="37"/>
        <v>Average Two Hour Event Day‡11Average Per Device30% Cycling</v>
      </c>
      <c r="F2429" s="13">
        <v>3.6219269999999999</v>
      </c>
      <c r="G2429" s="13">
        <v>3.6219269999999999</v>
      </c>
      <c r="H2429" s="13">
        <v>85.348399999999998</v>
      </c>
    </row>
    <row r="2430" spans="1:13" s="13" customFormat="1">
      <c r="A2430" s="11" t="s">
        <v>29</v>
      </c>
      <c r="B2430" s="13">
        <v>11</v>
      </c>
      <c r="C2430" s="13" t="s">
        <v>49</v>
      </c>
      <c r="D2430" s="13" t="s">
        <v>51</v>
      </c>
      <c r="E2430" s="13" t="str">
        <f t="shared" si="37"/>
        <v>Average Two Hour Event Day‡11Average Per Device50% Cycling</v>
      </c>
      <c r="F2430" s="13">
        <v>3.4003589999999999</v>
      </c>
      <c r="G2430" s="13">
        <v>3.4003589999999999</v>
      </c>
      <c r="H2430" s="13">
        <v>84.099599999999995</v>
      </c>
    </row>
    <row r="2431" spans="1:13" s="13" customFormat="1">
      <c r="A2431" s="11" t="s">
        <v>29</v>
      </c>
      <c r="B2431" s="13">
        <v>11</v>
      </c>
      <c r="C2431" s="13" t="s">
        <v>49</v>
      </c>
      <c r="D2431" s="13" t="s">
        <v>46</v>
      </c>
      <c r="E2431" s="13" t="str">
        <f t="shared" si="37"/>
        <v>Average Two Hour Event Day‡11Average Per DeviceAll</v>
      </c>
      <c r="F2431" s="13">
        <v>3.475692</v>
      </c>
      <c r="G2431" s="13">
        <v>3.475692</v>
      </c>
      <c r="H2431" s="13">
        <v>84.524199999999993</v>
      </c>
      <c r="I2431" s="13">
        <v>0</v>
      </c>
      <c r="J2431" s="13">
        <v>0</v>
      </c>
      <c r="K2431" s="13">
        <v>0</v>
      </c>
      <c r="L2431" s="13">
        <v>0</v>
      </c>
      <c r="M2431" s="13">
        <v>0</v>
      </c>
    </row>
    <row r="2432" spans="1:13" s="13" customFormat="1">
      <c r="A2432" s="11" t="s">
        <v>29</v>
      </c>
      <c r="B2432" s="13">
        <v>11</v>
      </c>
      <c r="C2432" s="13" t="s">
        <v>48</v>
      </c>
      <c r="D2432" s="13" t="s">
        <v>55</v>
      </c>
      <c r="E2432" s="13" t="str">
        <f t="shared" si="37"/>
        <v>Average Two Hour Event Day‡11Average Per Premise30% Cycling</v>
      </c>
      <c r="F2432" s="13">
        <v>8.0336920000000003</v>
      </c>
      <c r="G2432" s="13">
        <v>8.0336920000000003</v>
      </c>
      <c r="H2432" s="13">
        <v>85.348399999999998</v>
      </c>
    </row>
    <row r="2433" spans="1:13" s="13" customFormat="1">
      <c r="A2433" s="11" t="s">
        <v>29</v>
      </c>
      <c r="B2433" s="13">
        <v>11</v>
      </c>
      <c r="C2433" s="13" t="s">
        <v>48</v>
      </c>
      <c r="D2433" s="13" t="s">
        <v>51</v>
      </c>
      <c r="E2433" s="13" t="str">
        <f t="shared" si="37"/>
        <v>Average Two Hour Event Day‡11Average Per Premise50% Cycling</v>
      </c>
      <c r="F2433" s="13">
        <v>6.6497970000000004</v>
      </c>
      <c r="G2433" s="13">
        <v>6.6497970000000004</v>
      </c>
      <c r="H2433" s="13">
        <v>84.099599999999995</v>
      </c>
    </row>
    <row r="2434" spans="1:13" s="13" customFormat="1">
      <c r="A2434" s="11" t="s">
        <v>29</v>
      </c>
      <c r="B2434" s="13">
        <v>11</v>
      </c>
      <c r="C2434" s="13" t="s">
        <v>48</v>
      </c>
      <c r="D2434" s="13" t="s">
        <v>46</v>
      </c>
      <c r="E2434" s="13" t="str">
        <f t="shared" si="37"/>
        <v>Average Two Hour Event Day‡11Average Per PremiseAll</v>
      </c>
      <c r="F2434" s="13">
        <v>7.1203219999999998</v>
      </c>
      <c r="G2434" s="13">
        <v>7.1203219999999998</v>
      </c>
      <c r="H2434" s="13">
        <v>84.524199999999993</v>
      </c>
      <c r="I2434" s="13">
        <v>0</v>
      </c>
      <c r="J2434" s="13">
        <v>0</v>
      </c>
      <c r="K2434" s="13">
        <v>0</v>
      </c>
      <c r="L2434" s="13">
        <v>0</v>
      </c>
      <c r="M2434" s="13">
        <v>0</v>
      </c>
    </row>
    <row r="2435" spans="1:13" s="13" customFormat="1">
      <c r="A2435" s="11" t="s">
        <v>29</v>
      </c>
      <c r="B2435" s="13">
        <v>11</v>
      </c>
      <c r="C2435" s="13" t="s">
        <v>50</v>
      </c>
      <c r="D2435" s="13" t="s">
        <v>55</v>
      </c>
      <c r="E2435" s="13" t="str">
        <f t="shared" ref="E2435:E2498" si="38">CONCATENATE(A2435,B2435,C2435,D2435)</f>
        <v>Average Two Hour Event Day‡11Average Per Ton30% Cycling</v>
      </c>
      <c r="F2435" s="13">
        <v>0.96931489999999998</v>
      </c>
      <c r="G2435" s="13">
        <v>0.96931489999999998</v>
      </c>
      <c r="H2435" s="13">
        <v>85.348399999999998</v>
      </c>
    </row>
    <row r="2436" spans="1:13" s="13" customFormat="1">
      <c r="A2436" s="11" t="s">
        <v>29</v>
      </c>
      <c r="B2436" s="13">
        <v>11</v>
      </c>
      <c r="C2436" s="13" t="s">
        <v>50</v>
      </c>
      <c r="D2436" s="13" t="s">
        <v>51</v>
      </c>
      <c r="E2436" s="13" t="str">
        <f t="shared" si="38"/>
        <v>Average Two Hour Event Day‡11Average Per Ton50% Cycling</v>
      </c>
      <c r="F2436" s="13">
        <v>0.83958049999999995</v>
      </c>
      <c r="G2436" s="13">
        <v>0.83958049999999995</v>
      </c>
      <c r="H2436" s="13">
        <v>84.099599999999995</v>
      </c>
    </row>
    <row r="2437" spans="1:13" s="13" customFormat="1">
      <c r="A2437" s="11" t="s">
        <v>29</v>
      </c>
      <c r="B2437" s="13">
        <v>11</v>
      </c>
      <c r="C2437" s="13" t="s">
        <v>50</v>
      </c>
      <c r="D2437" s="13" t="s">
        <v>46</v>
      </c>
      <c r="E2437" s="13" t="str">
        <f t="shared" si="38"/>
        <v>Average Two Hour Event Day‡11Average Per TonAll</v>
      </c>
      <c r="F2437" s="13">
        <v>0.88369019999999998</v>
      </c>
      <c r="G2437" s="13">
        <v>0.88369019999999998</v>
      </c>
      <c r="H2437" s="13">
        <v>84.524199999999993</v>
      </c>
      <c r="I2437" s="13">
        <v>0</v>
      </c>
      <c r="J2437" s="13">
        <v>0</v>
      </c>
      <c r="K2437" s="13">
        <v>0</v>
      </c>
      <c r="L2437" s="13">
        <v>0</v>
      </c>
      <c r="M2437" s="13">
        <v>0</v>
      </c>
    </row>
    <row r="2438" spans="1:13" s="13" customFormat="1">
      <c r="A2438" s="11" t="s">
        <v>29</v>
      </c>
      <c r="B2438" s="13">
        <v>12</v>
      </c>
      <c r="C2438" s="13" t="s">
        <v>56</v>
      </c>
      <c r="D2438" s="13" t="s">
        <v>55</v>
      </c>
      <c r="E2438" s="13" t="str">
        <f t="shared" si="38"/>
        <v>Average Two Hour Event Day‡12Aggregate30% Cycling</v>
      </c>
      <c r="F2438" s="13">
        <v>14.0137</v>
      </c>
      <c r="G2438" s="13">
        <v>14.0137</v>
      </c>
      <c r="H2438" s="13">
        <v>87.752399999999994</v>
      </c>
    </row>
    <row r="2439" spans="1:13" s="13" customFormat="1">
      <c r="A2439" s="11" t="s">
        <v>29</v>
      </c>
      <c r="B2439" s="13">
        <v>12</v>
      </c>
      <c r="C2439" s="13" t="s">
        <v>56</v>
      </c>
      <c r="D2439" s="13" t="s">
        <v>51</v>
      </c>
      <c r="E2439" s="13" t="str">
        <f t="shared" si="38"/>
        <v>Average Two Hour Event Day‡12Aggregate50% Cycling</v>
      </c>
      <c r="F2439" s="13">
        <v>22.375920000000001</v>
      </c>
      <c r="G2439" s="13">
        <v>22.375920000000001</v>
      </c>
      <c r="H2439" s="13">
        <v>86.176599999999993</v>
      </c>
    </row>
    <row r="2440" spans="1:13" s="13" customFormat="1">
      <c r="A2440" s="11" t="s">
        <v>29</v>
      </c>
      <c r="B2440" s="13">
        <v>12</v>
      </c>
      <c r="C2440" s="13" t="s">
        <v>56</v>
      </c>
      <c r="D2440" s="13" t="s">
        <v>46</v>
      </c>
      <c r="E2440" s="13" t="str">
        <f t="shared" si="38"/>
        <v>Average Two Hour Event Day‡12AggregateAll</v>
      </c>
      <c r="F2440" s="13">
        <v>36.391370000000002</v>
      </c>
      <c r="G2440" s="13">
        <v>36.391370000000002</v>
      </c>
      <c r="H2440" s="13">
        <v>86.712400000000002</v>
      </c>
      <c r="I2440" s="13">
        <v>0</v>
      </c>
      <c r="J2440" s="13">
        <v>0</v>
      </c>
      <c r="K2440" s="13">
        <v>0</v>
      </c>
      <c r="L2440" s="13">
        <v>0</v>
      </c>
      <c r="M2440" s="13">
        <v>0</v>
      </c>
    </row>
    <row r="2441" spans="1:13" s="13" customFormat="1">
      <c r="A2441" s="11" t="s">
        <v>29</v>
      </c>
      <c r="B2441" s="13">
        <v>12</v>
      </c>
      <c r="C2441" s="13" t="s">
        <v>49</v>
      </c>
      <c r="D2441" s="13" t="s">
        <v>55</v>
      </c>
      <c r="E2441" s="13" t="str">
        <f t="shared" si="38"/>
        <v>Average Two Hour Event Day‡12Average Per Device30% Cycling</v>
      </c>
      <c r="F2441" s="13">
        <v>3.897573</v>
      </c>
      <c r="G2441" s="13">
        <v>3.897573</v>
      </c>
      <c r="H2441" s="13">
        <v>87.752399999999994</v>
      </c>
    </row>
    <row r="2442" spans="1:13" s="13" customFormat="1">
      <c r="A2442" s="11" t="s">
        <v>29</v>
      </c>
      <c r="B2442" s="13">
        <v>12</v>
      </c>
      <c r="C2442" s="13" t="s">
        <v>49</v>
      </c>
      <c r="D2442" s="13" t="s">
        <v>51</v>
      </c>
      <c r="E2442" s="13" t="str">
        <f t="shared" si="38"/>
        <v>Average Two Hour Event Day‡12Average Per Device50% Cycling</v>
      </c>
      <c r="F2442" s="13">
        <v>3.632342</v>
      </c>
      <c r="G2442" s="13">
        <v>3.632342</v>
      </c>
      <c r="H2442" s="13">
        <v>86.176599999999993</v>
      </c>
    </row>
    <row r="2443" spans="1:13" s="13" customFormat="1">
      <c r="A2443" s="11" t="s">
        <v>29</v>
      </c>
      <c r="B2443" s="13">
        <v>12</v>
      </c>
      <c r="C2443" s="13" t="s">
        <v>49</v>
      </c>
      <c r="D2443" s="13" t="s">
        <v>46</v>
      </c>
      <c r="E2443" s="13" t="str">
        <f t="shared" si="38"/>
        <v>Average Two Hour Event Day‡12Average Per DeviceAll</v>
      </c>
      <c r="F2443" s="13">
        <v>3.7225199999999998</v>
      </c>
      <c r="G2443" s="13">
        <v>3.7225199999999998</v>
      </c>
      <c r="H2443" s="13">
        <v>86.712400000000002</v>
      </c>
      <c r="I2443" s="13">
        <v>0</v>
      </c>
      <c r="J2443" s="13">
        <v>0</v>
      </c>
      <c r="K2443" s="13">
        <v>0</v>
      </c>
      <c r="L2443" s="13">
        <v>0</v>
      </c>
      <c r="M2443" s="13">
        <v>0</v>
      </c>
    </row>
    <row r="2444" spans="1:13" s="13" customFormat="1">
      <c r="A2444" s="11" t="s">
        <v>29</v>
      </c>
      <c r="B2444" s="13">
        <v>12</v>
      </c>
      <c r="C2444" s="13" t="s">
        <v>48</v>
      </c>
      <c r="D2444" s="13" t="s">
        <v>55</v>
      </c>
      <c r="E2444" s="13" t="str">
        <f t="shared" si="38"/>
        <v>Average Two Hour Event Day‡12Average Per Premise30% Cycling</v>
      </c>
      <c r="F2444" s="13">
        <v>8.6450940000000003</v>
      </c>
      <c r="G2444" s="13">
        <v>8.6450940000000003</v>
      </c>
      <c r="H2444" s="13">
        <v>87.752399999999994</v>
      </c>
    </row>
    <row r="2445" spans="1:13" s="13" customFormat="1">
      <c r="A2445" s="11" t="s">
        <v>29</v>
      </c>
      <c r="B2445" s="13">
        <v>12</v>
      </c>
      <c r="C2445" s="13" t="s">
        <v>48</v>
      </c>
      <c r="D2445" s="13" t="s">
        <v>51</v>
      </c>
      <c r="E2445" s="13" t="str">
        <f t="shared" si="38"/>
        <v>Average Two Hour Event Day‡12Average Per Premise50% Cycling</v>
      </c>
      <c r="F2445" s="13">
        <v>7.1034660000000001</v>
      </c>
      <c r="G2445" s="13">
        <v>7.1034660000000001</v>
      </c>
      <c r="H2445" s="13">
        <v>86.176599999999993</v>
      </c>
    </row>
    <row r="2446" spans="1:13" s="13" customFormat="1">
      <c r="A2446" s="11" t="s">
        <v>29</v>
      </c>
      <c r="B2446" s="13">
        <v>12</v>
      </c>
      <c r="C2446" s="13" t="s">
        <v>48</v>
      </c>
      <c r="D2446" s="13" t="s">
        <v>46</v>
      </c>
      <c r="E2446" s="13" t="str">
        <f t="shared" si="38"/>
        <v>Average Two Hour Event Day‡12Average Per PremiseAll</v>
      </c>
      <c r="F2446" s="13">
        <v>7.6276190000000001</v>
      </c>
      <c r="G2446" s="13">
        <v>7.6276190000000001</v>
      </c>
      <c r="H2446" s="13">
        <v>86.712400000000002</v>
      </c>
      <c r="I2446" s="13">
        <v>0</v>
      </c>
      <c r="J2446" s="13">
        <v>0</v>
      </c>
      <c r="K2446" s="13">
        <v>0</v>
      </c>
      <c r="L2446" s="13">
        <v>0</v>
      </c>
      <c r="M2446" s="13">
        <v>0</v>
      </c>
    </row>
    <row r="2447" spans="1:13" s="13" customFormat="1">
      <c r="A2447" s="11" t="s">
        <v>29</v>
      </c>
      <c r="B2447" s="13">
        <v>12</v>
      </c>
      <c r="C2447" s="13" t="s">
        <v>50</v>
      </c>
      <c r="D2447" s="13" t="s">
        <v>55</v>
      </c>
      <c r="E2447" s="13" t="str">
        <f t="shared" si="38"/>
        <v>Average Two Hour Event Day‡12Average Per Ton30% Cycling</v>
      </c>
      <c r="F2447" s="13">
        <v>1.0430839999999999</v>
      </c>
      <c r="G2447" s="13">
        <v>1.0430839999999999</v>
      </c>
      <c r="H2447" s="13">
        <v>87.752399999999994</v>
      </c>
    </row>
    <row r="2448" spans="1:13" s="13" customFormat="1">
      <c r="A2448" s="11" t="s">
        <v>29</v>
      </c>
      <c r="B2448" s="13">
        <v>12</v>
      </c>
      <c r="C2448" s="13" t="s">
        <v>50</v>
      </c>
      <c r="D2448" s="13" t="s">
        <v>51</v>
      </c>
      <c r="E2448" s="13" t="str">
        <f t="shared" si="38"/>
        <v>Average Two Hour Event Day‡12Average Per Ton50% Cycling</v>
      </c>
      <c r="F2448" s="13">
        <v>0.89685910000000002</v>
      </c>
      <c r="G2448" s="13">
        <v>0.89685910000000002</v>
      </c>
      <c r="H2448" s="13">
        <v>86.176599999999993</v>
      </c>
    </row>
    <row r="2449" spans="1:13" s="13" customFormat="1">
      <c r="A2449" s="11" t="s">
        <v>29</v>
      </c>
      <c r="B2449" s="13">
        <v>12</v>
      </c>
      <c r="C2449" s="13" t="s">
        <v>50</v>
      </c>
      <c r="D2449" s="13" t="s">
        <v>46</v>
      </c>
      <c r="E2449" s="13" t="str">
        <f t="shared" si="38"/>
        <v>Average Two Hour Event Day‡12Average Per TonAll</v>
      </c>
      <c r="F2449" s="13">
        <v>0.94657570000000002</v>
      </c>
      <c r="G2449" s="13">
        <v>0.94657570000000002</v>
      </c>
      <c r="H2449" s="13">
        <v>86.712400000000002</v>
      </c>
      <c r="I2449" s="13">
        <v>0</v>
      </c>
      <c r="J2449" s="13">
        <v>0</v>
      </c>
      <c r="K2449" s="13">
        <v>0</v>
      </c>
      <c r="L2449" s="13">
        <v>0</v>
      </c>
      <c r="M2449" s="13">
        <v>0</v>
      </c>
    </row>
    <row r="2450" spans="1:13" s="13" customFormat="1">
      <c r="A2450" s="11" t="s">
        <v>29</v>
      </c>
      <c r="B2450" s="13">
        <v>13</v>
      </c>
      <c r="C2450" s="13" t="s">
        <v>56</v>
      </c>
      <c r="D2450" s="13" t="s">
        <v>55</v>
      </c>
      <c r="E2450" s="13" t="str">
        <f t="shared" si="38"/>
        <v>Average Two Hour Event Day‡13Aggregate30% Cycling</v>
      </c>
      <c r="F2450" s="13">
        <v>14.59468</v>
      </c>
      <c r="G2450" s="13">
        <v>14.59468</v>
      </c>
      <c r="H2450" s="13">
        <v>87.836699999999993</v>
      </c>
    </row>
    <row r="2451" spans="1:13" s="13" customFormat="1">
      <c r="A2451" s="11" t="s">
        <v>29</v>
      </c>
      <c r="B2451" s="13">
        <v>13</v>
      </c>
      <c r="C2451" s="13" t="s">
        <v>56</v>
      </c>
      <c r="D2451" s="13" t="s">
        <v>51</v>
      </c>
      <c r="E2451" s="13" t="str">
        <f t="shared" si="38"/>
        <v>Average Two Hour Event Day‡13Aggregate50% Cycling</v>
      </c>
      <c r="F2451" s="13">
        <v>22.934149999999999</v>
      </c>
      <c r="G2451" s="13">
        <v>22.934149999999999</v>
      </c>
      <c r="H2451" s="13">
        <v>86.2654</v>
      </c>
    </row>
    <row r="2452" spans="1:13" s="13" customFormat="1">
      <c r="A2452" s="11" t="s">
        <v>29</v>
      </c>
      <c r="B2452" s="13">
        <v>13</v>
      </c>
      <c r="C2452" s="13" t="s">
        <v>56</v>
      </c>
      <c r="D2452" s="13" t="s">
        <v>46</v>
      </c>
      <c r="E2452" s="13" t="str">
        <f t="shared" si="38"/>
        <v>Average Two Hour Event Day‡13AggregateAll</v>
      </c>
      <c r="F2452" s="13">
        <v>37.530799999999999</v>
      </c>
      <c r="G2452" s="13">
        <v>37.530799999999999</v>
      </c>
      <c r="H2452" s="13">
        <v>86.799599999999998</v>
      </c>
      <c r="I2452" s="13">
        <v>0</v>
      </c>
      <c r="J2452" s="13">
        <v>0</v>
      </c>
      <c r="K2452" s="13">
        <v>0</v>
      </c>
      <c r="L2452" s="13">
        <v>0</v>
      </c>
      <c r="M2452" s="13">
        <v>0</v>
      </c>
    </row>
    <row r="2453" spans="1:13" s="13" customFormat="1">
      <c r="A2453" s="11" t="s">
        <v>29</v>
      </c>
      <c r="B2453" s="13">
        <v>13</v>
      </c>
      <c r="C2453" s="13" t="s">
        <v>49</v>
      </c>
      <c r="D2453" s="13" t="s">
        <v>55</v>
      </c>
      <c r="E2453" s="13" t="str">
        <f t="shared" si="38"/>
        <v>Average Two Hour Event Day‡13Average Per Device30% Cycling</v>
      </c>
      <c r="F2453" s="13">
        <v>4.0591590000000002</v>
      </c>
      <c r="G2453" s="13">
        <v>4.0591590000000002</v>
      </c>
      <c r="H2453" s="13">
        <v>87.836699999999993</v>
      </c>
    </row>
    <row r="2454" spans="1:13" s="13" customFormat="1">
      <c r="A2454" s="11" t="s">
        <v>29</v>
      </c>
      <c r="B2454" s="13">
        <v>13</v>
      </c>
      <c r="C2454" s="13" t="s">
        <v>49</v>
      </c>
      <c r="D2454" s="13" t="s">
        <v>51</v>
      </c>
      <c r="E2454" s="13" t="str">
        <f t="shared" si="38"/>
        <v>Average Two Hour Event Day‡13Average Per Device50% Cycling</v>
      </c>
      <c r="F2454" s="13">
        <v>3.7229619999999999</v>
      </c>
      <c r="G2454" s="13">
        <v>3.7229619999999999</v>
      </c>
      <c r="H2454" s="13">
        <v>86.2654</v>
      </c>
    </row>
    <row r="2455" spans="1:13" s="13" customFormat="1">
      <c r="A2455" s="11" t="s">
        <v>29</v>
      </c>
      <c r="B2455" s="13">
        <v>13</v>
      </c>
      <c r="C2455" s="13" t="s">
        <v>49</v>
      </c>
      <c r="D2455" s="13" t="s">
        <v>46</v>
      </c>
      <c r="E2455" s="13" t="str">
        <f t="shared" si="38"/>
        <v>Average Two Hour Event Day‡13Average Per DeviceAll</v>
      </c>
      <c r="F2455" s="13">
        <v>3.837269</v>
      </c>
      <c r="G2455" s="13">
        <v>3.837269</v>
      </c>
      <c r="H2455" s="13">
        <v>86.799599999999998</v>
      </c>
      <c r="I2455" s="13">
        <v>0</v>
      </c>
      <c r="J2455" s="13">
        <v>0</v>
      </c>
      <c r="K2455" s="13">
        <v>0</v>
      </c>
      <c r="L2455" s="13">
        <v>0</v>
      </c>
      <c r="M2455" s="13">
        <v>0</v>
      </c>
    </row>
    <row r="2456" spans="1:13" s="13" customFormat="1">
      <c r="A2456" s="11" t="s">
        <v>29</v>
      </c>
      <c r="B2456" s="13">
        <v>13</v>
      </c>
      <c r="C2456" s="13" t="s">
        <v>48</v>
      </c>
      <c r="D2456" s="13" t="s">
        <v>55</v>
      </c>
      <c r="E2456" s="13" t="str">
        <f t="shared" si="38"/>
        <v>Average Two Hour Event Day‡13Average Per Premise30% Cycling</v>
      </c>
      <c r="F2456" s="13">
        <v>9.0035050000000005</v>
      </c>
      <c r="G2456" s="13">
        <v>9.0035050000000005</v>
      </c>
      <c r="H2456" s="13">
        <v>87.836699999999993</v>
      </c>
    </row>
    <row r="2457" spans="1:13" s="13" customFormat="1">
      <c r="A2457" s="11" t="s">
        <v>29</v>
      </c>
      <c r="B2457" s="13">
        <v>13</v>
      </c>
      <c r="C2457" s="13" t="s">
        <v>48</v>
      </c>
      <c r="D2457" s="13" t="s">
        <v>51</v>
      </c>
      <c r="E2457" s="13" t="str">
        <f t="shared" si="38"/>
        <v>Average Two Hour Event Day‡13Average Per Premise50% Cycling</v>
      </c>
      <c r="F2457" s="13">
        <v>7.2806839999999999</v>
      </c>
      <c r="G2457" s="13">
        <v>7.2806839999999999</v>
      </c>
      <c r="H2457" s="13">
        <v>86.2654</v>
      </c>
    </row>
    <row r="2458" spans="1:13" s="13" customFormat="1">
      <c r="A2458" s="11" t="s">
        <v>29</v>
      </c>
      <c r="B2458" s="13">
        <v>13</v>
      </c>
      <c r="C2458" s="13" t="s">
        <v>48</v>
      </c>
      <c r="D2458" s="13" t="s">
        <v>46</v>
      </c>
      <c r="E2458" s="13" t="str">
        <f t="shared" si="38"/>
        <v>Average Two Hour Event Day‡13Average Per PremiseAll</v>
      </c>
      <c r="F2458" s="13">
        <v>7.8664430000000003</v>
      </c>
      <c r="G2458" s="13">
        <v>7.8664430000000003</v>
      </c>
      <c r="H2458" s="13">
        <v>86.799599999999998</v>
      </c>
      <c r="I2458" s="13">
        <v>0</v>
      </c>
      <c r="J2458" s="13">
        <v>0</v>
      </c>
      <c r="K2458" s="13">
        <v>0</v>
      </c>
      <c r="L2458" s="13">
        <v>0</v>
      </c>
      <c r="M2458" s="13">
        <v>0</v>
      </c>
    </row>
    <row r="2459" spans="1:13" s="13" customFormat="1">
      <c r="A2459" s="11" t="s">
        <v>29</v>
      </c>
      <c r="B2459" s="13">
        <v>13</v>
      </c>
      <c r="C2459" s="13" t="s">
        <v>50</v>
      </c>
      <c r="D2459" s="13" t="s">
        <v>55</v>
      </c>
      <c r="E2459" s="13" t="str">
        <f t="shared" si="38"/>
        <v>Average Two Hour Event Day‡13Average Per Ton30% Cycling</v>
      </c>
      <c r="F2459" s="13">
        <v>1.0863290000000001</v>
      </c>
      <c r="G2459" s="13">
        <v>1.0863290000000001</v>
      </c>
      <c r="H2459" s="13">
        <v>87.836699999999993</v>
      </c>
    </row>
    <row r="2460" spans="1:13" s="13" customFormat="1">
      <c r="A2460" s="11" t="s">
        <v>29</v>
      </c>
      <c r="B2460" s="13">
        <v>13</v>
      </c>
      <c r="C2460" s="13" t="s">
        <v>50</v>
      </c>
      <c r="D2460" s="13" t="s">
        <v>51</v>
      </c>
      <c r="E2460" s="13" t="str">
        <f t="shared" si="38"/>
        <v>Average Two Hour Event Day‡13Average Per Ton50% Cycling</v>
      </c>
      <c r="F2460" s="13">
        <v>0.919234</v>
      </c>
      <c r="G2460" s="13">
        <v>0.919234</v>
      </c>
      <c r="H2460" s="13">
        <v>86.2654</v>
      </c>
    </row>
    <row r="2461" spans="1:13" s="13" customFormat="1">
      <c r="A2461" s="11" t="s">
        <v>29</v>
      </c>
      <c r="B2461" s="13">
        <v>13</v>
      </c>
      <c r="C2461" s="13" t="s">
        <v>50</v>
      </c>
      <c r="D2461" s="13" t="s">
        <v>46</v>
      </c>
      <c r="E2461" s="13" t="str">
        <f t="shared" si="38"/>
        <v>Average Two Hour Event Day‡13Average Per TonAll</v>
      </c>
      <c r="F2461" s="13">
        <v>0.97604630000000003</v>
      </c>
      <c r="G2461" s="13">
        <v>0.97604630000000003</v>
      </c>
      <c r="H2461" s="13">
        <v>86.799599999999998</v>
      </c>
      <c r="I2461" s="13">
        <v>0</v>
      </c>
      <c r="J2461" s="13">
        <v>0</v>
      </c>
      <c r="K2461" s="13">
        <v>0</v>
      </c>
      <c r="L2461" s="13">
        <v>0</v>
      </c>
      <c r="M2461" s="13">
        <v>0</v>
      </c>
    </row>
    <row r="2462" spans="1:13" s="13" customFormat="1">
      <c r="A2462" s="11" t="s">
        <v>29</v>
      </c>
      <c r="B2462" s="13">
        <v>14</v>
      </c>
      <c r="C2462" s="13" t="s">
        <v>56</v>
      </c>
      <c r="D2462" s="13" t="s">
        <v>55</v>
      </c>
      <c r="E2462" s="13" t="str">
        <f t="shared" si="38"/>
        <v>Average Two Hour Event Day‡14Aggregate30% Cycling</v>
      </c>
      <c r="F2462" s="13">
        <v>14.835750000000001</v>
      </c>
      <c r="G2462" s="13">
        <v>14.835750000000001</v>
      </c>
      <c r="H2462" s="13">
        <v>87.907899999999998</v>
      </c>
    </row>
    <row r="2463" spans="1:13" s="13" customFormat="1">
      <c r="A2463" s="11" t="s">
        <v>29</v>
      </c>
      <c r="B2463" s="13">
        <v>14</v>
      </c>
      <c r="C2463" s="13" t="s">
        <v>56</v>
      </c>
      <c r="D2463" s="13" t="s">
        <v>51</v>
      </c>
      <c r="E2463" s="13" t="str">
        <f t="shared" si="38"/>
        <v>Average Two Hour Event Day‡14Aggregate50% Cycling</v>
      </c>
      <c r="F2463" s="13">
        <v>23.140440000000002</v>
      </c>
      <c r="G2463" s="13">
        <v>23.140440000000002</v>
      </c>
      <c r="H2463" s="13">
        <v>86.383200000000002</v>
      </c>
    </row>
    <row r="2464" spans="1:13" s="13" customFormat="1">
      <c r="A2464" s="11" t="s">
        <v>29</v>
      </c>
      <c r="B2464" s="13">
        <v>14</v>
      </c>
      <c r="C2464" s="13" t="s">
        <v>56</v>
      </c>
      <c r="D2464" s="13" t="s">
        <v>46</v>
      </c>
      <c r="E2464" s="13" t="str">
        <f t="shared" si="38"/>
        <v>Average Two Hour Event Day‡14AggregateAll</v>
      </c>
      <c r="F2464" s="13">
        <v>37.978250000000003</v>
      </c>
      <c r="G2464" s="13">
        <v>37.978250000000003</v>
      </c>
      <c r="H2464" s="13">
        <v>86.901600000000002</v>
      </c>
      <c r="I2464" s="13">
        <v>0</v>
      </c>
      <c r="J2464" s="13">
        <v>0</v>
      </c>
      <c r="K2464" s="13">
        <v>0</v>
      </c>
      <c r="L2464" s="13">
        <v>0</v>
      </c>
      <c r="M2464" s="13">
        <v>0</v>
      </c>
    </row>
    <row r="2465" spans="1:13" s="13" customFormat="1">
      <c r="A2465" s="11" t="s">
        <v>29</v>
      </c>
      <c r="B2465" s="13">
        <v>14</v>
      </c>
      <c r="C2465" s="13" t="s">
        <v>49</v>
      </c>
      <c r="D2465" s="13" t="s">
        <v>55</v>
      </c>
      <c r="E2465" s="13" t="str">
        <f t="shared" si="38"/>
        <v>Average Two Hour Event Day‡14Average Per Device30% Cycling</v>
      </c>
      <c r="F2465" s="13">
        <v>4.1262080000000001</v>
      </c>
      <c r="G2465" s="13">
        <v>4.1262080000000001</v>
      </c>
      <c r="H2465" s="13">
        <v>87.907899999999998</v>
      </c>
    </row>
    <row r="2466" spans="1:13" s="13" customFormat="1">
      <c r="A2466" s="11" t="s">
        <v>29</v>
      </c>
      <c r="B2466" s="13">
        <v>14</v>
      </c>
      <c r="C2466" s="13" t="s">
        <v>49</v>
      </c>
      <c r="D2466" s="13" t="s">
        <v>51</v>
      </c>
      <c r="E2466" s="13" t="str">
        <f t="shared" si="38"/>
        <v>Average Two Hour Event Day‡14Average Per Device50% Cycling</v>
      </c>
      <c r="F2466" s="13">
        <v>3.7564489999999999</v>
      </c>
      <c r="G2466" s="13">
        <v>3.7564489999999999</v>
      </c>
      <c r="H2466" s="13">
        <v>86.383200000000002</v>
      </c>
    </row>
    <row r="2467" spans="1:13" s="13" customFormat="1">
      <c r="A2467" s="11" t="s">
        <v>29</v>
      </c>
      <c r="B2467" s="13">
        <v>14</v>
      </c>
      <c r="C2467" s="13" t="s">
        <v>49</v>
      </c>
      <c r="D2467" s="13" t="s">
        <v>46</v>
      </c>
      <c r="E2467" s="13" t="str">
        <f t="shared" si="38"/>
        <v>Average Two Hour Event Day‡14Average Per DeviceAll</v>
      </c>
      <c r="F2467" s="13">
        <v>3.8821669999999999</v>
      </c>
      <c r="G2467" s="13">
        <v>3.8821669999999999</v>
      </c>
      <c r="H2467" s="13">
        <v>86.901600000000002</v>
      </c>
      <c r="I2467" s="13">
        <v>0</v>
      </c>
      <c r="J2467" s="13">
        <v>0</v>
      </c>
      <c r="K2467" s="13">
        <v>0</v>
      </c>
      <c r="L2467" s="13">
        <v>0</v>
      </c>
      <c r="M2467" s="13">
        <v>0</v>
      </c>
    </row>
    <row r="2468" spans="1:13" s="13" customFormat="1">
      <c r="A2468" s="11" t="s">
        <v>29</v>
      </c>
      <c r="B2468" s="13">
        <v>14</v>
      </c>
      <c r="C2468" s="13" t="s">
        <v>48</v>
      </c>
      <c r="D2468" s="13" t="s">
        <v>55</v>
      </c>
      <c r="E2468" s="13" t="str">
        <f t="shared" si="38"/>
        <v>Average Two Hour Event Day‡14Average Per Premise30% Cycling</v>
      </c>
      <c r="F2468" s="13">
        <v>9.1522240000000004</v>
      </c>
      <c r="G2468" s="13">
        <v>9.1522240000000004</v>
      </c>
      <c r="H2468" s="13">
        <v>87.907899999999998</v>
      </c>
    </row>
    <row r="2469" spans="1:13" s="13" customFormat="1">
      <c r="A2469" s="11" t="s">
        <v>29</v>
      </c>
      <c r="B2469" s="13">
        <v>14</v>
      </c>
      <c r="C2469" s="13" t="s">
        <v>48</v>
      </c>
      <c r="D2469" s="13" t="s">
        <v>51</v>
      </c>
      <c r="E2469" s="13" t="str">
        <f t="shared" si="38"/>
        <v>Average Two Hour Event Day‡14Average Per Premise50% Cycling</v>
      </c>
      <c r="F2469" s="13">
        <v>7.346171</v>
      </c>
      <c r="G2469" s="13">
        <v>7.346171</v>
      </c>
      <c r="H2469" s="13">
        <v>86.383200000000002</v>
      </c>
    </row>
    <row r="2470" spans="1:13" s="13" customFormat="1">
      <c r="A2470" s="11" t="s">
        <v>29</v>
      </c>
      <c r="B2470" s="13">
        <v>14</v>
      </c>
      <c r="C2470" s="13" t="s">
        <v>48</v>
      </c>
      <c r="D2470" s="13" t="s">
        <v>46</v>
      </c>
      <c r="E2470" s="13" t="str">
        <f t="shared" si="38"/>
        <v>Average Two Hour Event Day‡14Average Per PremiseAll</v>
      </c>
      <c r="F2470" s="13">
        <v>7.960229</v>
      </c>
      <c r="G2470" s="13">
        <v>7.960229</v>
      </c>
      <c r="H2470" s="13">
        <v>86.901600000000002</v>
      </c>
      <c r="I2470" s="13">
        <v>0</v>
      </c>
      <c r="J2470" s="13">
        <v>0</v>
      </c>
      <c r="K2470" s="13">
        <v>0</v>
      </c>
      <c r="L2470" s="13">
        <v>0</v>
      </c>
      <c r="M2470" s="13">
        <v>0</v>
      </c>
    </row>
    <row r="2471" spans="1:13" s="13" customFormat="1">
      <c r="A2471" s="11" t="s">
        <v>29</v>
      </c>
      <c r="B2471" s="13">
        <v>14</v>
      </c>
      <c r="C2471" s="13" t="s">
        <v>50</v>
      </c>
      <c r="D2471" s="13" t="s">
        <v>55</v>
      </c>
      <c r="E2471" s="13" t="str">
        <f t="shared" si="38"/>
        <v>Average Two Hour Event Day‡14Average Per Ton30% Cycling</v>
      </c>
      <c r="F2471" s="13">
        <v>1.1042730000000001</v>
      </c>
      <c r="G2471" s="13">
        <v>1.1042730000000001</v>
      </c>
      <c r="H2471" s="13">
        <v>87.907899999999998</v>
      </c>
    </row>
    <row r="2472" spans="1:13" s="13" customFormat="1">
      <c r="A2472" s="11" t="s">
        <v>29</v>
      </c>
      <c r="B2472" s="13">
        <v>14</v>
      </c>
      <c r="C2472" s="13" t="s">
        <v>50</v>
      </c>
      <c r="D2472" s="13" t="s">
        <v>51</v>
      </c>
      <c r="E2472" s="13" t="str">
        <f t="shared" si="38"/>
        <v>Average Two Hour Event Day‡14Average Per Ton50% Cycling</v>
      </c>
      <c r="F2472" s="13">
        <v>0.9275023</v>
      </c>
      <c r="G2472" s="13">
        <v>0.9275023</v>
      </c>
      <c r="H2472" s="13">
        <v>86.383200000000002</v>
      </c>
    </row>
    <row r="2473" spans="1:13" s="13" customFormat="1">
      <c r="A2473" s="11" t="s">
        <v>29</v>
      </c>
      <c r="B2473" s="13">
        <v>14</v>
      </c>
      <c r="C2473" s="13" t="s">
        <v>50</v>
      </c>
      <c r="D2473" s="13" t="s">
        <v>46</v>
      </c>
      <c r="E2473" s="13" t="str">
        <f t="shared" si="38"/>
        <v>Average Two Hour Event Day‡14Average Per TonAll</v>
      </c>
      <c r="F2473" s="13">
        <v>0.98760429999999999</v>
      </c>
      <c r="G2473" s="13">
        <v>0.98760429999999999</v>
      </c>
      <c r="H2473" s="13">
        <v>86.901600000000002</v>
      </c>
      <c r="I2473" s="13">
        <v>0</v>
      </c>
      <c r="J2473" s="13">
        <v>0</v>
      </c>
      <c r="K2473" s="13">
        <v>0</v>
      </c>
      <c r="L2473" s="13">
        <v>0</v>
      </c>
      <c r="M2473" s="13">
        <v>0</v>
      </c>
    </row>
    <row r="2474" spans="1:13" s="13" customFormat="1">
      <c r="A2474" s="11" t="s">
        <v>29</v>
      </c>
      <c r="B2474" s="13">
        <v>15</v>
      </c>
      <c r="C2474" s="13" t="s">
        <v>56</v>
      </c>
      <c r="D2474" s="13" t="s">
        <v>55</v>
      </c>
      <c r="E2474" s="13" t="str">
        <f t="shared" si="38"/>
        <v>Average Two Hour Event Day‡15Aggregate30% Cycling</v>
      </c>
      <c r="F2474" s="13">
        <v>14.06495</v>
      </c>
      <c r="G2474" s="13">
        <v>14.918530000000001</v>
      </c>
      <c r="H2474" s="13">
        <v>87.865300000000005</v>
      </c>
      <c r="I2474" s="13">
        <v>0.61748760000000003</v>
      </c>
      <c r="J2474" s="13">
        <v>0.75697460000000005</v>
      </c>
      <c r="K2474" s="13">
        <v>0.85358290000000003</v>
      </c>
      <c r="L2474" s="13">
        <v>0.95019109999999996</v>
      </c>
      <c r="M2474" s="13">
        <v>1.0896779999999999</v>
      </c>
    </row>
    <row r="2475" spans="1:13" s="13" customFormat="1">
      <c r="A2475" s="11" t="s">
        <v>29</v>
      </c>
      <c r="B2475" s="13">
        <v>15</v>
      </c>
      <c r="C2475" s="13" t="s">
        <v>56</v>
      </c>
      <c r="D2475" s="13" t="s">
        <v>51</v>
      </c>
      <c r="E2475" s="13" t="str">
        <f t="shared" si="38"/>
        <v>Average Two Hour Event Day‡15Aggregate50% Cycling</v>
      </c>
      <c r="F2475" s="13">
        <v>21.030110000000001</v>
      </c>
      <c r="G2475" s="13">
        <v>23.15015</v>
      </c>
      <c r="H2475" s="13">
        <v>86.463800000000006</v>
      </c>
      <c r="I2475" s="13">
        <v>1.457079</v>
      </c>
      <c r="J2475" s="13">
        <v>1.8487629999999999</v>
      </c>
      <c r="K2475" s="13">
        <v>2.1200429999999999</v>
      </c>
      <c r="L2475" s="13">
        <v>2.3913220000000002</v>
      </c>
      <c r="M2475" s="13">
        <v>2.7830059999999999</v>
      </c>
    </row>
    <row r="2476" spans="1:13" s="13" customFormat="1">
      <c r="A2476" s="11" t="s">
        <v>29</v>
      </c>
      <c r="B2476" s="13">
        <v>15</v>
      </c>
      <c r="C2476" s="13" t="s">
        <v>56</v>
      </c>
      <c r="D2476" s="13" t="s">
        <v>46</v>
      </c>
      <c r="E2476" s="13" t="str">
        <f t="shared" si="38"/>
        <v>Average Two Hour Event Day‡15AggregateAll</v>
      </c>
      <c r="F2476" s="13">
        <v>35.097340000000003</v>
      </c>
      <c r="G2476" s="13">
        <v>38.070799999999998</v>
      </c>
      <c r="H2476" s="13">
        <v>86.940299999999993</v>
      </c>
      <c r="I2476" s="13">
        <v>2.0744739999999999</v>
      </c>
      <c r="J2476" s="13">
        <v>2.6056010000000001</v>
      </c>
      <c r="K2476" s="13">
        <v>2.9734590000000001</v>
      </c>
      <c r="L2476" s="13">
        <v>3.341316</v>
      </c>
      <c r="M2476" s="13">
        <v>3.8724430000000001</v>
      </c>
    </row>
    <row r="2477" spans="1:13" s="13" customFormat="1">
      <c r="A2477" s="11" t="s">
        <v>29</v>
      </c>
      <c r="B2477" s="13">
        <v>15</v>
      </c>
      <c r="C2477" s="13" t="s">
        <v>49</v>
      </c>
      <c r="D2477" s="13" t="s">
        <v>55</v>
      </c>
      <c r="E2477" s="13" t="str">
        <f t="shared" si="38"/>
        <v>Average Two Hour Event Day‡15Average Per Device30% Cycling</v>
      </c>
      <c r="F2477" s="13">
        <v>3.9118270000000002</v>
      </c>
      <c r="G2477" s="13">
        <v>4.1492300000000002</v>
      </c>
      <c r="H2477" s="13">
        <v>87.865300000000005</v>
      </c>
      <c r="I2477" s="13">
        <v>9.1755500000000004E-2</v>
      </c>
      <c r="J2477" s="13">
        <v>0.17780550000000001</v>
      </c>
      <c r="K2477" s="13">
        <v>0.23740339999999999</v>
      </c>
      <c r="L2477" s="13">
        <v>0.29700130000000002</v>
      </c>
      <c r="M2477" s="13">
        <v>0.38305129999999998</v>
      </c>
    </row>
    <row r="2478" spans="1:13" s="13" customFormat="1">
      <c r="A2478" s="11" t="s">
        <v>29</v>
      </c>
      <c r="B2478" s="13">
        <v>15</v>
      </c>
      <c r="C2478" s="13" t="s">
        <v>49</v>
      </c>
      <c r="D2478" s="13" t="s">
        <v>51</v>
      </c>
      <c r="E2478" s="13" t="str">
        <f t="shared" si="38"/>
        <v>Average Two Hour Event Day‡15Average Per Device50% Cycling</v>
      </c>
      <c r="F2478" s="13">
        <v>3.4138730000000002</v>
      </c>
      <c r="G2478" s="13">
        <v>3.7580260000000001</v>
      </c>
      <c r="H2478" s="13">
        <v>86.463800000000006</v>
      </c>
      <c r="I2478" s="13">
        <v>0.13368759999999999</v>
      </c>
      <c r="J2478" s="13">
        <v>0.25803179999999998</v>
      </c>
      <c r="K2478" s="13">
        <v>0.34415220000000002</v>
      </c>
      <c r="L2478" s="13">
        <v>0.43027260000000001</v>
      </c>
      <c r="M2478" s="13">
        <v>0.55461680000000002</v>
      </c>
    </row>
    <row r="2479" spans="1:13" s="13" customFormat="1">
      <c r="A2479" s="11" t="s">
        <v>29</v>
      </c>
      <c r="B2479" s="13">
        <v>15</v>
      </c>
      <c r="C2479" s="13" t="s">
        <v>49</v>
      </c>
      <c r="D2479" s="13" t="s">
        <v>46</v>
      </c>
      <c r="E2479" s="13" t="str">
        <f t="shared" si="38"/>
        <v>Average Two Hour Event Day‡15Average Per DeviceAll</v>
      </c>
      <c r="F2479" s="13">
        <v>3.5831780000000002</v>
      </c>
      <c r="G2479" s="13">
        <v>3.891035</v>
      </c>
      <c r="H2479" s="13">
        <v>86.940299999999993</v>
      </c>
      <c r="I2479" s="13">
        <v>0.1194307</v>
      </c>
      <c r="J2479" s="13">
        <v>0.23075490000000001</v>
      </c>
      <c r="K2479" s="13">
        <v>0.30785760000000001</v>
      </c>
      <c r="L2479" s="13">
        <v>0.38496039999999998</v>
      </c>
      <c r="M2479" s="13">
        <v>0.49628450000000002</v>
      </c>
    </row>
    <row r="2480" spans="1:13" s="13" customFormat="1">
      <c r="A2480" s="11" t="s">
        <v>29</v>
      </c>
      <c r="B2480" s="13">
        <v>15</v>
      </c>
      <c r="C2480" s="13" t="s">
        <v>48</v>
      </c>
      <c r="D2480" s="13" t="s">
        <v>55</v>
      </c>
      <c r="E2480" s="13" t="str">
        <f t="shared" si="38"/>
        <v>Average Two Hour Event Day‡15Average Per Premise30% Cycling</v>
      </c>
      <c r="F2480" s="13">
        <v>8.6767109999999992</v>
      </c>
      <c r="G2480" s="13">
        <v>9.2032889999999998</v>
      </c>
      <c r="H2480" s="13">
        <v>87.865300000000005</v>
      </c>
      <c r="I2480" s="13">
        <v>0.38093009999999999</v>
      </c>
      <c r="J2480" s="13">
        <v>0.46698000000000001</v>
      </c>
      <c r="K2480" s="13">
        <v>0.52657790000000004</v>
      </c>
      <c r="L2480" s="13">
        <v>0.58617589999999997</v>
      </c>
      <c r="M2480" s="13">
        <v>0.67222579999999998</v>
      </c>
    </row>
    <row r="2481" spans="1:13" s="13" customFormat="1">
      <c r="A2481" s="11" t="s">
        <v>29</v>
      </c>
      <c r="B2481" s="13">
        <v>15</v>
      </c>
      <c r="C2481" s="13" t="s">
        <v>48</v>
      </c>
      <c r="D2481" s="13" t="s">
        <v>51</v>
      </c>
      <c r="E2481" s="13" t="str">
        <f t="shared" si="38"/>
        <v>Average Two Hour Event Day‡15Average Per Premise50% Cycling</v>
      </c>
      <c r="F2481" s="13">
        <v>6.6762259999999998</v>
      </c>
      <c r="G2481" s="13">
        <v>7.3492550000000003</v>
      </c>
      <c r="H2481" s="13">
        <v>86.463800000000006</v>
      </c>
      <c r="I2481" s="13">
        <v>0.4625648</v>
      </c>
      <c r="J2481" s="13">
        <v>0.58690900000000001</v>
      </c>
      <c r="K2481" s="13">
        <v>0.6730294</v>
      </c>
      <c r="L2481" s="13">
        <v>0.75914979999999999</v>
      </c>
      <c r="M2481" s="13">
        <v>0.883494</v>
      </c>
    </row>
    <row r="2482" spans="1:13" s="13" customFormat="1">
      <c r="A2482" s="11" t="s">
        <v>29</v>
      </c>
      <c r="B2482" s="13">
        <v>15</v>
      </c>
      <c r="C2482" s="13" t="s">
        <v>48</v>
      </c>
      <c r="D2482" s="13" t="s">
        <v>46</v>
      </c>
      <c r="E2482" s="13" t="str">
        <f t="shared" si="38"/>
        <v>Average Two Hour Event Day‡15Average Per PremiseAll</v>
      </c>
      <c r="F2482" s="13">
        <v>7.3563910000000003</v>
      </c>
      <c r="G2482" s="13">
        <v>7.9796259999999997</v>
      </c>
      <c r="H2482" s="13">
        <v>86.940299999999993</v>
      </c>
      <c r="I2482" s="13">
        <v>0.434809</v>
      </c>
      <c r="J2482" s="13">
        <v>0.54613310000000004</v>
      </c>
      <c r="K2482" s="13">
        <v>0.62323589999999995</v>
      </c>
      <c r="L2482" s="13">
        <v>0.70033869999999998</v>
      </c>
      <c r="M2482" s="13">
        <v>0.81166280000000002</v>
      </c>
    </row>
    <row r="2483" spans="1:13" s="13" customFormat="1">
      <c r="A2483" s="11" t="s">
        <v>29</v>
      </c>
      <c r="B2483" s="13">
        <v>15</v>
      </c>
      <c r="C2483" s="13" t="s">
        <v>50</v>
      </c>
      <c r="D2483" s="13" t="s">
        <v>55</v>
      </c>
      <c r="E2483" s="13" t="str">
        <f t="shared" si="38"/>
        <v>Average Two Hour Event Day‡15Average Per Ton30% Cycling</v>
      </c>
      <c r="F2483" s="13">
        <v>1.046899</v>
      </c>
      <c r="G2483" s="13">
        <v>1.1104339999999999</v>
      </c>
      <c r="H2483" s="13">
        <v>87.865300000000005</v>
      </c>
      <c r="I2483" s="13">
        <v>-8.2113000000000005E-2</v>
      </c>
      <c r="J2483" s="13">
        <v>3.9369000000000001E-3</v>
      </c>
      <c r="K2483" s="13">
        <v>6.3534900000000005E-2</v>
      </c>
      <c r="L2483" s="13">
        <v>0.1231328</v>
      </c>
      <c r="M2483" s="13">
        <v>0.2091827</v>
      </c>
    </row>
    <row r="2484" spans="1:13" s="13" customFormat="1">
      <c r="A2484" s="11" t="s">
        <v>29</v>
      </c>
      <c r="B2484" s="13">
        <v>15</v>
      </c>
      <c r="C2484" s="13" t="s">
        <v>50</v>
      </c>
      <c r="D2484" s="13" t="s">
        <v>51</v>
      </c>
      <c r="E2484" s="13" t="str">
        <f t="shared" si="38"/>
        <v>Average Two Hour Event Day‡15Average Per Ton50% Cycling</v>
      </c>
      <c r="F2484" s="13">
        <v>0.84291729999999998</v>
      </c>
      <c r="G2484" s="13">
        <v>0.92789169999999999</v>
      </c>
      <c r="H2484" s="13">
        <v>86.463800000000006</v>
      </c>
      <c r="I2484" s="13">
        <v>-0.1254902</v>
      </c>
      <c r="J2484" s="13">
        <v>-1.1460999999999999E-3</v>
      </c>
      <c r="K2484" s="13">
        <v>8.4974300000000003E-2</v>
      </c>
      <c r="L2484" s="13">
        <v>0.17109479999999999</v>
      </c>
      <c r="M2484" s="13">
        <v>0.2954389</v>
      </c>
    </row>
    <row r="2485" spans="1:13" s="13" customFormat="1">
      <c r="A2485" s="11" t="s">
        <v>29</v>
      </c>
      <c r="B2485" s="13">
        <v>15</v>
      </c>
      <c r="C2485" s="13" t="s">
        <v>50</v>
      </c>
      <c r="D2485" s="13" t="s">
        <v>46</v>
      </c>
      <c r="E2485" s="13" t="str">
        <f t="shared" si="38"/>
        <v>Average Two Hour Event Day‡15Average Per TonAll</v>
      </c>
      <c r="F2485" s="13">
        <v>0.91227119999999995</v>
      </c>
      <c r="G2485" s="13">
        <v>0.98995610000000001</v>
      </c>
      <c r="H2485" s="13">
        <v>86.940299999999993</v>
      </c>
      <c r="I2485" s="13">
        <v>-0.11074199999999999</v>
      </c>
      <c r="J2485" s="13">
        <v>5.8219999999999995E-4</v>
      </c>
      <c r="K2485" s="13">
        <v>7.7684900000000001E-2</v>
      </c>
      <c r="L2485" s="13">
        <v>0.1547877</v>
      </c>
      <c r="M2485" s="13">
        <v>0.26611180000000001</v>
      </c>
    </row>
    <row r="2486" spans="1:13" s="13" customFormat="1">
      <c r="A2486" s="11" t="s">
        <v>29</v>
      </c>
      <c r="B2486" s="13">
        <v>16</v>
      </c>
      <c r="C2486" s="13" t="s">
        <v>56</v>
      </c>
      <c r="D2486" s="13" t="s">
        <v>55</v>
      </c>
      <c r="E2486" s="13" t="str">
        <f t="shared" si="38"/>
        <v>Average Two Hour Event Day‡16Aggregate30% Cycling</v>
      </c>
      <c r="F2486" s="13">
        <v>13.86313</v>
      </c>
      <c r="G2486" s="13">
        <v>14.70303</v>
      </c>
      <c r="H2486" s="13">
        <v>86.862700000000004</v>
      </c>
      <c r="I2486" s="13">
        <v>0.60839589999999999</v>
      </c>
      <c r="J2486" s="13">
        <v>0.74517129999999998</v>
      </c>
      <c r="K2486" s="13">
        <v>0.83990160000000003</v>
      </c>
      <c r="L2486" s="13">
        <v>0.93463180000000001</v>
      </c>
      <c r="M2486" s="13">
        <v>1.071407</v>
      </c>
    </row>
    <row r="2487" spans="1:13" s="13" customFormat="1">
      <c r="A2487" s="11" t="s">
        <v>29</v>
      </c>
      <c r="B2487" s="13">
        <v>16</v>
      </c>
      <c r="C2487" s="13" t="s">
        <v>56</v>
      </c>
      <c r="D2487" s="13" t="s">
        <v>51</v>
      </c>
      <c r="E2487" s="13" t="str">
        <f t="shared" si="38"/>
        <v>Average Two Hour Event Day‡16Aggregate50% Cycling</v>
      </c>
      <c r="F2487" s="13">
        <v>20.386710000000001</v>
      </c>
      <c r="G2487" s="13">
        <v>22.44942</v>
      </c>
      <c r="H2487" s="13">
        <v>85.427499999999995</v>
      </c>
      <c r="I2487" s="13">
        <v>1.4737469999999999</v>
      </c>
      <c r="J2487" s="13">
        <v>1.821712</v>
      </c>
      <c r="K2487" s="13">
        <v>2.0627110000000002</v>
      </c>
      <c r="L2487" s="13">
        <v>2.3037109999999998</v>
      </c>
      <c r="M2487" s="13">
        <v>2.6516760000000001</v>
      </c>
    </row>
    <row r="2488" spans="1:13" s="13" customFormat="1">
      <c r="A2488" s="11" t="s">
        <v>29</v>
      </c>
      <c r="B2488" s="13">
        <v>16</v>
      </c>
      <c r="C2488" s="13" t="s">
        <v>56</v>
      </c>
      <c r="D2488" s="13" t="s">
        <v>46</v>
      </c>
      <c r="E2488" s="13" t="str">
        <f t="shared" si="38"/>
        <v>Average Two Hour Event Day‡16AggregateAll</v>
      </c>
      <c r="F2488" s="13">
        <v>34.252209999999998</v>
      </c>
      <c r="G2488" s="13">
        <v>37.15466</v>
      </c>
      <c r="H2488" s="13">
        <v>85.915499999999994</v>
      </c>
      <c r="I2488" s="13">
        <v>2.0820379999999998</v>
      </c>
      <c r="J2488" s="13">
        <v>2.566748</v>
      </c>
      <c r="K2488" s="13">
        <v>2.9024570000000001</v>
      </c>
      <c r="L2488" s="13">
        <v>3.2381660000000001</v>
      </c>
      <c r="M2488" s="13">
        <v>3.722877</v>
      </c>
    </row>
    <row r="2489" spans="1:13" s="13" customFormat="1">
      <c r="A2489" s="11" t="s">
        <v>29</v>
      </c>
      <c r="B2489" s="13">
        <v>16</v>
      </c>
      <c r="C2489" s="13" t="s">
        <v>49</v>
      </c>
      <c r="D2489" s="13" t="s">
        <v>55</v>
      </c>
      <c r="E2489" s="13" t="str">
        <f t="shared" si="38"/>
        <v>Average Two Hour Event Day‡16Average Per Device30% Cycling</v>
      </c>
      <c r="F2489" s="13">
        <v>3.855696</v>
      </c>
      <c r="G2489" s="13">
        <v>4.0892949999999999</v>
      </c>
      <c r="H2489" s="13">
        <v>86.862700000000004</v>
      </c>
      <c r="I2489" s="13">
        <v>9.0782100000000004E-2</v>
      </c>
      <c r="J2489" s="13">
        <v>0.17515929999999999</v>
      </c>
      <c r="K2489" s="13">
        <v>0.23359869999999999</v>
      </c>
      <c r="L2489" s="13">
        <v>0.29203810000000002</v>
      </c>
      <c r="M2489" s="13">
        <v>0.37641530000000001</v>
      </c>
    </row>
    <row r="2490" spans="1:13" s="13" customFormat="1">
      <c r="A2490" s="11" t="s">
        <v>29</v>
      </c>
      <c r="B2490" s="13">
        <v>16</v>
      </c>
      <c r="C2490" s="13" t="s">
        <v>49</v>
      </c>
      <c r="D2490" s="13" t="s">
        <v>51</v>
      </c>
      <c r="E2490" s="13" t="str">
        <f t="shared" si="38"/>
        <v>Average Two Hour Event Day‡16Average Per Device50% Cycling</v>
      </c>
      <c r="F2490" s="13">
        <v>3.309428</v>
      </c>
      <c r="G2490" s="13">
        <v>3.6442730000000001</v>
      </c>
      <c r="H2490" s="13">
        <v>85.427499999999995</v>
      </c>
      <c r="I2490" s="13">
        <v>0.14787259999999999</v>
      </c>
      <c r="J2490" s="13">
        <v>0.2583376</v>
      </c>
      <c r="K2490" s="13">
        <v>0.33484530000000001</v>
      </c>
      <c r="L2490" s="13">
        <v>0.41135300000000002</v>
      </c>
      <c r="M2490" s="13">
        <v>0.521818</v>
      </c>
    </row>
    <row r="2491" spans="1:13" s="13" customFormat="1">
      <c r="A2491" s="11" t="s">
        <v>29</v>
      </c>
      <c r="B2491" s="13">
        <v>16</v>
      </c>
      <c r="C2491" s="13" t="s">
        <v>49</v>
      </c>
      <c r="D2491" s="13" t="s">
        <v>46</v>
      </c>
      <c r="E2491" s="13" t="str">
        <f t="shared" si="38"/>
        <v>Average Two Hour Event Day‡16Average Per DeviceAll</v>
      </c>
      <c r="F2491" s="13">
        <v>3.4951590000000001</v>
      </c>
      <c r="G2491" s="13">
        <v>3.7955809999999999</v>
      </c>
      <c r="H2491" s="13">
        <v>85.915499999999994</v>
      </c>
      <c r="I2491" s="13">
        <v>0.12846179999999999</v>
      </c>
      <c r="J2491" s="13">
        <v>0.23005700000000001</v>
      </c>
      <c r="K2491" s="13">
        <v>0.30042150000000001</v>
      </c>
      <c r="L2491" s="13">
        <v>0.3707859</v>
      </c>
      <c r="M2491" s="13">
        <v>0.4723811</v>
      </c>
    </row>
    <row r="2492" spans="1:13" s="13" customFormat="1">
      <c r="A2492" s="11" t="s">
        <v>29</v>
      </c>
      <c r="B2492" s="13">
        <v>16</v>
      </c>
      <c r="C2492" s="13" t="s">
        <v>48</v>
      </c>
      <c r="D2492" s="13" t="s">
        <v>55</v>
      </c>
      <c r="E2492" s="13" t="str">
        <f t="shared" si="38"/>
        <v>Average Two Hour Event Day‡16Average Per Premise30% Cycling</v>
      </c>
      <c r="F2492" s="13">
        <v>8.5522089999999995</v>
      </c>
      <c r="G2492" s="13">
        <v>9.0703469999999999</v>
      </c>
      <c r="H2492" s="13">
        <v>86.862700000000004</v>
      </c>
      <c r="I2492" s="13">
        <v>0.37532130000000002</v>
      </c>
      <c r="J2492" s="13">
        <v>0.45969850000000001</v>
      </c>
      <c r="K2492" s="13">
        <v>0.51813790000000004</v>
      </c>
      <c r="L2492" s="13">
        <v>0.57657729999999996</v>
      </c>
      <c r="M2492" s="13">
        <v>0.6609545</v>
      </c>
    </row>
    <row r="2493" spans="1:13" s="13" customFormat="1">
      <c r="A2493" s="11" t="s">
        <v>29</v>
      </c>
      <c r="B2493" s="13">
        <v>16</v>
      </c>
      <c r="C2493" s="13" t="s">
        <v>48</v>
      </c>
      <c r="D2493" s="13" t="s">
        <v>51</v>
      </c>
      <c r="E2493" s="13" t="str">
        <f t="shared" si="38"/>
        <v>Average Two Hour Event Day‡16Average Per Premise50% Cycling</v>
      </c>
      <c r="F2493" s="13">
        <v>6.4719699999999998</v>
      </c>
      <c r="G2493" s="13">
        <v>7.1267990000000001</v>
      </c>
      <c r="H2493" s="13">
        <v>85.427499999999995</v>
      </c>
      <c r="I2493" s="13">
        <v>0.4678563</v>
      </c>
      <c r="J2493" s="13">
        <v>0.57832130000000004</v>
      </c>
      <c r="K2493" s="13">
        <v>0.65482899999999999</v>
      </c>
      <c r="L2493" s="13">
        <v>0.73133680000000001</v>
      </c>
      <c r="M2493" s="13">
        <v>0.84180180000000004</v>
      </c>
    </row>
    <row r="2494" spans="1:13" s="13" customFormat="1">
      <c r="A2494" s="11" t="s">
        <v>29</v>
      </c>
      <c r="B2494" s="13">
        <v>16</v>
      </c>
      <c r="C2494" s="13" t="s">
        <v>48</v>
      </c>
      <c r="D2494" s="13" t="s">
        <v>46</v>
      </c>
      <c r="E2494" s="13" t="str">
        <f t="shared" si="38"/>
        <v>Average Two Hour Event Day‡16Average Per PremiseAll</v>
      </c>
      <c r="F2494" s="13">
        <v>7.1792509999999998</v>
      </c>
      <c r="G2494" s="13">
        <v>7.7876050000000001</v>
      </c>
      <c r="H2494" s="13">
        <v>85.915499999999994</v>
      </c>
      <c r="I2494" s="13">
        <v>0.43639440000000002</v>
      </c>
      <c r="J2494" s="13">
        <v>0.53798959999999996</v>
      </c>
      <c r="K2494" s="13">
        <v>0.60835410000000001</v>
      </c>
      <c r="L2494" s="13">
        <v>0.6787185</v>
      </c>
      <c r="M2494" s="13">
        <v>0.7803137</v>
      </c>
    </row>
    <row r="2495" spans="1:13" s="13" customFormat="1">
      <c r="A2495" s="11" t="s">
        <v>29</v>
      </c>
      <c r="B2495" s="13">
        <v>16</v>
      </c>
      <c r="C2495" s="13" t="s">
        <v>50</v>
      </c>
      <c r="D2495" s="13" t="s">
        <v>55</v>
      </c>
      <c r="E2495" s="13" t="str">
        <f t="shared" si="38"/>
        <v>Average Two Hour Event Day‡16Average Per Ton30% Cycling</v>
      </c>
      <c r="F2495" s="13">
        <v>1.0318769999999999</v>
      </c>
      <c r="G2495" s="13">
        <v>1.0943940000000001</v>
      </c>
      <c r="H2495" s="13">
        <v>86.862700000000004</v>
      </c>
      <c r="I2495" s="13">
        <v>-8.0299999999999996E-2</v>
      </c>
      <c r="J2495" s="13">
        <v>4.0771999999999996E-3</v>
      </c>
      <c r="K2495" s="13">
        <v>6.2516600000000005E-2</v>
      </c>
      <c r="L2495" s="13">
        <v>0.12095599999999999</v>
      </c>
      <c r="M2495" s="13">
        <v>0.20533319999999999</v>
      </c>
    </row>
    <row r="2496" spans="1:13" s="13" customFormat="1">
      <c r="A2496" s="11" t="s">
        <v>29</v>
      </c>
      <c r="B2496" s="13">
        <v>16</v>
      </c>
      <c r="C2496" s="13" t="s">
        <v>50</v>
      </c>
      <c r="D2496" s="13" t="s">
        <v>51</v>
      </c>
      <c r="E2496" s="13" t="str">
        <f t="shared" si="38"/>
        <v>Average Two Hour Event Day‡16Average Per Ton50% Cycling</v>
      </c>
      <c r="F2496" s="13">
        <v>0.81712870000000004</v>
      </c>
      <c r="G2496" s="13">
        <v>0.89980510000000002</v>
      </c>
      <c r="H2496" s="13">
        <v>85.427499999999995</v>
      </c>
      <c r="I2496" s="13">
        <v>-0.10429629999999999</v>
      </c>
      <c r="J2496" s="13">
        <v>6.1687000000000001E-3</v>
      </c>
      <c r="K2496" s="13">
        <v>8.2676399999999997E-2</v>
      </c>
      <c r="L2496" s="13">
        <v>0.1591841</v>
      </c>
      <c r="M2496" s="13">
        <v>0.26964909999999997</v>
      </c>
    </row>
    <row r="2497" spans="1:13" s="13" customFormat="1">
      <c r="A2497" s="11" t="s">
        <v>29</v>
      </c>
      <c r="B2497" s="13">
        <v>16</v>
      </c>
      <c r="C2497" s="13" t="s">
        <v>50</v>
      </c>
      <c r="D2497" s="13" t="s">
        <v>46</v>
      </c>
      <c r="E2497" s="13" t="str">
        <f t="shared" si="38"/>
        <v>Average Two Hour Event Day‡16Average Per TonAll</v>
      </c>
      <c r="F2497" s="13">
        <v>0.89014320000000002</v>
      </c>
      <c r="G2497" s="13">
        <v>0.96596519999999997</v>
      </c>
      <c r="H2497" s="13">
        <v>85.915499999999994</v>
      </c>
      <c r="I2497" s="13">
        <v>-9.6137600000000004E-2</v>
      </c>
      <c r="J2497" s="13">
        <v>5.4576E-3</v>
      </c>
      <c r="K2497" s="13">
        <v>7.5822100000000003E-2</v>
      </c>
      <c r="L2497" s="13">
        <v>0.1461866</v>
      </c>
      <c r="M2497" s="13">
        <v>0.24778169999999999</v>
      </c>
    </row>
    <row r="2498" spans="1:13" s="13" customFormat="1">
      <c r="A2498" s="11" t="s">
        <v>29</v>
      </c>
      <c r="B2498" s="13">
        <v>17</v>
      </c>
      <c r="C2498" s="13" t="s">
        <v>56</v>
      </c>
      <c r="D2498" s="13" t="s">
        <v>55</v>
      </c>
      <c r="E2498" s="13" t="str">
        <f t="shared" si="38"/>
        <v>Average Two Hour Event Day‡17Aggregate30% Cycling</v>
      </c>
      <c r="F2498" s="13">
        <v>14.00703</v>
      </c>
      <c r="G2498" s="13">
        <v>14.00703</v>
      </c>
      <c r="H2498" s="13">
        <v>85.375299999999996</v>
      </c>
    </row>
    <row r="2499" spans="1:13" s="13" customFormat="1">
      <c r="A2499" s="11" t="s">
        <v>29</v>
      </c>
      <c r="B2499" s="13">
        <v>17</v>
      </c>
      <c r="C2499" s="13" t="s">
        <v>56</v>
      </c>
      <c r="D2499" s="13" t="s">
        <v>51</v>
      </c>
      <c r="E2499" s="13" t="str">
        <f t="shared" ref="E2499:E2562" si="39">CONCATENATE(A2499,B2499,C2499,D2499)</f>
        <v>Average Two Hour Event Day‡17Aggregate50% Cycling</v>
      </c>
      <c r="F2499" s="13">
        <v>21.08652</v>
      </c>
      <c r="G2499" s="13">
        <v>21.08652</v>
      </c>
      <c r="H2499" s="13">
        <v>84.207400000000007</v>
      </c>
    </row>
    <row r="2500" spans="1:13" s="13" customFormat="1">
      <c r="A2500" s="11" t="s">
        <v>29</v>
      </c>
      <c r="B2500" s="13">
        <v>17</v>
      </c>
      <c r="C2500" s="13" t="s">
        <v>56</v>
      </c>
      <c r="D2500" s="13" t="s">
        <v>46</v>
      </c>
      <c r="E2500" s="13" t="str">
        <f t="shared" si="39"/>
        <v>Average Two Hour Event Day‡17AggregateAll</v>
      </c>
      <c r="F2500" s="13">
        <v>35.095770000000002</v>
      </c>
      <c r="G2500" s="13">
        <v>35.095770000000002</v>
      </c>
      <c r="H2500" s="13">
        <v>84.604500000000002</v>
      </c>
      <c r="I2500" s="13">
        <v>0</v>
      </c>
      <c r="J2500" s="13">
        <v>0</v>
      </c>
      <c r="K2500" s="13">
        <v>0</v>
      </c>
      <c r="L2500" s="13">
        <v>0</v>
      </c>
      <c r="M2500" s="13">
        <v>0</v>
      </c>
    </row>
    <row r="2501" spans="1:13" s="13" customFormat="1">
      <c r="A2501" s="11" t="s">
        <v>29</v>
      </c>
      <c r="B2501" s="13">
        <v>17</v>
      </c>
      <c r="C2501" s="13" t="s">
        <v>49</v>
      </c>
      <c r="D2501" s="13" t="s">
        <v>55</v>
      </c>
      <c r="E2501" s="13" t="str">
        <f t="shared" si="39"/>
        <v>Average Two Hour Event Day‡17Average Per Device30% Cycling</v>
      </c>
      <c r="F2501" s="13">
        <v>3.895718</v>
      </c>
      <c r="G2501" s="13">
        <v>3.895718</v>
      </c>
      <c r="H2501" s="13">
        <v>85.375299999999996</v>
      </c>
    </row>
    <row r="2502" spans="1:13" s="13" customFormat="1">
      <c r="A2502" s="11" t="s">
        <v>29</v>
      </c>
      <c r="B2502" s="13">
        <v>17</v>
      </c>
      <c r="C2502" s="13" t="s">
        <v>49</v>
      </c>
      <c r="D2502" s="13" t="s">
        <v>51</v>
      </c>
      <c r="E2502" s="13" t="str">
        <f t="shared" si="39"/>
        <v>Average Two Hour Event Day‡17Average Per Device50% Cycling</v>
      </c>
      <c r="F2502" s="13">
        <v>3.4230299999999998</v>
      </c>
      <c r="G2502" s="13">
        <v>3.4230299999999998</v>
      </c>
      <c r="H2502" s="13">
        <v>84.207400000000007</v>
      </c>
    </row>
    <row r="2503" spans="1:13" s="13" customFormat="1">
      <c r="A2503" s="11" t="s">
        <v>29</v>
      </c>
      <c r="B2503" s="13">
        <v>17</v>
      </c>
      <c r="C2503" s="13" t="s">
        <v>49</v>
      </c>
      <c r="D2503" s="13" t="s">
        <v>46</v>
      </c>
      <c r="E2503" s="13" t="str">
        <f t="shared" si="39"/>
        <v>Average Two Hour Event Day‡17Average Per DeviceAll</v>
      </c>
      <c r="F2503" s="13">
        <v>3.5837439999999998</v>
      </c>
      <c r="G2503" s="13">
        <v>3.5837439999999998</v>
      </c>
      <c r="H2503" s="13">
        <v>84.604500000000002</v>
      </c>
      <c r="I2503" s="13">
        <v>0</v>
      </c>
      <c r="J2503" s="13">
        <v>0</v>
      </c>
      <c r="K2503" s="13">
        <v>0</v>
      </c>
      <c r="L2503" s="13">
        <v>0</v>
      </c>
      <c r="M2503" s="13">
        <v>0</v>
      </c>
    </row>
    <row r="2504" spans="1:13" s="13" customFormat="1">
      <c r="A2504" s="11" t="s">
        <v>29</v>
      </c>
      <c r="B2504" s="13">
        <v>17</v>
      </c>
      <c r="C2504" s="13" t="s">
        <v>48</v>
      </c>
      <c r="D2504" s="13" t="s">
        <v>55</v>
      </c>
      <c r="E2504" s="13" t="str">
        <f t="shared" si="39"/>
        <v>Average Two Hour Event Day‡17Average Per Premise30% Cycling</v>
      </c>
      <c r="F2504" s="13">
        <v>8.6409800000000008</v>
      </c>
      <c r="G2504" s="13">
        <v>8.6409800000000008</v>
      </c>
      <c r="H2504" s="13">
        <v>85.375299999999996</v>
      </c>
    </row>
    <row r="2505" spans="1:13" s="13" customFormat="1">
      <c r="A2505" s="11" t="s">
        <v>29</v>
      </c>
      <c r="B2505" s="13">
        <v>17</v>
      </c>
      <c r="C2505" s="13" t="s">
        <v>48</v>
      </c>
      <c r="D2505" s="13" t="s">
        <v>51</v>
      </c>
      <c r="E2505" s="13" t="str">
        <f t="shared" si="39"/>
        <v>Average Two Hour Event Day‡17Average Per Premise50% Cycling</v>
      </c>
      <c r="F2505" s="13">
        <v>6.6941329999999999</v>
      </c>
      <c r="G2505" s="13">
        <v>6.6941329999999999</v>
      </c>
      <c r="H2505" s="13">
        <v>84.207400000000007</v>
      </c>
    </row>
    <row r="2506" spans="1:13" s="13" customFormat="1">
      <c r="A2506" s="11" t="s">
        <v>29</v>
      </c>
      <c r="B2506" s="13">
        <v>17</v>
      </c>
      <c r="C2506" s="13" t="s">
        <v>48</v>
      </c>
      <c r="D2506" s="13" t="s">
        <v>46</v>
      </c>
      <c r="E2506" s="13" t="str">
        <f t="shared" si="39"/>
        <v>Average Two Hour Event Day‡17Average Per PremiseAll</v>
      </c>
      <c r="F2506" s="13">
        <v>7.3560610000000004</v>
      </c>
      <c r="G2506" s="13">
        <v>7.3560610000000004</v>
      </c>
      <c r="H2506" s="13">
        <v>84.604500000000002</v>
      </c>
      <c r="I2506" s="13">
        <v>0</v>
      </c>
      <c r="J2506" s="13">
        <v>0</v>
      </c>
      <c r="K2506" s="13">
        <v>0</v>
      </c>
      <c r="L2506" s="13">
        <v>0</v>
      </c>
      <c r="M2506" s="13">
        <v>0</v>
      </c>
    </row>
    <row r="2507" spans="1:13" s="13" customFormat="1">
      <c r="A2507" s="11" t="s">
        <v>29</v>
      </c>
      <c r="B2507" s="13">
        <v>17</v>
      </c>
      <c r="C2507" s="13" t="s">
        <v>50</v>
      </c>
      <c r="D2507" s="13" t="s">
        <v>55</v>
      </c>
      <c r="E2507" s="13" t="str">
        <f t="shared" si="39"/>
        <v>Average Two Hour Event Day‡17Average Per Ton30% Cycling</v>
      </c>
      <c r="F2507" s="13">
        <v>1.0425880000000001</v>
      </c>
      <c r="G2507" s="13">
        <v>1.0425880000000001</v>
      </c>
      <c r="H2507" s="13">
        <v>85.375299999999996</v>
      </c>
    </row>
    <row r="2508" spans="1:13" s="13" customFormat="1">
      <c r="A2508" s="11" t="s">
        <v>29</v>
      </c>
      <c r="B2508" s="13">
        <v>17</v>
      </c>
      <c r="C2508" s="13" t="s">
        <v>50</v>
      </c>
      <c r="D2508" s="13" t="s">
        <v>51</v>
      </c>
      <c r="E2508" s="13" t="str">
        <f t="shared" si="39"/>
        <v>Average Two Hour Event Day‡17Average Per Ton50% Cycling</v>
      </c>
      <c r="F2508" s="13">
        <v>0.84517819999999999</v>
      </c>
      <c r="G2508" s="13">
        <v>0.84517819999999999</v>
      </c>
      <c r="H2508" s="13">
        <v>84.207400000000007</v>
      </c>
    </row>
    <row r="2509" spans="1:13" s="13" customFormat="1">
      <c r="A2509" s="11" t="s">
        <v>29</v>
      </c>
      <c r="B2509" s="13">
        <v>17</v>
      </c>
      <c r="C2509" s="13" t="s">
        <v>50</v>
      </c>
      <c r="D2509" s="13" t="s">
        <v>46</v>
      </c>
      <c r="E2509" s="13" t="str">
        <f t="shared" si="39"/>
        <v>Average Two Hour Event Day‡17Average Per TonAll</v>
      </c>
      <c r="F2509" s="13">
        <v>0.91229749999999998</v>
      </c>
      <c r="G2509" s="13">
        <v>0.91229749999999998</v>
      </c>
      <c r="H2509" s="13">
        <v>84.604500000000002</v>
      </c>
      <c r="I2509" s="13">
        <v>0</v>
      </c>
      <c r="J2509" s="13">
        <v>0</v>
      </c>
      <c r="K2509" s="13">
        <v>0</v>
      </c>
      <c r="L2509" s="13">
        <v>0</v>
      </c>
      <c r="M2509" s="13">
        <v>0</v>
      </c>
    </row>
    <row r="2510" spans="1:13" s="13" customFormat="1">
      <c r="A2510" s="11" t="s">
        <v>29</v>
      </c>
      <c r="B2510" s="13">
        <v>18</v>
      </c>
      <c r="C2510" s="13" t="s">
        <v>56</v>
      </c>
      <c r="D2510" s="13" t="s">
        <v>55</v>
      </c>
      <c r="E2510" s="13" t="str">
        <f t="shared" si="39"/>
        <v>Average Two Hour Event Day‡18Aggregate30% Cycling</v>
      </c>
      <c r="F2510" s="13">
        <v>12.08451</v>
      </c>
      <c r="G2510" s="13">
        <v>12.08451</v>
      </c>
      <c r="H2510" s="13">
        <v>82.486500000000007</v>
      </c>
    </row>
    <row r="2511" spans="1:13" s="13" customFormat="1">
      <c r="A2511" s="11" t="s">
        <v>29</v>
      </c>
      <c r="B2511" s="13">
        <v>18</v>
      </c>
      <c r="C2511" s="13" t="s">
        <v>56</v>
      </c>
      <c r="D2511" s="13" t="s">
        <v>51</v>
      </c>
      <c r="E2511" s="13" t="str">
        <f t="shared" si="39"/>
        <v>Average Two Hour Event Day‡18Aggregate50% Cycling</v>
      </c>
      <c r="F2511" s="13">
        <v>18.6874</v>
      </c>
      <c r="G2511" s="13">
        <v>18.6874</v>
      </c>
      <c r="H2511" s="13">
        <v>81.848699999999994</v>
      </c>
    </row>
    <row r="2512" spans="1:13" s="13" customFormat="1">
      <c r="A2512" s="11" t="s">
        <v>29</v>
      </c>
      <c r="B2512" s="13">
        <v>18</v>
      </c>
      <c r="C2512" s="13" t="s">
        <v>56</v>
      </c>
      <c r="D2512" s="13" t="s">
        <v>46</v>
      </c>
      <c r="E2512" s="13" t="str">
        <f t="shared" si="39"/>
        <v>Average Two Hour Event Day‡18AggregateAll</v>
      </c>
      <c r="F2512" s="13">
        <v>30.77364</v>
      </c>
      <c r="G2512" s="13">
        <v>30.77364</v>
      </c>
      <c r="H2512" s="13">
        <v>82.065600000000003</v>
      </c>
      <c r="I2512" s="13">
        <v>0</v>
      </c>
      <c r="J2512" s="13">
        <v>0</v>
      </c>
      <c r="K2512" s="13">
        <v>0</v>
      </c>
      <c r="L2512" s="13">
        <v>0</v>
      </c>
      <c r="M2512" s="13">
        <v>0</v>
      </c>
    </row>
    <row r="2513" spans="1:13" s="13" customFormat="1">
      <c r="A2513" s="11" t="s">
        <v>29</v>
      </c>
      <c r="B2513" s="13">
        <v>18</v>
      </c>
      <c r="C2513" s="13" t="s">
        <v>49</v>
      </c>
      <c r="D2513" s="13" t="s">
        <v>55</v>
      </c>
      <c r="E2513" s="13" t="str">
        <f t="shared" si="39"/>
        <v>Average Two Hour Event Day‡18Average Per Device30% Cycling</v>
      </c>
      <c r="F2513" s="13">
        <v>3.3610150000000001</v>
      </c>
      <c r="G2513" s="13">
        <v>3.3610150000000001</v>
      </c>
      <c r="H2513" s="13">
        <v>82.486500000000007</v>
      </c>
    </row>
    <row r="2514" spans="1:13" s="13" customFormat="1">
      <c r="A2514" s="11" t="s">
        <v>29</v>
      </c>
      <c r="B2514" s="13">
        <v>18</v>
      </c>
      <c r="C2514" s="13" t="s">
        <v>49</v>
      </c>
      <c r="D2514" s="13" t="s">
        <v>51</v>
      </c>
      <c r="E2514" s="13" t="str">
        <f t="shared" si="39"/>
        <v>Average Two Hour Event Day‡18Average Per Device50% Cycling</v>
      </c>
      <c r="F2514" s="13">
        <v>3.0335760000000001</v>
      </c>
      <c r="G2514" s="13">
        <v>3.0335760000000001</v>
      </c>
      <c r="H2514" s="13">
        <v>81.848699999999994</v>
      </c>
    </row>
    <row r="2515" spans="1:13" s="13" customFormat="1">
      <c r="A2515" s="11" t="s">
        <v>29</v>
      </c>
      <c r="B2515" s="13">
        <v>18</v>
      </c>
      <c r="C2515" s="13" t="s">
        <v>49</v>
      </c>
      <c r="D2515" s="13" t="s">
        <v>46</v>
      </c>
      <c r="E2515" s="13" t="str">
        <f t="shared" si="39"/>
        <v>Average Two Hour Event Day‡18Average Per DeviceAll</v>
      </c>
      <c r="F2515" s="13">
        <v>3.1449050000000001</v>
      </c>
      <c r="G2515" s="13">
        <v>3.1449050000000001</v>
      </c>
      <c r="H2515" s="13">
        <v>82.065600000000003</v>
      </c>
      <c r="I2515" s="13">
        <v>0</v>
      </c>
      <c r="J2515" s="13">
        <v>0</v>
      </c>
      <c r="K2515" s="13">
        <v>0</v>
      </c>
      <c r="L2515" s="13">
        <v>0</v>
      </c>
      <c r="M2515" s="13">
        <v>0</v>
      </c>
    </row>
    <row r="2516" spans="1:13" s="13" customFormat="1">
      <c r="A2516" s="11" t="s">
        <v>29</v>
      </c>
      <c r="B2516" s="13">
        <v>18</v>
      </c>
      <c r="C2516" s="13" t="s">
        <v>48</v>
      </c>
      <c r="D2516" s="13" t="s">
        <v>55</v>
      </c>
      <c r="E2516" s="13" t="str">
        <f t="shared" si="39"/>
        <v>Average Two Hour Event Day‡18Average Per Premise30% Cycling</v>
      </c>
      <c r="F2516" s="13">
        <v>7.4549700000000003</v>
      </c>
      <c r="G2516" s="13">
        <v>7.4549700000000003</v>
      </c>
      <c r="H2516" s="13">
        <v>82.486500000000007</v>
      </c>
    </row>
    <row r="2517" spans="1:13" s="13" customFormat="1">
      <c r="A2517" s="11" t="s">
        <v>29</v>
      </c>
      <c r="B2517" s="13">
        <v>18</v>
      </c>
      <c r="C2517" s="13" t="s">
        <v>48</v>
      </c>
      <c r="D2517" s="13" t="s">
        <v>51</v>
      </c>
      <c r="E2517" s="13" t="str">
        <f t="shared" si="39"/>
        <v>Average Two Hour Event Day‡18Average Per Premise50% Cycling</v>
      </c>
      <c r="F2517" s="13">
        <v>5.9325089999999996</v>
      </c>
      <c r="G2517" s="13">
        <v>5.9325089999999996</v>
      </c>
      <c r="H2517" s="13">
        <v>81.848699999999994</v>
      </c>
    </row>
    <row r="2518" spans="1:13" s="13" customFormat="1">
      <c r="A2518" s="11" t="s">
        <v>29</v>
      </c>
      <c r="B2518" s="13">
        <v>18</v>
      </c>
      <c r="C2518" s="13" t="s">
        <v>48</v>
      </c>
      <c r="D2518" s="13" t="s">
        <v>46</v>
      </c>
      <c r="E2518" s="13" t="str">
        <f t="shared" si="39"/>
        <v>Average Two Hour Event Day‡18Average Per PremiseAll</v>
      </c>
      <c r="F2518" s="13">
        <v>6.450145</v>
      </c>
      <c r="G2518" s="13">
        <v>6.450145</v>
      </c>
      <c r="H2518" s="13">
        <v>82.065600000000003</v>
      </c>
      <c r="I2518" s="13">
        <v>0</v>
      </c>
      <c r="J2518" s="13">
        <v>0</v>
      </c>
      <c r="K2518" s="13">
        <v>0</v>
      </c>
      <c r="L2518" s="13">
        <v>0</v>
      </c>
      <c r="M2518" s="13">
        <v>0</v>
      </c>
    </row>
    <row r="2519" spans="1:13" s="13" customFormat="1">
      <c r="A2519" s="11" t="s">
        <v>29</v>
      </c>
      <c r="B2519" s="13">
        <v>18</v>
      </c>
      <c r="C2519" s="13" t="s">
        <v>50</v>
      </c>
      <c r="D2519" s="13" t="s">
        <v>55</v>
      </c>
      <c r="E2519" s="13" t="str">
        <f t="shared" si="39"/>
        <v>Average Two Hour Event Day‡18Average Per Ton30% Cycling</v>
      </c>
      <c r="F2519" s="13">
        <v>0.89948839999999997</v>
      </c>
      <c r="G2519" s="13">
        <v>0.89948839999999997</v>
      </c>
      <c r="H2519" s="13">
        <v>82.486500000000007</v>
      </c>
    </row>
    <row r="2520" spans="1:13" s="13" customFormat="1">
      <c r="A2520" s="11" t="s">
        <v>29</v>
      </c>
      <c r="B2520" s="13">
        <v>18</v>
      </c>
      <c r="C2520" s="13" t="s">
        <v>50</v>
      </c>
      <c r="D2520" s="13" t="s">
        <v>51</v>
      </c>
      <c r="E2520" s="13" t="str">
        <f t="shared" si="39"/>
        <v>Average Two Hour Event Day‡18Average Per Ton50% Cycling</v>
      </c>
      <c r="F2520" s="13">
        <v>0.74901819999999997</v>
      </c>
      <c r="G2520" s="13">
        <v>0.74901819999999997</v>
      </c>
      <c r="H2520" s="13">
        <v>81.848699999999994</v>
      </c>
    </row>
    <row r="2521" spans="1:13" s="13" customFormat="1">
      <c r="A2521" s="11" t="s">
        <v>29</v>
      </c>
      <c r="B2521" s="13">
        <v>18</v>
      </c>
      <c r="C2521" s="13" t="s">
        <v>50</v>
      </c>
      <c r="D2521" s="13" t="s">
        <v>46</v>
      </c>
      <c r="E2521" s="13" t="str">
        <f t="shared" si="39"/>
        <v>Average Two Hour Event Day‡18Average Per TonAll</v>
      </c>
      <c r="F2521" s="13">
        <v>0.8001781</v>
      </c>
      <c r="G2521" s="13">
        <v>0.8001781</v>
      </c>
      <c r="H2521" s="13">
        <v>82.065600000000003</v>
      </c>
      <c r="I2521" s="13">
        <v>0</v>
      </c>
      <c r="J2521" s="13">
        <v>0</v>
      </c>
      <c r="K2521" s="13">
        <v>0</v>
      </c>
      <c r="L2521" s="13">
        <v>0</v>
      </c>
      <c r="M2521" s="13">
        <v>0</v>
      </c>
    </row>
    <row r="2522" spans="1:13" s="13" customFormat="1">
      <c r="A2522" s="11" t="s">
        <v>29</v>
      </c>
      <c r="B2522" s="13">
        <v>19</v>
      </c>
      <c r="C2522" s="13" t="s">
        <v>56</v>
      </c>
      <c r="D2522" s="13" t="s">
        <v>55</v>
      </c>
      <c r="E2522" s="13" t="str">
        <f t="shared" si="39"/>
        <v>Average Two Hour Event Day‡19Aggregate30% Cycling</v>
      </c>
      <c r="F2522" s="13">
        <v>10.52289</v>
      </c>
      <c r="G2522" s="13">
        <v>10.52289</v>
      </c>
      <c r="H2522" s="13">
        <v>78.788899999999998</v>
      </c>
    </row>
    <row r="2523" spans="1:13" s="13" customFormat="1">
      <c r="A2523" s="11" t="s">
        <v>29</v>
      </c>
      <c r="B2523" s="13">
        <v>19</v>
      </c>
      <c r="C2523" s="13" t="s">
        <v>56</v>
      </c>
      <c r="D2523" s="13" t="s">
        <v>51</v>
      </c>
      <c r="E2523" s="13" t="str">
        <f t="shared" si="39"/>
        <v>Average Two Hour Event Day‡19Aggregate50% Cycling</v>
      </c>
      <c r="F2523" s="13">
        <v>15.939780000000001</v>
      </c>
      <c r="G2523" s="13">
        <v>15.939780000000001</v>
      </c>
      <c r="H2523" s="13">
        <v>78.502700000000004</v>
      </c>
    </row>
    <row r="2524" spans="1:13" s="13" customFormat="1">
      <c r="A2524" s="11" t="s">
        <v>29</v>
      </c>
      <c r="B2524" s="13">
        <v>19</v>
      </c>
      <c r="C2524" s="13" t="s">
        <v>56</v>
      </c>
      <c r="D2524" s="13" t="s">
        <v>46</v>
      </c>
      <c r="E2524" s="13" t="str">
        <f t="shared" si="39"/>
        <v>Average Two Hour Event Day‡19AggregateAll</v>
      </c>
      <c r="F2524" s="13">
        <v>26.464300000000001</v>
      </c>
      <c r="G2524" s="13">
        <v>26.464300000000001</v>
      </c>
      <c r="H2524" s="13">
        <v>78.599999999999994</v>
      </c>
      <c r="I2524" s="13">
        <v>0</v>
      </c>
      <c r="J2524" s="13">
        <v>0</v>
      </c>
      <c r="K2524" s="13">
        <v>0</v>
      </c>
      <c r="L2524" s="13">
        <v>0</v>
      </c>
      <c r="M2524" s="13">
        <v>0</v>
      </c>
    </row>
    <row r="2525" spans="1:13" s="13" customFormat="1">
      <c r="A2525" s="11" t="s">
        <v>29</v>
      </c>
      <c r="B2525" s="13">
        <v>19</v>
      </c>
      <c r="C2525" s="13" t="s">
        <v>49</v>
      </c>
      <c r="D2525" s="13" t="s">
        <v>55</v>
      </c>
      <c r="E2525" s="13" t="str">
        <f t="shared" si="39"/>
        <v>Average Two Hour Event Day‡19Average Per Device30% Cycling</v>
      </c>
      <c r="F2525" s="13">
        <v>2.926688</v>
      </c>
      <c r="G2525" s="13">
        <v>2.926688</v>
      </c>
      <c r="H2525" s="13">
        <v>78.788899999999998</v>
      </c>
    </row>
    <row r="2526" spans="1:13" s="13" customFormat="1">
      <c r="A2526" s="11" t="s">
        <v>29</v>
      </c>
      <c r="B2526" s="13">
        <v>19</v>
      </c>
      <c r="C2526" s="13" t="s">
        <v>49</v>
      </c>
      <c r="D2526" s="13" t="s">
        <v>51</v>
      </c>
      <c r="E2526" s="13" t="str">
        <f t="shared" si="39"/>
        <v>Average Two Hour Event Day‡19Average Per Device50% Cycling</v>
      </c>
      <c r="F2526" s="13">
        <v>2.5875469999999998</v>
      </c>
      <c r="G2526" s="13">
        <v>2.5875469999999998</v>
      </c>
      <c r="H2526" s="13">
        <v>78.502700000000004</v>
      </c>
    </row>
    <row r="2527" spans="1:13" s="13" customFormat="1">
      <c r="A2527" s="11" t="s">
        <v>29</v>
      </c>
      <c r="B2527" s="13">
        <v>19</v>
      </c>
      <c r="C2527" s="13" t="s">
        <v>49</v>
      </c>
      <c r="D2527" s="13" t="s">
        <v>46</v>
      </c>
      <c r="E2527" s="13" t="str">
        <f t="shared" si="39"/>
        <v>Average Two Hour Event Day‡19Average Per DeviceAll</v>
      </c>
      <c r="F2527" s="13">
        <v>2.702855</v>
      </c>
      <c r="G2527" s="13">
        <v>2.702855</v>
      </c>
      <c r="H2527" s="13">
        <v>78.599999999999994</v>
      </c>
      <c r="I2527" s="13">
        <v>0</v>
      </c>
      <c r="J2527" s="13">
        <v>0</v>
      </c>
      <c r="K2527" s="13">
        <v>0</v>
      </c>
      <c r="L2527" s="13">
        <v>0</v>
      </c>
      <c r="M2527" s="13">
        <v>0</v>
      </c>
    </row>
    <row r="2528" spans="1:13" s="13" customFormat="1">
      <c r="A2528" s="11" t="s">
        <v>29</v>
      </c>
      <c r="B2528" s="13">
        <v>19</v>
      </c>
      <c r="C2528" s="13" t="s">
        <v>48</v>
      </c>
      <c r="D2528" s="13" t="s">
        <v>55</v>
      </c>
      <c r="E2528" s="13" t="str">
        <f t="shared" si="39"/>
        <v>Average Two Hour Event Day‡19Average Per Premise30% Cycling</v>
      </c>
      <c r="F2528" s="13">
        <v>6.4916029999999996</v>
      </c>
      <c r="G2528" s="13">
        <v>6.4916029999999996</v>
      </c>
      <c r="H2528" s="13">
        <v>78.788899999999998</v>
      </c>
    </row>
    <row r="2529" spans="1:13" s="13" customFormat="1">
      <c r="A2529" s="11" t="s">
        <v>29</v>
      </c>
      <c r="B2529" s="13">
        <v>19</v>
      </c>
      <c r="C2529" s="13" t="s">
        <v>48</v>
      </c>
      <c r="D2529" s="13" t="s">
        <v>51</v>
      </c>
      <c r="E2529" s="13" t="str">
        <f t="shared" si="39"/>
        <v>Average Two Hour Event Day‡19Average Per Premise50% Cycling</v>
      </c>
      <c r="F2529" s="13">
        <v>5.0602479999999996</v>
      </c>
      <c r="G2529" s="13">
        <v>5.0602479999999996</v>
      </c>
      <c r="H2529" s="13">
        <v>78.502700000000004</v>
      </c>
    </row>
    <row r="2530" spans="1:13" s="13" customFormat="1">
      <c r="A2530" s="11" t="s">
        <v>29</v>
      </c>
      <c r="B2530" s="13">
        <v>19</v>
      </c>
      <c r="C2530" s="13" t="s">
        <v>48</v>
      </c>
      <c r="D2530" s="13" t="s">
        <v>46</v>
      </c>
      <c r="E2530" s="13" t="str">
        <f t="shared" si="39"/>
        <v>Average Two Hour Event Day‡19Average Per PremiseAll</v>
      </c>
      <c r="F2530" s="13">
        <v>5.5469090000000003</v>
      </c>
      <c r="G2530" s="13">
        <v>5.5469090000000003</v>
      </c>
      <c r="H2530" s="13">
        <v>78.599999999999994</v>
      </c>
      <c r="I2530" s="13">
        <v>0</v>
      </c>
      <c r="J2530" s="13">
        <v>0</v>
      </c>
      <c r="K2530" s="13">
        <v>0</v>
      </c>
      <c r="L2530" s="13">
        <v>0</v>
      </c>
      <c r="M2530" s="13">
        <v>0</v>
      </c>
    </row>
    <row r="2531" spans="1:13" s="13" customFormat="1">
      <c r="A2531" s="11" t="s">
        <v>29</v>
      </c>
      <c r="B2531" s="13">
        <v>19</v>
      </c>
      <c r="C2531" s="13" t="s">
        <v>50</v>
      </c>
      <c r="D2531" s="13" t="s">
        <v>55</v>
      </c>
      <c r="E2531" s="13" t="str">
        <f t="shared" si="39"/>
        <v>Average Two Hour Event Day‡19Average Per Ton30% Cycling</v>
      </c>
      <c r="F2531" s="13">
        <v>0.78325219999999995</v>
      </c>
      <c r="G2531" s="13">
        <v>0.78325219999999995</v>
      </c>
      <c r="H2531" s="13">
        <v>78.788899999999998</v>
      </c>
    </row>
    <row r="2532" spans="1:13" s="13" customFormat="1">
      <c r="A2532" s="11" t="s">
        <v>29</v>
      </c>
      <c r="B2532" s="13">
        <v>19</v>
      </c>
      <c r="C2532" s="13" t="s">
        <v>50</v>
      </c>
      <c r="D2532" s="13" t="s">
        <v>51</v>
      </c>
      <c r="E2532" s="13" t="str">
        <f t="shared" si="39"/>
        <v>Average Two Hour Event Day‡19Average Per Ton50% Cycling</v>
      </c>
      <c r="F2532" s="13">
        <v>0.63888959999999995</v>
      </c>
      <c r="G2532" s="13">
        <v>0.63888959999999995</v>
      </c>
      <c r="H2532" s="13">
        <v>78.502700000000004</v>
      </c>
    </row>
    <row r="2533" spans="1:13" s="13" customFormat="1">
      <c r="A2533" s="11" t="s">
        <v>29</v>
      </c>
      <c r="B2533" s="13">
        <v>19</v>
      </c>
      <c r="C2533" s="13" t="s">
        <v>50</v>
      </c>
      <c r="D2533" s="13" t="s">
        <v>46</v>
      </c>
      <c r="E2533" s="13" t="str">
        <f t="shared" si="39"/>
        <v>Average Two Hour Event Day‡19Average Per TonAll</v>
      </c>
      <c r="F2533" s="13">
        <v>0.6879729</v>
      </c>
      <c r="G2533" s="13">
        <v>0.6879729</v>
      </c>
      <c r="H2533" s="13">
        <v>78.599999999999994</v>
      </c>
      <c r="I2533" s="13">
        <v>0</v>
      </c>
      <c r="J2533" s="13">
        <v>0</v>
      </c>
      <c r="K2533" s="13">
        <v>0</v>
      </c>
      <c r="L2533" s="13">
        <v>0</v>
      </c>
      <c r="M2533" s="13">
        <v>0</v>
      </c>
    </row>
    <row r="2534" spans="1:13" s="13" customFormat="1">
      <c r="A2534" s="11" t="s">
        <v>29</v>
      </c>
      <c r="B2534" s="13">
        <v>20</v>
      </c>
      <c r="C2534" s="13" t="s">
        <v>56</v>
      </c>
      <c r="D2534" s="13" t="s">
        <v>55</v>
      </c>
      <c r="E2534" s="13" t="str">
        <f t="shared" si="39"/>
        <v>Average Two Hour Event Day‡20Aggregate30% Cycling</v>
      </c>
      <c r="F2534" s="13">
        <v>9.7698579999999993</v>
      </c>
      <c r="G2534" s="13">
        <v>9.7698579999999993</v>
      </c>
      <c r="H2534" s="13">
        <v>76.378799999999998</v>
      </c>
    </row>
    <row r="2535" spans="1:13" s="13" customFormat="1">
      <c r="A2535" s="11" t="s">
        <v>29</v>
      </c>
      <c r="B2535" s="13">
        <v>20</v>
      </c>
      <c r="C2535" s="13" t="s">
        <v>56</v>
      </c>
      <c r="D2535" s="13" t="s">
        <v>51</v>
      </c>
      <c r="E2535" s="13" t="str">
        <f t="shared" si="39"/>
        <v>Average Two Hour Event Day‡20Aggregate50% Cycling</v>
      </c>
      <c r="F2535" s="13">
        <v>14.62421</v>
      </c>
      <c r="G2535" s="13">
        <v>14.62421</v>
      </c>
      <c r="H2535" s="13">
        <v>76.241799999999998</v>
      </c>
    </row>
    <row r="2536" spans="1:13" s="13" customFormat="1">
      <c r="A2536" s="11" t="s">
        <v>29</v>
      </c>
      <c r="B2536" s="13">
        <v>20</v>
      </c>
      <c r="C2536" s="13" t="s">
        <v>56</v>
      </c>
      <c r="D2536" s="13" t="s">
        <v>46</v>
      </c>
      <c r="E2536" s="13" t="str">
        <f t="shared" si="39"/>
        <v>Average Two Hour Event Day‡20AggregateAll</v>
      </c>
      <c r="F2536" s="13">
        <v>24.39564</v>
      </c>
      <c r="G2536" s="13">
        <v>24.39564</v>
      </c>
      <c r="H2536" s="13">
        <v>76.288399999999996</v>
      </c>
      <c r="I2536" s="13">
        <v>0</v>
      </c>
      <c r="J2536" s="13">
        <v>0</v>
      </c>
      <c r="K2536" s="13">
        <v>0</v>
      </c>
      <c r="L2536" s="13">
        <v>0</v>
      </c>
      <c r="M2536" s="13">
        <v>0</v>
      </c>
    </row>
    <row r="2537" spans="1:13" s="13" customFormat="1">
      <c r="A2537" s="11" t="s">
        <v>29</v>
      </c>
      <c r="B2537" s="13">
        <v>20</v>
      </c>
      <c r="C2537" s="13" t="s">
        <v>49</v>
      </c>
      <c r="D2537" s="13" t="s">
        <v>55</v>
      </c>
      <c r="E2537" s="13" t="str">
        <f t="shared" si="39"/>
        <v>Average Two Hour Event Day‡20Average Per Device30% Cycling</v>
      </c>
      <c r="F2537" s="13">
        <v>2.7172510000000001</v>
      </c>
      <c r="G2537" s="13">
        <v>2.7172510000000001</v>
      </c>
      <c r="H2537" s="13">
        <v>76.378799999999998</v>
      </c>
    </row>
    <row r="2538" spans="1:13" s="13" customFormat="1">
      <c r="A2538" s="11" t="s">
        <v>29</v>
      </c>
      <c r="B2538" s="13">
        <v>20</v>
      </c>
      <c r="C2538" s="13" t="s">
        <v>49</v>
      </c>
      <c r="D2538" s="13" t="s">
        <v>51</v>
      </c>
      <c r="E2538" s="13" t="str">
        <f t="shared" si="39"/>
        <v>Average Two Hour Event Day‡20Average Per Device50% Cycling</v>
      </c>
      <c r="F2538" s="13">
        <v>2.3739859999999999</v>
      </c>
      <c r="G2538" s="13">
        <v>2.3739859999999999</v>
      </c>
      <c r="H2538" s="13">
        <v>76.241799999999998</v>
      </c>
    </row>
    <row r="2539" spans="1:13" s="13" customFormat="1">
      <c r="A2539" s="11" t="s">
        <v>29</v>
      </c>
      <c r="B2539" s="13">
        <v>20</v>
      </c>
      <c r="C2539" s="13" t="s">
        <v>49</v>
      </c>
      <c r="D2539" s="13" t="s">
        <v>46</v>
      </c>
      <c r="E2539" s="13" t="str">
        <f t="shared" si="39"/>
        <v>Average Two Hour Event Day‡20Average Per DeviceAll</v>
      </c>
      <c r="F2539" s="13">
        <v>2.4906959999999998</v>
      </c>
      <c r="G2539" s="13">
        <v>2.4906959999999998</v>
      </c>
      <c r="H2539" s="13">
        <v>76.288399999999996</v>
      </c>
      <c r="I2539" s="13">
        <v>0</v>
      </c>
      <c r="J2539" s="13">
        <v>0</v>
      </c>
      <c r="K2539" s="13">
        <v>0</v>
      </c>
      <c r="L2539" s="13">
        <v>0</v>
      </c>
      <c r="M2539" s="13">
        <v>0</v>
      </c>
    </row>
    <row r="2540" spans="1:13" s="13" customFormat="1">
      <c r="A2540" s="11" t="s">
        <v>29</v>
      </c>
      <c r="B2540" s="13">
        <v>20</v>
      </c>
      <c r="C2540" s="13" t="s">
        <v>48</v>
      </c>
      <c r="D2540" s="13" t="s">
        <v>55</v>
      </c>
      <c r="E2540" s="13" t="str">
        <f t="shared" si="39"/>
        <v>Average Two Hour Event Day‡20Average Per Premise30% Cycling</v>
      </c>
      <c r="F2540" s="13">
        <v>6.027056</v>
      </c>
      <c r="G2540" s="13">
        <v>6.027056</v>
      </c>
      <c r="H2540" s="13">
        <v>76.378799999999998</v>
      </c>
    </row>
    <row r="2541" spans="1:13" s="13" customFormat="1">
      <c r="A2541" s="11" t="s">
        <v>29</v>
      </c>
      <c r="B2541" s="13">
        <v>20</v>
      </c>
      <c r="C2541" s="13" t="s">
        <v>48</v>
      </c>
      <c r="D2541" s="13" t="s">
        <v>51</v>
      </c>
      <c r="E2541" s="13" t="str">
        <f t="shared" si="39"/>
        <v>Average Two Hour Event Day‡20Average Per Premise50% Cycling</v>
      </c>
      <c r="F2541" s="13">
        <v>4.6426049999999996</v>
      </c>
      <c r="G2541" s="13">
        <v>4.6426049999999996</v>
      </c>
      <c r="H2541" s="13">
        <v>76.241799999999998</v>
      </c>
    </row>
    <row r="2542" spans="1:13" s="13" customFormat="1">
      <c r="A2542" s="11" t="s">
        <v>29</v>
      </c>
      <c r="B2542" s="13">
        <v>20</v>
      </c>
      <c r="C2542" s="13" t="s">
        <v>48</v>
      </c>
      <c r="D2542" s="13" t="s">
        <v>46</v>
      </c>
      <c r="E2542" s="13" t="str">
        <f t="shared" si="39"/>
        <v>Average Two Hour Event Day‡20Average Per PremiseAll</v>
      </c>
      <c r="F2542" s="13">
        <v>5.1133189999999997</v>
      </c>
      <c r="G2542" s="13">
        <v>5.1133189999999997</v>
      </c>
      <c r="H2542" s="13">
        <v>76.288399999999996</v>
      </c>
      <c r="I2542" s="13">
        <v>0</v>
      </c>
      <c r="J2542" s="13">
        <v>0</v>
      </c>
      <c r="K2542" s="13">
        <v>0</v>
      </c>
      <c r="L2542" s="13">
        <v>0</v>
      </c>
      <c r="M2542" s="13">
        <v>0</v>
      </c>
    </row>
    <row r="2543" spans="1:13" s="13" customFormat="1">
      <c r="A2543" s="11" t="s">
        <v>29</v>
      </c>
      <c r="B2543" s="13">
        <v>20</v>
      </c>
      <c r="C2543" s="13" t="s">
        <v>50</v>
      </c>
      <c r="D2543" s="13" t="s">
        <v>55</v>
      </c>
      <c r="E2543" s="13" t="str">
        <f t="shared" si="39"/>
        <v>Average Two Hour Event Day‡20Average Per Ton30% Cycling</v>
      </c>
      <c r="F2543" s="13">
        <v>0.72720180000000001</v>
      </c>
      <c r="G2543" s="13">
        <v>0.72720180000000001</v>
      </c>
      <c r="H2543" s="13">
        <v>76.378799999999998</v>
      </c>
    </row>
    <row r="2544" spans="1:13" s="13" customFormat="1">
      <c r="A2544" s="11" t="s">
        <v>29</v>
      </c>
      <c r="B2544" s="13">
        <v>20</v>
      </c>
      <c r="C2544" s="13" t="s">
        <v>50</v>
      </c>
      <c r="D2544" s="13" t="s">
        <v>51</v>
      </c>
      <c r="E2544" s="13" t="str">
        <f t="shared" si="39"/>
        <v>Average Two Hour Event Day‡20Average Per Ton50% Cycling</v>
      </c>
      <c r="F2544" s="13">
        <v>0.5861594</v>
      </c>
      <c r="G2544" s="13">
        <v>0.5861594</v>
      </c>
      <c r="H2544" s="13">
        <v>76.241799999999998</v>
      </c>
    </row>
    <row r="2545" spans="1:13" s="13" customFormat="1">
      <c r="A2545" s="11" t="s">
        <v>29</v>
      </c>
      <c r="B2545" s="13">
        <v>20</v>
      </c>
      <c r="C2545" s="13" t="s">
        <v>50</v>
      </c>
      <c r="D2545" s="13" t="s">
        <v>46</v>
      </c>
      <c r="E2545" s="13" t="str">
        <f t="shared" si="39"/>
        <v>Average Two Hour Event Day‡20Average Per TonAll</v>
      </c>
      <c r="F2545" s="13">
        <v>0.63411379999999995</v>
      </c>
      <c r="G2545" s="13">
        <v>0.63411379999999995</v>
      </c>
      <c r="H2545" s="13">
        <v>76.288399999999996</v>
      </c>
      <c r="I2545" s="13">
        <v>0</v>
      </c>
      <c r="J2545" s="13">
        <v>0</v>
      </c>
      <c r="K2545" s="13">
        <v>0</v>
      </c>
      <c r="L2545" s="13">
        <v>0</v>
      </c>
      <c r="M2545" s="13">
        <v>0</v>
      </c>
    </row>
    <row r="2546" spans="1:13" s="13" customFormat="1">
      <c r="A2546" s="11" t="s">
        <v>29</v>
      </c>
      <c r="B2546" s="13">
        <v>21</v>
      </c>
      <c r="C2546" s="13" t="s">
        <v>56</v>
      </c>
      <c r="D2546" s="13" t="s">
        <v>55</v>
      </c>
      <c r="E2546" s="13" t="str">
        <f t="shared" si="39"/>
        <v>Average Two Hour Event Day‡21Aggregate30% Cycling</v>
      </c>
      <c r="F2546" s="13">
        <v>8.9639830000000007</v>
      </c>
      <c r="G2546" s="13">
        <v>8.9639830000000007</v>
      </c>
      <c r="H2546" s="13">
        <v>74.587299999999999</v>
      </c>
    </row>
    <row r="2547" spans="1:13" s="13" customFormat="1">
      <c r="A2547" s="11" t="s">
        <v>29</v>
      </c>
      <c r="B2547" s="13">
        <v>21</v>
      </c>
      <c r="C2547" s="13" t="s">
        <v>56</v>
      </c>
      <c r="D2547" s="13" t="s">
        <v>51</v>
      </c>
      <c r="E2547" s="13" t="str">
        <f t="shared" si="39"/>
        <v>Average Two Hour Event Day‡21Aggregate50% Cycling</v>
      </c>
      <c r="F2547" s="13">
        <v>13.658480000000001</v>
      </c>
      <c r="G2547" s="13">
        <v>13.658480000000001</v>
      </c>
      <c r="H2547" s="13">
        <v>74.488200000000006</v>
      </c>
    </row>
    <row r="2548" spans="1:13" s="13" customFormat="1">
      <c r="A2548" s="11" t="s">
        <v>29</v>
      </c>
      <c r="B2548" s="13">
        <v>21</v>
      </c>
      <c r="C2548" s="13" t="s">
        <v>56</v>
      </c>
      <c r="D2548" s="13" t="s">
        <v>46</v>
      </c>
      <c r="E2548" s="13" t="str">
        <f t="shared" si="39"/>
        <v>Average Two Hour Event Day‡21AggregateAll</v>
      </c>
      <c r="F2548" s="13">
        <v>22.623830000000002</v>
      </c>
      <c r="G2548" s="13">
        <v>22.623830000000002</v>
      </c>
      <c r="H2548" s="13">
        <v>74.521900000000002</v>
      </c>
      <c r="I2548" s="13">
        <v>0</v>
      </c>
      <c r="J2548" s="13">
        <v>0</v>
      </c>
      <c r="K2548" s="13">
        <v>0</v>
      </c>
      <c r="L2548" s="13">
        <v>0</v>
      </c>
      <c r="M2548" s="13">
        <v>0</v>
      </c>
    </row>
    <row r="2549" spans="1:13" s="13" customFormat="1">
      <c r="A2549" s="11" t="s">
        <v>29</v>
      </c>
      <c r="B2549" s="13">
        <v>21</v>
      </c>
      <c r="C2549" s="13" t="s">
        <v>49</v>
      </c>
      <c r="D2549" s="13" t="s">
        <v>55</v>
      </c>
      <c r="E2549" s="13" t="str">
        <f t="shared" si="39"/>
        <v>Average Two Hour Event Day‡21Average Per Device30% Cycling</v>
      </c>
      <c r="F2549" s="13">
        <v>2.4931160000000001</v>
      </c>
      <c r="G2549" s="13">
        <v>2.4931160000000001</v>
      </c>
      <c r="H2549" s="13">
        <v>74.587299999999999</v>
      </c>
    </row>
    <row r="2550" spans="1:13" s="13" customFormat="1">
      <c r="A2550" s="11" t="s">
        <v>29</v>
      </c>
      <c r="B2550" s="13">
        <v>21</v>
      </c>
      <c r="C2550" s="13" t="s">
        <v>49</v>
      </c>
      <c r="D2550" s="13" t="s">
        <v>51</v>
      </c>
      <c r="E2550" s="13" t="str">
        <f t="shared" si="39"/>
        <v>Average Two Hour Event Day‡21Average Per Device50% Cycling</v>
      </c>
      <c r="F2550" s="13">
        <v>2.2172179999999999</v>
      </c>
      <c r="G2550" s="13">
        <v>2.2172179999999999</v>
      </c>
      <c r="H2550" s="13">
        <v>74.488200000000006</v>
      </c>
    </row>
    <row r="2551" spans="1:13" s="13" customFormat="1">
      <c r="A2551" s="11" t="s">
        <v>29</v>
      </c>
      <c r="B2551" s="13">
        <v>21</v>
      </c>
      <c r="C2551" s="13" t="s">
        <v>49</v>
      </c>
      <c r="D2551" s="13" t="s">
        <v>46</v>
      </c>
      <c r="E2551" s="13" t="str">
        <f t="shared" si="39"/>
        <v>Average Two Hour Event Day‡21Average Per DeviceAll</v>
      </c>
      <c r="F2551" s="13">
        <v>2.311023</v>
      </c>
      <c r="G2551" s="13">
        <v>2.311023</v>
      </c>
      <c r="H2551" s="13">
        <v>74.521900000000002</v>
      </c>
      <c r="I2551" s="13">
        <v>0</v>
      </c>
      <c r="J2551" s="13">
        <v>0</v>
      </c>
      <c r="K2551" s="13">
        <v>0</v>
      </c>
      <c r="L2551" s="13">
        <v>0</v>
      </c>
      <c r="M2551" s="13">
        <v>0</v>
      </c>
    </row>
    <row r="2552" spans="1:13" s="13" customFormat="1">
      <c r="A2552" s="11" t="s">
        <v>29</v>
      </c>
      <c r="B2552" s="13">
        <v>21</v>
      </c>
      <c r="C2552" s="13" t="s">
        <v>48</v>
      </c>
      <c r="D2552" s="13" t="s">
        <v>55</v>
      </c>
      <c r="E2552" s="13" t="str">
        <f t="shared" si="39"/>
        <v>Average Two Hour Event Day‡21Average Per Premise30% Cycling</v>
      </c>
      <c r="F2552" s="13">
        <v>5.529909</v>
      </c>
      <c r="G2552" s="13">
        <v>5.529909</v>
      </c>
      <c r="H2552" s="13">
        <v>74.587299999999999</v>
      </c>
    </row>
    <row r="2553" spans="1:13" s="13" customFormat="1">
      <c r="A2553" s="11" t="s">
        <v>29</v>
      </c>
      <c r="B2553" s="13">
        <v>21</v>
      </c>
      <c r="C2553" s="13" t="s">
        <v>48</v>
      </c>
      <c r="D2553" s="13" t="s">
        <v>51</v>
      </c>
      <c r="E2553" s="13" t="str">
        <f t="shared" si="39"/>
        <v>Average Two Hour Event Day‡21Average Per Premise50% Cycling</v>
      </c>
      <c r="F2553" s="13">
        <v>4.3360260000000004</v>
      </c>
      <c r="G2553" s="13">
        <v>4.3360260000000004</v>
      </c>
      <c r="H2553" s="13">
        <v>74.488200000000006</v>
      </c>
    </row>
    <row r="2554" spans="1:13" s="13" customFormat="1">
      <c r="A2554" s="11" t="s">
        <v>29</v>
      </c>
      <c r="B2554" s="13">
        <v>21</v>
      </c>
      <c r="C2554" s="13" t="s">
        <v>48</v>
      </c>
      <c r="D2554" s="13" t="s">
        <v>46</v>
      </c>
      <c r="E2554" s="13" t="str">
        <f t="shared" si="39"/>
        <v>Average Two Hour Event Day‡21Average Per PremiseAll</v>
      </c>
      <c r="F2554" s="13">
        <v>4.7419460000000004</v>
      </c>
      <c r="G2554" s="13">
        <v>4.7419460000000004</v>
      </c>
      <c r="H2554" s="13">
        <v>74.521900000000002</v>
      </c>
      <c r="I2554" s="13">
        <v>0</v>
      </c>
      <c r="J2554" s="13">
        <v>0</v>
      </c>
      <c r="K2554" s="13">
        <v>0</v>
      </c>
      <c r="L2554" s="13">
        <v>0</v>
      </c>
      <c r="M2554" s="13">
        <v>0</v>
      </c>
    </row>
    <row r="2555" spans="1:13" s="13" customFormat="1">
      <c r="A2555" s="11" t="s">
        <v>29</v>
      </c>
      <c r="B2555" s="13">
        <v>21</v>
      </c>
      <c r="C2555" s="13" t="s">
        <v>50</v>
      </c>
      <c r="D2555" s="13" t="s">
        <v>55</v>
      </c>
      <c r="E2555" s="13" t="str">
        <f t="shared" si="39"/>
        <v>Average Two Hour Event Day‡21Average Per Ton30% Cycling</v>
      </c>
      <c r="F2555" s="13">
        <v>0.66721790000000003</v>
      </c>
      <c r="G2555" s="13">
        <v>0.66721790000000003</v>
      </c>
      <c r="H2555" s="13">
        <v>74.587299999999999</v>
      </c>
    </row>
    <row r="2556" spans="1:13" s="13" customFormat="1">
      <c r="A2556" s="11" t="s">
        <v>29</v>
      </c>
      <c r="B2556" s="13">
        <v>21</v>
      </c>
      <c r="C2556" s="13" t="s">
        <v>50</v>
      </c>
      <c r="D2556" s="13" t="s">
        <v>51</v>
      </c>
      <c r="E2556" s="13" t="str">
        <f t="shared" si="39"/>
        <v>Average Two Hour Event Day‡21Average Per Ton50% Cycling</v>
      </c>
      <c r="F2556" s="13">
        <v>0.54745169999999999</v>
      </c>
      <c r="G2556" s="13">
        <v>0.54745169999999999</v>
      </c>
      <c r="H2556" s="13">
        <v>74.488200000000006</v>
      </c>
    </row>
    <row r="2557" spans="1:13" s="13" customFormat="1">
      <c r="A2557" s="11" t="s">
        <v>29</v>
      </c>
      <c r="B2557" s="13">
        <v>21</v>
      </c>
      <c r="C2557" s="13" t="s">
        <v>50</v>
      </c>
      <c r="D2557" s="13" t="s">
        <v>46</v>
      </c>
      <c r="E2557" s="13" t="str">
        <f t="shared" si="39"/>
        <v>Average Two Hour Event Day‡21Average Per TonAll</v>
      </c>
      <c r="F2557" s="13">
        <v>0.58817220000000003</v>
      </c>
      <c r="G2557" s="13">
        <v>0.58817220000000003</v>
      </c>
      <c r="H2557" s="13">
        <v>74.521900000000002</v>
      </c>
      <c r="I2557" s="13">
        <v>0</v>
      </c>
      <c r="J2557" s="13">
        <v>0</v>
      </c>
      <c r="K2557" s="13">
        <v>0</v>
      </c>
      <c r="L2557" s="13">
        <v>0</v>
      </c>
      <c r="M2557" s="13">
        <v>0</v>
      </c>
    </row>
    <row r="2558" spans="1:13" s="13" customFormat="1">
      <c r="A2558" s="11" t="s">
        <v>29</v>
      </c>
      <c r="B2558" s="13">
        <v>22</v>
      </c>
      <c r="C2558" s="13" t="s">
        <v>56</v>
      </c>
      <c r="D2558" s="13" t="s">
        <v>55</v>
      </c>
      <c r="E2558" s="13" t="str">
        <f t="shared" si="39"/>
        <v>Average Two Hour Event Day‡22Aggregate30% Cycling</v>
      </c>
      <c r="F2558" s="13">
        <v>7.9846250000000003</v>
      </c>
      <c r="G2558" s="13">
        <v>7.9846250000000003</v>
      </c>
      <c r="H2558" s="13">
        <v>73.868799999999993</v>
      </c>
    </row>
    <row r="2559" spans="1:13" s="13" customFormat="1">
      <c r="A2559" s="11" t="s">
        <v>29</v>
      </c>
      <c r="B2559" s="13">
        <v>22</v>
      </c>
      <c r="C2559" s="13" t="s">
        <v>56</v>
      </c>
      <c r="D2559" s="13" t="s">
        <v>51</v>
      </c>
      <c r="E2559" s="13" t="str">
        <f t="shared" si="39"/>
        <v>Average Two Hour Event Day‡22Aggregate50% Cycling</v>
      </c>
      <c r="F2559" s="13">
        <v>12.177960000000001</v>
      </c>
      <c r="G2559" s="13">
        <v>12.177960000000001</v>
      </c>
      <c r="H2559" s="13">
        <v>73.721000000000004</v>
      </c>
    </row>
    <row r="2560" spans="1:13" s="13" customFormat="1">
      <c r="A2560" s="11" t="s">
        <v>29</v>
      </c>
      <c r="B2560" s="13">
        <v>22</v>
      </c>
      <c r="C2560" s="13" t="s">
        <v>56</v>
      </c>
      <c r="D2560" s="13" t="s">
        <v>46</v>
      </c>
      <c r="E2560" s="13" t="str">
        <f t="shared" si="39"/>
        <v>Average Two Hour Event Day‡22AggregateAll</v>
      </c>
      <c r="F2560" s="13">
        <v>20.163789999999999</v>
      </c>
      <c r="G2560" s="13">
        <v>20.163789999999999</v>
      </c>
      <c r="H2560" s="13">
        <v>73.771299999999997</v>
      </c>
      <c r="I2560" s="13">
        <v>0</v>
      </c>
      <c r="J2560" s="13">
        <v>0</v>
      </c>
      <c r="K2560" s="13">
        <v>0</v>
      </c>
      <c r="L2560" s="13">
        <v>0</v>
      </c>
      <c r="M2560" s="13">
        <v>0</v>
      </c>
    </row>
    <row r="2561" spans="1:13" s="13" customFormat="1">
      <c r="A2561" s="11" t="s">
        <v>29</v>
      </c>
      <c r="B2561" s="13">
        <v>22</v>
      </c>
      <c r="C2561" s="13" t="s">
        <v>49</v>
      </c>
      <c r="D2561" s="13" t="s">
        <v>55</v>
      </c>
      <c r="E2561" s="13" t="str">
        <f t="shared" si="39"/>
        <v>Average Two Hour Event Day‡22Average Per Device30% Cycling</v>
      </c>
      <c r="F2561" s="13">
        <v>2.2207309999999998</v>
      </c>
      <c r="G2561" s="13">
        <v>2.2207309999999998</v>
      </c>
      <c r="H2561" s="13">
        <v>73.868799999999993</v>
      </c>
    </row>
    <row r="2562" spans="1:13" s="13" customFormat="1">
      <c r="A2562" s="11" t="s">
        <v>29</v>
      </c>
      <c r="B2562" s="13">
        <v>22</v>
      </c>
      <c r="C2562" s="13" t="s">
        <v>49</v>
      </c>
      <c r="D2562" s="13" t="s">
        <v>51</v>
      </c>
      <c r="E2562" s="13" t="str">
        <f t="shared" si="39"/>
        <v>Average Two Hour Event Day‡22Average Per Device50% Cycling</v>
      </c>
      <c r="F2562" s="13">
        <v>1.97688</v>
      </c>
      <c r="G2562" s="13">
        <v>1.97688</v>
      </c>
      <c r="H2562" s="13">
        <v>73.721000000000004</v>
      </c>
    </row>
    <row r="2563" spans="1:13" s="13" customFormat="1">
      <c r="A2563" s="11" t="s">
        <v>29</v>
      </c>
      <c r="B2563" s="13">
        <v>22</v>
      </c>
      <c r="C2563" s="13" t="s">
        <v>49</v>
      </c>
      <c r="D2563" s="13" t="s">
        <v>46</v>
      </c>
      <c r="E2563" s="13" t="str">
        <f t="shared" ref="E2563:E2593" si="40">CONCATENATE(A2563,B2563,C2563,D2563)</f>
        <v>Average Two Hour Event Day‡22Average Per DeviceAll</v>
      </c>
      <c r="F2563" s="13">
        <v>2.05979</v>
      </c>
      <c r="G2563" s="13">
        <v>2.05979</v>
      </c>
      <c r="H2563" s="13">
        <v>73.771299999999997</v>
      </c>
      <c r="I2563" s="13">
        <v>0</v>
      </c>
      <c r="J2563" s="13">
        <v>0</v>
      </c>
      <c r="K2563" s="13">
        <v>0</v>
      </c>
      <c r="L2563" s="13">
        <v>0</v>
      </c>
      <c r="M2563" s="13">
        <v>0</v>
      </c>
    </row>
    <row r="2564" spans="1:13" s="13" customFormat="1">
      <c r="A2564" s="11" t="s">
        <v>29</v>
      </c>
      <c r="B2564" s="13">
        <v>22</v>
      </c>
      <c r="C2564" s="13" t="s">
        <v>48</v>
      </c>
      <c r="D2564" s="13" t="s">
        <v>55</v>
      </c>
      <c r="E2564" s="13" t="str">
        <f t="shared" si="40"/>
        <v>Average Two Hour Event Day‡22Average Per Premise30% Cycling</v>
      </c>
      <c r="F2564" s="13">
        <v>4.9257400000000002</v>
      </c>
      <c r="G2564" s="13">
        <v>4.9257400000000002</v>
      </c>
      <c r="H2564" s="13">
        <v>73.868799999999993</v>
      </c>
    </row>
    <row r="2565" spans="1:13" s="13" customFormat="1">
      <c r="A2565" s="11" t="s">
        <v>29</v>
      </c>
      <c r="B2565" s="13">
        <v>22</v>
      </c>
      <c r="C2565" s="13" t="s">
        <v>48</v>
      </c>
      <c r="D2565" s="13" t="s">
        <v>51</v>
      </c>
      <c r="E2565" s="13" t="str">
        <f t="shared" si="40"/>
        <v>Average Two Hour Event Day‡22Average Per Premise50% Cycling</v>
      </c>
      <c r="F2565" s="13">
        <v>3.866018</v>
      </c>
      <c r="G2565" s="13">
        <v>3.866018</v>
      </c>
      <c r="H2565" s="13">
        <v>73.721000000000004</v>
      </c>
    </row>
    <row r="2566" spans="1:13" s="13" customFormat="1">
      <c r="A2566" s="11" t="s">
        <v>29</v>
      </c>
      <c r="B2566" s="13">
        <v>22</v>
      </c>
      <c r="C2566" s="13" t="s">
        <v>48</v>
      </c>
      <c r="D2566" s="13" t="s">
        <v>46</v>
      </c>
      <c r="E2566" s="13" t="str">
        <f t="shared" si="40"/>
        <v>Average Two Hour Event Day‡22Average Per PremiseAll</v>
      </c>
      <c r="F2566" s="13">
        <v>4.226324</v>
      </c>
      <c r="G2566" s="13">
        <v>4.226324</v>
      </c>
      <c r="H2566" s="13">
        <v>73.771299999999997</v>
      </c>
      <c r="I2566" s="13">
        <v>0</v>
      </c>
      <c r="J2566" s="13">
        <v>0</v>
      </c>
      <c r="K2566" s="13">
        <v>0</v>
      </c>
      <c r="L2566" s="13">
        <v>0</v>
      </c>
      <c r="M2566" s="13">
        <v>0</v>
      </c>
    </row>
    <row r="2567" spans="1:13" s="13" customFormat="1">
      <c r="A2567" s="11" t="s">
        <v>29</v>
      </c>
      <c r="B2567" s="13">
        <v>22</v>
      </c>
      <c r="C2567" s="13" t="s">
        <v>50</v>
      </c>
      <c r="D2567" s="13" t="s">
        <v>55</v>
      </c>
      <c r="E2567" s="13" t="str">
        <f t="shared" si="40"/>
        <v>Average Two Hour Event Day‡22Average Per Ton30% Cycling</v>
      </c>
      <c r="F2567" s="13">
        <v>0.59432119999999999</v>
      </c>
      <c r="G2567" s="13">
        <v>0.59432119999999999</v>
      </c>
      <c r="H2567" s="13">
        <v>73.868799999999993</v>
      </c>
    </row>
    <row r="2568" spans="1:13" s="13" customFormat="1">
      <c r="A2568" s="11" t="s">
        <v>29</v>
      </c>
      <c r="B2568" s="13">
        <v>22</v>
      </c>
      <c r="C2568" s="13" t="s">
        <v>50</v>
      </c>
      <c r="D2568" s="13" t="s">
        <v>51</v>
      </c>
      <c r="E2568" s="13" t="str">
        <f t="shared" si="40"/>
        <v>Average Two Hour Event Day‡22Average Per Ton50% Cycling</v>
      </c>
      <c r="F2568" s="13">
        <v>0.48811019999999999</v>
      </c>
      <c r="G2568" s="13">
        <v>0.48811019999999999</v>
      </c>
      <c r="H2568" s="13">
        <v>73.721000000000004</v>
      </c>
    </row>
    <row r="2569" spans="1:13" s="13" customFormat="1">
      <c r="A2569" s="11" t="s">
        <v>29</v>
      </c>
      <c r="B2569" s="13">
        <v>22</v>
      </c>
      <c r="C2569" s="13" t="s">
        <v>50</v>
      </c>
      <c r="D2569" s="13" t="s">
        <v>46</v>
      </c>
      <c r="E2569" s="13" t="str">
        <f t="shared" si="40"/>
        <v>Average Two Hour Event Day‡22Average Per TonAll</v>
      </c>
      <c r="F2569" s="13">
        <v>0.52422190000000002</v>
      </c>
      <c r="G2569" s="13">
        <v>0.52422190000000002</v>
      </c>
      <c r="H2569" s="13">
        <v>73.771299999999997</v>
      </c>
      <c r="I2569" s="13">
        <v>0</v>
      </c>
      <c r="J2569" s="13">
        <v>0</v>
      </c>
      <c r="K2569" s="13">
        <v>0</v>
      </c>
      <c r="L2569" s="13">
        <v>0</v>
      </c>
      <c r="M2569" s="13">
        <v>0</v>
      </c>
    </row>
    <row r="2570" spans="1:13" s="13" customFormat="1">
      <c r="A2570" s="11" t="s">
        <v>29</v>
      </c>
      <c r="B2570" s="13">
        <v>23</v>
      </c>
      <c r="C2570" s="13" t="s">
        <v>56</v>
      </c>
      <c r="D2570" s="13" t="s">
        <v>55</v>
      </c>
      <c r="E2570" s="13" t="str">
        <f t="shared" si="40"/>
        <v>Average Two Hour Event Day‡23Aggregate30% Cycling</v>
      </c>
      <c r="F2570" s="13">
        <v>6.6693800000000003</v>
      </c>
      <c r="G2570" s="13">
        <v>6.6693800000000003</v>
      </c>
      <c r="H2570" s="13">
        <v>72.777600000000007</v>
      </c>
    </row>
    <row r="2571" spans="1:13" s="13" customFormat="1">
      <c r="A2571" s="11" t="s">
        <v>29</v>
      </c>
      <c r="B2571" s="13">
        <v>23</v>
      </c>
      <c r="C2571" s="13" t="s">
        <v>56</v>
      </c>
      <c r="D2571" s="13" t="s">
        <v>51</v>
      </c>
      <c r="E2571" s="13" t="str">
        <f t="shared" si="40"/>
        <v>Average Two Hour Event Day‡23Aggregate50% Cycling</v>
      </c>
      <c r="F2571" s="13">
        <v>10.87893</v>
      </c>
      <c r="G2571" s="13">
        <v>10.87893</v>
      </c>
      <c r="H2571" s="13">
        <v>72.614999999999995</v>
      </c>
    </row>
    <row r="2572" spans="1:13" s="13" customFormat="1">
      <c r="A2572" s="11" t="s">
        <v>29</v>
      </c>
      <c r="B2572" s="13">
        <v>23</v>
      </c>
      <c r="C2572" s="13" t="s">
        <v>56</v>
      </c>
      <c r="D2572" s="13" t="s">
        <v>46</v>
      </c>
      <c r="E2572" s="13" t="str">
        <f t="shared" si="40"/>
        <v>Average Two Hour Event Day‡23AggregateAll</v>
      </c>
      <c r="F2572" s="13">
        <v>17.549060000000001</v>
      </c>
      <c r="G2572" s="13">
        <v>17.549060000000001</v>
      </c>
      <c r="H2572" s="13">
        <v>72.670299999999997</v>
      </c>
      <c r="I2572" s="13">
        <v>0</v>
      </c>
      <c r="J2572" s="13">
        <v>0</v>
      </c>
      <c r="K2572" s="13">
        <v>0</v>
      </c>
      <c r="L2572" s="13">
        <v>0</v>
      </c>
      <c r="M2572" s="13">
        <v>0</v>
      </c>
    </row>
    <row r="2573" spans="1:13" s="13" customFormat="1">
      <c r="A2573" s="11" t="s">
        <v>29</v>
      </c>
      <c r="B2573" s="13">
        <v>23</v>
      </c>
      <c r="C2573" s="13" t="s">
        <v>49</v>
      </c>
      <c r="D2573" s="13" t="s">
        <v>55</v>
      </c>
      <c r="E2573" s="13" t="str">
        <f t="shared" si="40"/>
        <v>Average Two Hour Event Day‡23Average Per Device30% Cycling</v>
      </c>
      <c r="F2573" s="13">
        <v>1.8549279999999999</v>
      </c>
      <c r="G2573" s="13">
        <v>1.8549279999999999</v>
      </c>
      <c r="H2573" s="13">
        <v>72.777600000000007</v>
      </c>
    </row>
    <row r="2574" spans="1:13" s="13" customFormat="1">
      <c r="A2574" s="11" t="s">
        <v>29</v>
      </c>
      <c r="B2574" s="13">
        <v>23</v>
      </c>
      <c r="C2574" s="13" t="s">
        <v>49</v>
      </c>
      <c r="D2574" s="13" t="s">
        <v>51</v>
      </c>
      <c r="E2574" s="13" t="str">
        <f t="shared" si="40"/>
        <v>Average Two Hour Event Day‡23Average Per Device50% Cycling</v>
      </c>
      <c r="F2574" s="13">
        <v>1.766006</v>
      </c>
      <c r="G2574" s="13">
        <v>1.766006</v>
      </c>
      <c r="H2574" s="13">
        <v>72.614999999999995</v>
      </c>
    </row>
    <row r="2575" spans="1:13" s="13" customFormat="1">
      <c r="A2575" s="11" t="s">
        <v>29</v>
      </c>
      <c r="B2575" s="13">
        <v>23</v>
      </c>
      <c r="C2575" s="13" t="s">
        <v>49</v>
      </c>
      <c r="D2575" s="13" t="s">
        <v>46</v>
      </c>
      <c r="E2575" s="13" t="str">
        <f t="shared" si="40"/>
        <v>Average Two Hour Event Day‡23Average Per DeviceAll</v>
      </c>
      <c r="F2575" s="13">
        <v>1.7962389999999999</v>
      </c>
      <c r="G2575" s="13">
        <v>1.7962389999999999</v>
      </c>
      <c r="H2575" s="13">
        <v>72.670299999999997</v>
      </c>
      <c r="I2575" s="13">
        <v>0</v>
      </c>
      <c r="J2575" s="13">
        <v>0</v>
      </c>
      <c r="K2575" s="13">
        <v>0</v>
      </c>
      <c r="L2575" s="13">
        <v>0</v>
      </c>
      <c r="M2575" s="13">
        <v>0</v>
      </c>
    </row>
    <row r="2576" spans="1:13" s="13" customFormat="1">
      <c r="A2576" s="11" t="s">
        <v>29</v>
      </c>
      <c r="B2576" s="13">
        <v>23</v>
      </c>
      <c r="C2576" s="13" t="s">
        <v>48</v>
      </c>
      <c r="D2576" s="13" t="s">
        <v>55</v>
      </c>
      <c r="E2576" s="13" t="str">
        <f t="shared" si="40"/>
        <v>Average Two Hour Event Day‡23Average Per Premise30% Cycling</v>
      </c>
      <c r="F2576" s="13">
        <v>4.1143619999999999</v>
      </c>
      <c r="G2576" s="13">
        <v>4.1143619999999999</v>
      </c>
      <c r="H2576" s="13">
        <v>72.777600000000007</v>
      </c>
    </row>
    <row r="2577" spans="1:13" s="13" customFormat="1">
      <c r="A2577" s="11" t="s">
        <v>29</v>
      </c>
      <c r="B2577" s="13">
        <v>23</v>
      </c>
      <c r="C2577" s="13" t="s">
        <v>48</v>
      </c>
      <c r="D2577" s="13" t="s">
        <v>51</v>
      </c>
      <c r="E2577" s="13" t="str">
        <f t="shared" si="40"/>
        <v>Average Two Hour Event Day‡23Average Per Premise50% Cycling</v>
      </c>
      <c r="F2577" s="13">
        <v>3.4536289999999998</v>
      </c>
      <c r="G2577" s="13">
        <v>3.4536289999999998</v>
      </c>
      <c r="H2577" s="13">
        <v>72.614999999999995</v>
      </c>
    </row>
    <row r="2578" spans="1:13" s="13" customFormat="1">
      <c r="A2578" s="11" t="s">
        <v>29</v>
      </c>
      <c r="B2578" s="13">
        <v>23</v>
      </c>
      <c r="C2578" s="13" t="s">
        <v>48</v>
      </c>
      <c r="D2578" s="13" t="s">
        <v>46</v>
      </c>
      <c r="E2578" s="13" t="str">
        <f t="shared" si="40"/>
        <v>Average Two Hour Event Day‡23Average Per PremiseAll</v>
      </c>
      <c r="F2578" s="13">
        <v>3.6782780000000002</v>
      </c>
      <c r="G2578" s="13">
        <v>3.6782780000000002</v>
      </c>
      <c r="H2578" s="13">
        <v>72.670299999999997</v>
      </c>
      <c r="I2578" s="13">
        <v>0</v>
      </c>
      <c r="J2578" s="13">
        <v>0</v>
      </c>
      <c r="K2578" s="13">
        <v>0</v>
      </c>
      <c r="L2578" s="13">
        <v>0</v>
      </c>
      <c r="M2578" s="13">
        <v>0</v>
      </c>
    </row>
    <row r="2579" spans="1:13" s="13" customFormat="1">
      <c r="A2579" s="11" t="s">
        <v>29</v>
      </c>
      <c r="B2579" s="13">
        <v>23</v>
      </c>
      <c r="C2579" s="13" t="s">
        <v>50</v>
      </c>
      <c r="D2579" s="13" t="s">
        <v>55</v>
      </c>
      <c r="E2579" s="13" t="str">
        <f t="shared" si="40"/>
        <v>Average Two Hour Event Day‡23Average Per Ton30% Cycling</v>
      </c>
      <c r="F2579" s="13">
        <v>0.49642330000000001</v>
      </c>
      <c r="G2579" s="13">
        <v>0.49642330000000001</v>
      </c>
      <c r="H2579" s="13">
        <v>72.777600000000007</v>
      </c>
    </row>
    <row r="2580" spans="1:13" s="13" customFormat="1">
      <c r="A2580" s="11" t="s">
        <v>29</v>
      </c>
      <c r="B2580" s="13">
        <v>23</v>
      </c>
      <c r="C2580" s="13" t="s">
        <v>50</v>
      </c>
      <c r="D2580" s="13" t="s">
        <v>51</v>
      </c>
      <c r="E2580" s="13" t="str">
        <f t="shared" si="40"/>
        <v>Average Two Hour Event Day‡23Average Per Ton50% Cycling</v>
      </c>
      <c r="F2580" s="13">
        <v>0.43604330000000002</v>
      </c>
      <c r="G2580" s="13">
        <v>0.43604330000000002</v>
      </c>
      <c r="H2580" s="13">
        <v>72.614999999999995</v>
      </c>
    </row>
    <row r="2581" spans="1:13" s="13" customFormat="1">
      <c r="A2581" s="11" t="s">
        <v>29</v>
      </c>
      <c r="B2581" s="13">
        <v>23</v>
      </c>
      <c r="C2581" s="13" t="s">
        <v>50</v>
      </c>
      <c r="D2581" s="13" t="s">
        <v>46</v>
      </c>
      <c r="E2581" s="13" t="str">
        <f t="shared" si="40"/>
        <v>Average Two Hour Event Day‡23Average Per TonAll</v>
      </c>
      <c r="F2581" s="13">
        <v>0.45657249999999999</v>
      </c>
      <c r="G2581" s="13">
        <v>0.45657249999999999</v>
      </c>
      <c r="H2581" s="13">
        <v>72.670299999999997</v>
      </c>
      <c r="I2581" s="13">
        <v>0</v>
      </c>
      <c r="J2581" s="13">
        <v>0</v>
      </c>
      <c r="K2581" s="13">
        <v>0</v>
      </c>
      <c r="L2581" s="13">
        <v>0</v>
      </c>
      <c r="M2581" s="13">
        <v>0</v>
      </c>
    </row>
    <row r="2582" spans="1:13" s="13" customFormat="1">
      <c r="A2582" s="11" t="s">
        <v>29</v>
      </c>
      <c r="B2582" s="13">
        <v>24</v>
      </c>
      <c r="C2582" s="13" t="s">
        <v>56</v>
      </c>
      <c r="D2582" s="13" t="s">
        <v>55</v>
      </c>
      <c r="E2582" s="13" t="str">
        <f t="shared" si="40"/>
        <v>Average Two Hour Event Day‡24Aggregate30% Cycling</v>
      </c>
      <c r="F2582" s="13">
        <v>5.8942069999999998</v>
      </c>
      <c r="G2582" s="13">
        <v>5.8942069999999998</v>
      </c>
      <c r="H2582" s="13">
        <v>71.798400000000001</v>
      </c>
    </row>
    <row r="2583" spans="1:13" s="13" customFormat="1">
      <c r="A2583" s="11" t="s">
        <v>29</v>
      </c>
      <c r="B2583" s="13">
        <v>24</v>
      </c>
      <c r="C2583" s="13" t="s">
        <v>56</v>
      </c>
      <c r="D2583" s="13" t="s">
        <v>51</v>
      </c>
      <c r="E2583" s="13" t="str">
        <f t="shared" si="40"/>
        <v>Average Two Hour Event Day‡24Aggregate50% Cycling</v>
      </c>
      <c r="F2583" s="13">
        <v>10.14573</v>
      </c>
      <c r="G2583" s="13">
        <v>10.14573</v>
      </c>
      <c r="H2583" s="13">
        <v>71.761799999999994</v>
      </c>
    </row>
    <row r="2584" spans="1:13" s="13" customFormat="1">
      <c r="A2584" s="11" t="s">
        <v>29</v>
      </c>
      <c r="B2584" s="13">
        <v>24</v>
      </c>
      <c r="C2584" s="13" t="s">
        <v>56</v>
      </c>
      <c r="D2584" s="13" t="s">
        <v>46</v>
      </c>
      <c r="E2584" s="13" t="str">
        <f t="shared" si="40"/>
        <v>Average Two Hour Event Day‡24AggregateAll</v>
      </c>
      <c r="F2584" s="13">
        <v>16.040420000000001</v>
      </c>
      <c r="G2584" s="13">
        <v>16.040420000000001</v>
      </c>
      <c r="H2584" s="13">
        <v>71.774199999999993</v>
      </c>
      <c r="I2584" s="13">
        <v>0</v>
      </c>
      <c r="J2584" s="13">
        <v>0</v>
      </c>
      <c r="K2584" s="13">
        <v>0</v>
      </c>
      <c r="L2584" s="13">
        <v>0</v>
      </c>
      <c r="M2584" s="13">
        <v>0</v>
      </c>
    </row>
    <row r="2585" spans="1:13" s="13" customFormat="1">
      <c r="A2585" s="11" t="s">
        <v>29</v>
      </c>
      <c r="B2585" s="13">
        <v>24</v>
      </c>
      <c r="C2585" s="13" t="s">
        <v>49</v>
      </c>
      <c r="D2585" s="13" t="s">
        <v>55</v>
      </c>
      <c r="E2585" s="13" t="str">
        <f t="shared" si="40"/>
        <v>Average Two Hour Event Day‡24Average Per Device30% Cycling</v>
      </c>
      <c r="F2585" s="13">
        <v>1.639332</v>
      </c>
      <c r="G2585" s="13">
        <v>1.639332</v>
      </c>
      <c r="H2585" s="13">
        <v>71.798400000000001</v>
      </c>
    </row>
    <row r="2586" spans="1:13" s="13" customFormat="1">
      <c r="A2586" s="11" t="s">
        <v>29</v>
      </c>
      <c r="B2586" s="13">
        <v>24</v>
      </c>
      <c r="C2586" s="13" t="s">
        <v>49</v>
      </c>
      <c r="D2586" s="13" t="s">
        <v>51</v>
      </c>
      <c r="E2586" s="13" t="str">
        <f t="shared" si="40"/>
        <v>Average Two Hour Event Day‡24Average Per Device50% Cycling</v>
      </c>
      <c r="F2586" s="13">
        <v>1.646984</v>
      </c>
      <c r="G2586" s="13">
        <v>1.646984</v>
      </c>
      <c r="H2586" s="13">
        <v>71.761799999999994</v>
      </c>
    </row>
    <row r="2587" spans="1:13" s="13" customFormat="1">
      <c r="A2587" s="11" t="s">
        <v>29</v>
      </c>
      <c r="B2587" s="13">
        <v>24</v>
      </c>
      <c r="C2587" s="13" t="s">
        <v>49</v>
      </c>
      <c r="D2587" s="13" t="s">
        <v>46</v>
      </c>
      <c r="E2587" s="13" t="str">
        <f t="shared" si="40"/>
        <v>Average Two Hour Event Day‡24Average Per DeviceAll</v>
      </c>
      <c r="F2587" s="13">
        <v>1.644382</v>
      </c>
      <c r="G2587" s="13">
        <v>1.644382</v>
      </c>
      <c r="H2587" s="13">
        <v>71.774199999999993</v>
      </c>
      <c r="I2587" s="13">
        <v>0</v>
      </c>
      <c r="J2587" s="13">
        <v>0</v>
      </c>
      <c r="K2587" s="13">
        <v>0</v>
      </c>
      <c r="L2587" s="13">
        <v>0</v>
      </c>
      <c r="M2587" s="13">
        <v>0</v>
      </c>
    </row>
    <row r="2588" spans="1:13" s="13" customFormat="1">
      <c r="A2588" s="11" t="s">
        <v>29</v>
      </c>
      <c r="B2588" s="13">
        <v>24</v>
      </c>
      <c r="C2588" s="13" t="s">
        <v>48</v>
      </c>
      <c r="D2588" s="13" t="s">
        <v>55</v>
      </c>
      <c r="E2588" s="13" t="str">
        <f t="shared" si="40"/>
        <v>Average Two Hour Event Day‡24Average Per Premise30% Cycling</v>
      </c>
      <c r="F2588" s="13">
        <v>3.636155</v>
      </c>
      <c r="G2588" s="13">
        <v>3.636155</v>
      </c>
      <c r="H2588" s="13">
        <v>71.798400000000001</v>
      </c>
    </row>
    <row r="2589" spans="1:13" s="13" customFormat="1">
      <c r="A2589" s="11" t="s">
        <v>29</v>
      </c>
      <c r="B2589" s="13">
        <v>24</v>
      </c>
      <c r="C2589" s="13" t="s">
        <v>48</v>
      </c>
      <c r="D2589" s="13" t="s">
        <v>51</v>
      </c>
      <c r="E2589" s="13" t="str">
        <f t="shared" si="40"/>
        <v>Average Two Hour Event Day‡24Average Per Premise50% Cycling</v>
      </c>
      <c r="F2589" s="13">
        <v>3.2208679999999998</v>
      </c>
      <c r="G2589" s="13">
        <v>3.2208679999999998</v>
      </c>
      <c r="H2589" s="13">
        <v>71.761799999999994</v>
      </c>
    </row>
    <row r="2590" spans="1:13" s="13" customFormat="1">
      <c r="A2590" s="11" t="s">
        <v>29</v>
      </c>
      <c r="B2590" s="13">
        <v>24</v>
      </c>
      <c r="C2590" s="13" t="s">
        <v>48</v>
      </c>
      <c r="D2590" s="13" t="s">
        <v>46</v>
      </c>
      <c r="E2590" s="13" t="str">
        <f t="shared" si="40"/>
        <v>Average Two Hour Event Day‡24Average Per PremiseAll</v>
      </c>
      <c r="F2590" s="13">
        <v>3.362066</v>
      </c>
      <c r="G2590" s="13">
        <v>3.362066</v>
      </c>
      <c r="H2590" s="13">
        <v>71.774199999999993</v>
      </c>
      <c r="I2590" s="13">
        <v>0</v>
      </c>
      <c r="J2590" s="13">
        <v>0</v>
      </c>
      <c r="K2590" s="13">
        <v>0</v>
      </c>
      <c r="L2590" s="13">
        <v>0</v>
      </c>
      <c r="M2590" s="13">
        <v>0</v>
      </c>
    </row>
    <row r="2591" spans="1:13" s="13" customFormat="1">
      <c r="A2591" s="11" t="s">
        <v>29</v>
      </c>
      <c r="B2591" s="13">
        <v>24</v>
      </c>
      <c r="C2591" s="13" t="s">
        <v>50</v>
      </c>
      <c r="D2591" s="13" t="s">
        <v>55</v>
      </c>
      <c r="E2591" s="13" t="str">
        <f t="shared" si="40"/>
        <v>Average Two Hour Event Day‡24Average Per Ton30% Cycling</v>
      </c>
      <c r="F2591" s="13">
        <v>0.43872470000000002</v>
      </c>
      <c r="G2591" s="13">
        <v>0.43872470000000002</v>
      </c>
      <c r="H2591" s="13">
        <v>71.798400000000001</v>
      </c>
    </row>
    <row r="2592" spans="1:13" s="13" customFormat="1">
      <c r="A2592" s="11" t="s">
        <v>29</v>
      </c>
      <c r="B2592" s="13">
        <v>24</v>
      </c>
      <c r="C2592" s="13" t="s">
        <v>50</v>
      </c>
      <c r="D2592" s="13" t="s">
        <v>51</v>
      </c>
      <c r="E2592" s="13" t="str">
        <f t="shared" si="40"/>
        <v>Average Two Hour Event Day‡24Average Per Ton50% Cycling</v>
      </c>
      <c r="F2592" s="13">
        <v>0.40665570000000001</v>
      </c>
      <c r="G2592" s="13">
        <v>0.40665570000000001</v>
      </c>
      <c r="H2592" s="13">
        <v>71.761799999999994</v>
      </c>
    </row>
    <row r="2593" spans="1:13" s="13" customFormat="1">
      <c r="A2593" s="11" t="s">
        <v>29</v>
      </c>
      <c r="B2593" s="13">
        <v>24</v>
      </c>
      <c r="C2593" s="13" t="s">
        <v>50</v>
      </c>
      <c r="D2593" s="13" t="s">
        <v>46</v>
      </c>
      <c r="E2593" s="13" t="str">
        <f t="shared" si="40"/>
        <v>Average Two Hour Event Day‡24Average Per TonAll</v>
      </c>
      <c r="F2593" s="13">
        <v>0.41755920000000002</v>
      </c>
      <c r="G2593" s="13">
        <v>0.41755920000000002</v>
      </c>
      <c r="H2593" s="13">
        <v>71.774199999999993</v>
      </c>
      <c r="I2593" s="13">
        <v>0</v>
      </c>
      <c r="J2593" s="13">
        <v>0</v>
      </c>
      <c r="K2593" s="13">
        <v>0</v>
      </c>
      <c r="L2593" s="13">
        <v>0</v>
      </c>
      <c r="M2593" s="13">
        <v>0</v>
      </c>
    </row>
    <row r="2594" spans="1:13" s="13" customFormat="1">
      <c r="A2594" s="11"/>
    </row>
    <row r="2595" spans="1:13" s="13" customFormat="1">
      <c r="A2595" s="11"/>
    </row>
    <row r="2596" spans="1:13" s="13" customFormat="1">
      <c r="A2596" s="11"/>
    </row>
    <row r="2597" spans="1:13" s="13" customFormat="1">
      <c r="A2597" s="11"/>
    </row>
    <row r="2598" spans="1:13" s="13" customFormat="1">
      <c r="A2598" s="11"/>
    </row>
    <row r="2599" spans="1:13" s="13" customFormat="1">
      <c r="A2599" s="11"/>
    </row>
    <row r="2600" spans="1:13" s="13" customFormat="1">
      <c r="A2600" s="11"/>
    </row>
    <row r="2601" spans="1:13" s="13" customFormat="1">
      <c r="A2601" s="11"/>
    </row>
    <row r="2602" spans="1:13" s="13" customFormat="1">
      <c r="A2602" s="11"/>
    </row>
    <row r="2603" spans="1:13" s="13" customFormat="1">
      <c r="A2603" s="11"/>
    </row>
    <row r="2604" spans="1:13" s="13" customFormat="1">
      <c r="A2604" s="11"/>
    </row>
    <row r="2605" spans="1:13" s="13" customFormat="1">
      <c r="A2605" s="11"/>
    </row>
    <row r="2606" spans="1:13" s="13" customFormat="1">
      <c r="A2606" s="11"/>
    </row>
    <row r="2607" spans="1:13" s="13" customFormat="1">
      <c r="A2607" s="11"/>
    </row>
    <row r="2608" spans="1:13" s="13" customFormat="1">
      <c r="A2608" s="11"/>
    </row>
    <row r="2609" spans="1:1" s="13" customFormat="1">
      <c r="A2609" s="11"/>
    </row>
    <row r="2610" spans="1:1" s="13" customFormat="1">
      <c r="A2610" s="11"/>
    </row>
    <row r="2611" spans="1:1" s="13" customFormat="1">
      <c r="A2611" s="11"/>
    </row>
    <row r="2612" spans="1:1" s="13" customFormat="1">
      <c r="A2612" s="11"/>
    </row>
    <row r="2613" spans="1:1" s="13" customFormat="1">
      <c r="A2613" s="11"/>
    </row>
    <row r="2614" spans="1:1" s="13" customFormat="1">
      <c r="A2614" s="11"/>
    </row>
    <row r="2615" spans="1:1" s="13" customFormat="1">
      <c r="A2615" s="11"/>
    </row>
    <row r="2616" spans="1:1" s="13" customFormat="1">
      <c r="A2616" s="11"/>
    </row>
    <row r="2617" spans="1:1" s="13" customFormat="1">
      <c r="A2617" s="11"/>
    </row>
    <row r="2618" spans="1:1" s="13" customFormat="1">
      <c r="A2618" s="11"/>
    </row>
    <row r="2619" spans="1:1" s="13" customFormat="1">
      <c r="A2619" s="11"/>
    </row>
    <row r="2620" spans="1:1" s="13" customFormat="1">
      <c r="A2620" s="11"/>
    </row>
    <row r="2621" spans="1:1" s="13" customFormat="1">
      <c r="A2621" s="11"/>
    </row>
    <row r="2622" spans="1:1" s="13" customFormat="1">
      <c r="A2622" s="11"/>
    </row>
    <row r="2623" spans="1:1" s="13" customFormat="1">
      <c r="A2623" s="11"/>
    </row>
    <row r="2624" spans="1:1" s="13" customFormat="1">
      <c r="A2624" s="11"/>
    </row>
    <row r="2625" spans="1:1" s="13" customFormat="1">
      <c r="A2625" s="11"/>
    </row>
    <row r="2626" spans="1:1" s="13" customFormat="1">
      <c r="A2626" s="11"/>
    </row>
    <row r="2627" spans="1:1" s="13" customFormat="1">
      <c r="A2627" s="11"/>
    </row>
    <row r="2628" spans="1:1" s="13" customFormat="1">
      <c r="A2628" s="11"/>
    </row>
    <row r="2629" spans="1:1" s="13" customFormat="1">
      <c r="A2629" s="11"/>
    </row>
    <row r="2630" spans="1:1" s="13" customFormat="1">
      <c r="A2630" s="11"/>
    </row>
    <row r="2631" spans="1:1" s="13" customFormat="1">
      <c r="A2631" s="11"/>
    </row>
    <row r="2632" spans="1:1" s="13" customFormat="1">
      <c r="A2632" s="11"/>
    </row>
    <row r="2633" spans="1:1" s="13" customFormat="1">
      <c r="A2633" s="11"/>
    </row>
    <row r="2634" spans="1:1" s="13" customFormat="1">
      <c r="A2634" s="11"/>
    </row>
    <row r="2635" spans="1:1" s="13" customFormat="1">
      <c r="A2635" s="11"/>
    </row>
    <row r="2636" spans="1:1" s="13" customFormat="1">
      <c r="A2636" s="11"/>
    </row>
    <row r="2637" spans="1:1" s="13" customFormat="1">
      <c r="A2637" s="11"/>
    </row>
    <row r="2638" spans="1:1" s="13" customFormat="1">
      <c r="A2638" s="11"/>
    </row>
    <row r="2639" spans="1:1" s="13" customFormat="1">
      <c r="A2639" s="11"/>
    </row>
    <row r="2640" spans="1:1" s="13" customFormat="1">
      <c r="A2640" s="11"/>
    </row>
    <row r="2641" spans="1:1" s="13" customFormat="1">
      <c r="A2641" s="11"/>
    </row>
    <row r="2642" spans="1:1" s="13" customFormat="1">
      <c r="A2642" s="11"/>
    </row>
    <row r="2643" spans="1:1" s="13" customFormat="1">
      <c r="A2643" s="11"/>
    </row>
    <row r="2644" spans="1:1" s="13" customFormat="1">
      <c r="A2644" s="11"/>
    </row>
    <row r="2645" spans="1:1" s="13" customFormat="1">
      <c r="A2645" s="11"/>
    </row>
    <row r="2646" spans="1:1" s="13" customFormat="1">
      <c r="A2646" s="11"/>
    </row>
    <row r="2647" spans="1:1" s="13" customFormat="1">
      <c r="A2647" s="11"/>
    </row>
    <row r="2648" spans="1:1" s="13" customFormat="1">
      <c r="A2648" s="11"/>
    </row>
    <row r="2649" spans="1:1" s="13" customFormat="1">
      <c r="A2649" s="11"/>
    </row>
    <row r="2650" spans="1:1" s="13" customFormat="1">
      <c r="A2650" s="11"/>
    </row>
    <row r="2651" spans="1:1" s="13" customFormat="1">
      <c r="A2651" s="11"/>
    </row>
    <row r="2652" spans="1:1" s="13" customFormat="1">
      <c r="A2652" s="11"/>
    </row>
    <row r="2653" spans="1:1" s="13" customFormat="1">
      <c r="A2653" s="11"/>
    </row>
    <row r="2654" spans="1:1" s="13" customFormat="1">
      <c r="A2654" s="11"/>
    </row>
    <row r="2655" spans="1:1" s="13" customFormat="1">
      <c r="A2655" s="11"/>
    </row>
    <row r="2656" spans="1:1" s="13" customFormat="1">
      <c r="A2656" s="11"/>
    </row>
    <row r="2657" spans="1:1" s="13" customFormat="1">
      <c r="A2657" s="11"/>
    </row>
    <row r="2658" spans="1:1" s="13" customFormat="1">
      <c r="A2658" s="11"/>
    </row>
    <row r="2659" spans="1:1" s="13" customFormat="1">
      <c r="A2659" s="11"/>
    </row>
    <row r="2660" spans="1:1" s="13" customFormat="1">
      <c r="A2660" s="11"/>
    </row>
    <row r="2661" spans="1:1" s="13" customFormat="1">
      <c r="A2661" s="11"/>
    </row>
    <row r="2662" spans="1:1" s="13" customFormat="1">
      <c r="A2662" s="11"/>
    </row>
    <row r="2663" spans="1:1" s="13" customFormat="1">
      <c r="A2663" s="11"/>
    </row>
    <row r="2664" spans="1:1" s="13" customFormat="1">
      <c r="A2664" s="11"/>
    </row>
    <row r="2665" spans="1:1" s="13" customFormat="1">
      <c r="A2665" s="11"/>
    </row>
    <row r="2666" spans="1:1" s="13" customFormat="1">
      <c r="A2666" s="11"/>
    </row>
    <row r="2667" spans="1:1" s="13" customFormat="1">
      <c r="A2667" s="11"/>
    </row>
    <row r="2668" spans="1:1" s="13" customFormat="1">
      <c r="A2668" s="11"/>
    </row>
    <row r="2669" spans="1:1" s="13" customFormat="1">
      <c r="A2669" s="11"/>
    </row>
    <row r="2670" spans="1:1" s="13" customFormat="1">
      <c r="A2670" s="11"/>
    </row>
    <row r="2671" spans="1:1" s="13" customFormat="1">
      <c r="A2671" s="11"/>
    </row>
    <row r="2672" spans="1:1" s="13" customFormat="1">
      <c r="A2672" s="11"/>
    </row>
    <row r="2673" spans="1:1" s="13" customFormat="1">
      <c r="A2673" s="11"/>
    </row>
    <row r="2674" spans="1:1" s="13" customFormat="1">
      <c r="A2674" s="11"/>
    </row>
    <row r="2675" spans="1:1" s="13" customFormat="1">
      <c r="A2675" s="11"/>
    </row>
    <row r="2676" spans="1:1" s="13" customFormat="1">
      <c r="A2676" s="11"/>
    </row>
    <row r="2677" spans="1:1" s="13" customFormat="1">
      <c r="A2677" s="11"/>
    </row>
    <row r="2678" spans="1:1" s="13" customFormat="1">
      <c r="A2678" s="11"/>
    </row>
    <row r="2679" spans="1:1" s="13" customFormat="1">
      <c r="A2679" s="11"/>
    </row>
    <row r="2680" spans="1:1" s="13" customFormat="1">
      <c r="A2680" s="11"/>
    </row>
    <row r="2681" spans="1:1" s="13" customFormat="1">
      <c r="A2681" s="11"/>
    </row>
    <row r="2682" spans="1:1" s="13" customFormat="1">
      <c r="A2682" s="11"/>
    </row>
    <row r="2683" spans="1:1" s="13" customFormat="1">
      <c r="A2683" s="11"/>
    </row>
    <row r="2684" spans="1:1" s="13" customFormat="1">
      <c r="A2684" s="11"/>
    </row>
    <row r="2685" spans="1:1" s="13" customFormat="1">
      <c r="A2685" s="11"/>
    </row>
    <row r="2686" spans="1:1" s="13" customFormat="1">
      <c r="A2686" s="11"/>
    </row>
    <row r="2687" spans="1:1" s="13" customFormat="1">
      <c r="A2687" s="11"/>
    </row>
    <row r="2688" spans="1:1" s="13" customFormat="1">
      <c r="A2688" s="11"/>
    </row>
    <row r="2689" spans="1:1" s="13" customFormat="1">
      <c r="A2689" s="11"/>
    </row>
    <row r="2690" spans="1:1" s="13" customFormat="1">
      <c r="A2690" s="11"/>
    </row>
    <row r="2691" spans="1:1" s="13" customFormat="1">
      <c r="A2691" s="11"/>
    </row>
    <row r="2692" spans="1:1" s="13" customFormat="1">
      <c r="A2692" s="11"/>
    </row>
    <row r="2693" spans="1:1" s="13" customFormat="1">
      <c r="A2693" s="11"/>
    </row>
    <row r="2694" spans="1:1" s="13" customFormat="1">
      <c r="A2694" s="11"/>
    </row>
    <row r="2695" spans="1:1" s="13" customFormat="1">
      <c r="A2695" s="11"/>
    </row>
    <row r="2696" spans="1:1" s="13" customFormat="1">
      <c r="A2696" s="11"/>
    </row>
    <row r="2697" spans="1:1" s="13" customFormat="1">
      <c r="A2697" s="11"/>
    </row>
    <row r="2698" spans="1:1" s="13" customFormat="1">
      <c r="A2698" s="11"/>
    </row>
    <row r="2699" spans="1:1" s="13" customFormat="1">
      <c r="A2699" s="11"/>
    </row>
    <row r="2700" spans="1:1" s="13" customFormat="1">
      <c r="A2700" s="11"/>
    </row>
    <row r="2701" spans="1:1" s="13" customFormat="1">
      <c r="A2701" s="11"/>
    </row>
    <row r="2702" spans="1:1" s="13" customFormat="1">
      <c r="A2702" s="11"/>
    </row>
    <row r="2703" spans="1:1" s="13" customFormat="1">
      <c r="A2703" s="11"/>
    </row>
    <row r="2704" spans="1:1" s="13" customFormat="1">
      <c r="A2704" s="11"/>
    </row>
    <row r="2705" spans="1:1" s="13" customFormat="1">
      <c r="A2705" s="11"/>
    </row>
    <row r="2706" spans="1:1" s="13" customFormat="1">
      <c r="A2706" s="11"/>
    </row>
    <row r="2707" spans="1:1" s="13" customFormat="1">
      <c r="A2707" s="11"/>
    </row>
    <row r="2708" spans="1:1" s="13" customFormat="1">
      <c r="A2708" s="11"/>
    </row>
    <row r="2709" spans="1:1" s="13" customFormat="1">
      <c r="A2709" s="11"/>
    </row>
    <row r="2710" spans="1:1" s="13" customFormat="1">
      <c r="A2710" s="11"/>
    </row>
    <row r="2711" spans="1:1" s="13" customFormat="1">
      <c r="A2711" s="11"/>
    </row>
    <row r="2712" spans="1:1" s="13" customFormat="1">
      <c r="A2712" s="11"/>
    </row>
    <row r="2713" spans="1:1" s="13" customFormat="1">
      <c r="A2713" s="11"/>
    </row>
    <row r="2714" spans="1:1" s="13" customFormat="1">
      <c r="A2714" s="11"/>
    </row>
    <row r="2715" spans="1:1" s="13" customFormat="1">
      <c r="A2715" s="11"/>
    </row>
    <row r="2716" spans="1:1" s="13" customFormat="1">
      <c r="A2716" s="11"/>
    </row>
    <row r="2717" spans="1:1" s="13" customFormat="1">
      <c r="A2717" s="11"/>
    </row>
    <row r="2718" spans="1:1" s="13" customFormat="1">
      <c r="A2718" s="11"/>
    </row>
    <row r="2719" spans="1:1" s="13" customFormat="1">
      <c r="A2719" s="11"/>
    </row>
    <row r="2720" spans="1:1" s="13" customFormat="1">
      <c r="A2720" s="11"/>
    </row>
    <row r="2721" spans="1:1" s="13" customFormat="1">
      <c r="A2721" s="11"/>
    </row>
    <row r="2722" spans="1:1" s="13" customFormat="1">
      <c r="A2722" s="11"/>
    </row>
    <row r="2723" spans="1:1" s="13" customFormat="1">
      <c r="A2723" s="11"/>
    </row>
    <row r="2724" spans="1:1" s="13" customFormat="1">
      <c r="A2724" s="11"/>
    </row>
    <row r="2725" spans="1:1" s="13" customFormat="1">
      <c r="A2725" s="11"/>
    </row>
    <row r="2726" spans="1:1" s="13" customFormat="1">
      <c r="A2726" s="11"/>
    </row>
    <row r="2727" spans="1:1" s="13" customFormat="1">
      <c r="A2727" s="11"/>
    </row>
    <row r="2728" spans="1:1" s="13" customFormat="1">
      <c r="A2728" s="11"/>
    </row>
    <row r="2729" spans="1:1" s="13" customFormat="1">
      <c r="A2729" s="11"/>
    </row>
    <row r="2730" spans="1:1" s="13" customFormat="1">
      <c r="A2730" s="11"/>
    </row>
    <row r="2731" spans="1:1" s="13" customFormat="1">
      <c r="A2731" s="11"/>
    </row>
    <row r="2732" spans="1:1" s="13" customFormat="1">
      <c r="A2732" s="11"/>
    </row>
    <row r="2733" spans="1:1" s="13" customFormat="1">
      <c r="A2733" s="11"/>
    </row>
    <row r="2734" spans="1:1" s="13" customFormat="1">
      <c r="A2734" s="11"/>
    </row>
    <row r="2735" spans="1:1" s="13" customFormat="1">
      <c r="A2735" s="11"/>
    </row>
    <row r="2736" spans="1:1" s="13" customFormat="1">
      <c r="A2736" s="11"/>
    </row>
    <row r="2737" spans="1:1" s="13" customFormat="1">
      <c r="A2737" s="11"/>
    </row>
    <row r="2738" spans="1:1" s="13" customFormat="1">
      <c r="A2738" s="11"/>
    </row>
    <row r="2739" spans="1:1" s="13" customFormat="1">
      <c r="A2739" s="11"/>
    </row>
    <row r="2740" spans="1:1" s="13" customFormat="1">
      <c r="A2740" s="11"/>
    </row>
    <row r="2741" spans="1:1" s="13" customFormat="1">
      <c r="A2741" s="11"/>
    </row>
    <row r="2742" spans="1:1" s="13" customFormat="1">
      <c r="A2742" s="11"/>
    </row>
    <row r="2743" spans="1:1" s="13" customFormat="1">
      <c r="A2743" s="11"/>
    </row>
    <row r="2744" spans="1:1" s="13" customFormat="1">
      <c r="A2744" s="11"/>
    </row>
    <row r="2745" spans="1:1" s="13" customFormat="1">
      <c r="A2745" s="11"/>
    </row>
    <row r="2746" spans="1:1" s="13" customFormat="1">
      <c r="A2746" s="11"/>
    </row>
    <row r="2747" spans="1:1" s="13" customFormat="1">
      <c r="A2747" s="11"/>
    </row>
    <row r="2748" spans="1:1" s="13" customFormat="1">
      <c r="A2748" s="11"/>
    </row>
    <row r="2749" spans="1:1" s="13" customFormat="1">
      <c r="A2749" s="11"/>
    </row>
    <row r="2750" spans="1:1" s="13" customFormat="1">
      <c r="A2750" s="11"/>
    </row>
    <row r="2751" spans="1:1" s="13" customFormat="1">
      <c r="A2751" s="11"/>
    </row>
    <row r="2752" spans="1:1" s="13" customFormat="1">
      <c r="A2752" s="11"/>
    </row>
    <row r="2753" spans="1:1" s="13" customFormat="1">
      <c r="A2753" s="11"/>
    </row>
    <row r="2754" spans="1:1" s="13" customFormat="1">
      <c r="A2754" s="11"/>
    </row>
    <row r="2755" spans="1:1" s="13" customFormat="1">
      <c r="A2755" s="11"/>
    </row>
    <row r="2756" spans="1:1" s="13" customFormat="1">
      <c r="A2756" s="11"/>
    </row>
    <row r="2757" spans="1:1" s="13" customFormat="1">
      <c r="A2757" s="11"/>
    </row>
    <row r="2758" spans="1:1" s="13" customFormat="1">
      <c r="A2758" s="11"/>
    </row>
    <row r="2759" spans="1:1" s="13" customFormat="1">
      <c r="A2759" s="11"/>
    </row>
    <row r="2760" spans="1:1" s="13" customFormat="1">
      <c r="A2760" s="11"/>
    </row>
    <row r="2761" spans="1:1" s="13" customFormat="1">
      <c r="A2761" s="11"/>
    </row>
    <row r="2762" spans="1:1" s="13" customFormat="1">
      <c r="A2762" s="11"/>
    </row>
    <row r="2763" spans="1:1" s="13" customFormat="1">
      <c r="A2763" s="11"/>
    </row>
    <row r="2764" spans="1:1" s="13" customFormat="1">
      <c r="A2764" s="11"/>
    </row>
    <row r="2765" spans="1:1" s="13" customFormat="1">
      <c r="A2765" s="11"/>
    </row>
    <row r="2766" spans="1:1" s="13" customFormat="1">
      <c r="A2766" s="11"/>
    </row>
    <row r="2767" spans="1:1" s="13" customFormat="1">
      <c r="A2767" s="11"/>
    </row>
    <row r="2768" spans="1:1" s="13" customFormat="1">
      <c r="A2768" s="11"/>
    </row>
    <row r="2769" spans="1:1" s="13" customFormat="1">
      <c r="A2769" s="11"/>
    </row>
    <row r="2770" spans="1:1" s="13" customFormat="1">
      <c r="A2770" s="11"/>
    </row>
    <row r="2771" spans="1:1" s="13" customFormat="1">
      <c r="A2771" s="11"/>
    </row>
    <row r="2772" spans="1:1" s="13" customFormat="1">
      <c r="A2772" s="11"/>
    </row>
    <row r="2773" spans="1:1" s="13" customFormat="1">
      <c r="A2773" s="11"/>
    </row>
    <row r="2774" spans="1:1" s="13" customFormat="1">
      <c r="A2774" s="11"/>
    </row>
    <row r="2775" spans="1:1" s="13" customFormat="1">
      <c r="A2775" s="11"/>
    </row>
    <row r="2776" spans="1:1" s="13" customFormat="1">
      <c r="A2776" s="11"/>
    </row>
    <row r="2777" spans="1:1" s="13" customFormat="1">
      <c r="A2777" s="11"/>
    </row>
    <row r="2778" spans="1:1" s="13" customFormat="1">
      <c r="A2778" s="11"/>
    </row>
    <row r="2779" spans="1:1" s="13" customFormat="1">
      <c r="A2779" s="11"/>
    </row>
    <row r="2780" spans="1:1" s="13" customFormat="1">
      <c r="A2780" s="11"/>
    </row>
    <row r="2781" spans="1:1" s="13" customFormat="1">
      <c r="A2781" s="11"/>
    </row>
    <row r="2782" spans="1:1" s="13" customFormat="1">
      <c r="A2782" s="11"/>
    </row>
    <row r="2783" spans="1:1" s="13" customFormat="1">
      <c r="A2783" s="11"/>
    </row>
    <row r="2784" spans="1:1" s="13" customFormat="1">
      <c r="A2784" s="11"/>
    </row>
    <row r="2785" spans="1:1" s="13" customFormat="1">
      <c r="A2785" s="11"/>
    </row>
    <row r="2786" spans="1:1" s="13" customFormat="1">
      <c r="A2786" s="11"/>
    </row>
    <row r="2787" spans="1:1" s="13" customFormat="1">
      <c r="A2787" s="11"/>
    </row>
    <row r="2788" spans="1:1" s="13" customFormat="1">
      <c r="A2788" s="11"/>
    </row>
    <row r="2789" spans="1:1" s="13" customFormat="1">
      <c r="A2789" s="11"/>
    </row>
    <row r="2790" spans="1:1" s="13" customFormat="1">
      <c r="A2790" s="11"/>
    </row>
    <row r="2791" spans="1:1" s="13" customFormat="1">
      <c r="A2791" s="11"/>
    </row>
    <row r="2792" spans="1:1" s="13" customFormat="1">
      <c r="A2792" s="11"/>
    </row>
    <row r="2793" spans="1:1" s="13" customFormat="1">
      <c r="A2793" s="11"/>
    </row>
    <row r="2794" spans="1:1" s="13" customFormat="1">
      <c r="A2794" s="11"/>
    </row>
    <row r="2795" spans="1:1" s="13" customFormat="1">
      <c r="A2795" s="11"/>
    </row>
    <row r="2796" spans="1:1" s="13" customFormat="1">
      <c r="A2796" s="11"/>
    </row>
    <row r="2797" spans="1:1" s="13" customFormat="1">
      <c r="A2797" s="11"/>
    </row>
    <row r="2798" spans="1:1" s="13" customFormat="1">
      <c r="A2798" s="11"/>
    </row>
    <row r="2799" spans="1:1" s="13" customFormat="1">
      <c r="A2799" s="11"/>
    </row>
    <row r="2800" spans="1:1" s="13" customFormat="1">
      <c r="A2800" s="11"/>
    </row>
    <row r="2801" spans="1:1" s="13" customFormat="1">
      <c r="A2801" s="11"/>
    </row>
    <row r="2802" spans="1:1" s="13" customFormat="1">
      <c r="A2802" s="11"/>
    </row>
    <row r="2803" spans="1:1" s="13" customFormat="1">
      <c r="A2803" s="11"/>
    </row>
    <row r="2804" spans="1:1" s="13" customFormat="1">
      <c r="A2804" s="11"/>
    </row>
    <row r="2805" spans="1:1" s="13" customFormat="1">
      <c r="A2805" s="11"/>
    </row>
    <row r="2806" spans="1:1" s="13" customFormat="1">
      <c r="A2806" s="11"/>
    </row>
    <row r="2807" spans="1:1" s="13" customFormat="1">
      <c r="A2807" s="11"/>
    </row>
    <row r="2808" spans="1:1" s="13" customFormat="1">
      <c r="A2808" s="11"/>
    </row>
    <row r="2809" spans="1:1" s="13" customFormat="1">
      <c r="A2809" s="11"/>
    </row>
    <row r="2810" spans="1:1" s="13" customFormat="1">
      <c r="A2810" s="11"/>
    </row>
    <row r="2811" spans="1:1" s="13" customFormat="1">
      <c r="A2811" s="11"/>
    </row>
    <row r="2812" spans="1:1" s="13" customFormat="1">
      <c r="A2812" s="11"/>
    </row>
    <row r="2813" spans="1:1" s="13" customFormat="1">
      <c r="A2813" s="11"/>
    </row>
    <row r="2814" spans="1:1" s="13" customFormat="1">
      <c r="A2814" s="11"/>
    </row>
    <row r="2815" spans="1:1" s="13" customFormat="1">
      <c r="A2815" s="11"/>
    </row>
    <row r="2816" spans="1:1" s="13" customFormat="1">
      <c r="A2816" s="11"/>
    </row>
    <row r="2817" spans="1:1" s="13" customFormat="1">
      <c r="A2817" s="11"/>
    </row>
    <row r="2818" spans="1:1" s="13" customFormat="1">
      <c r="A2818" s="11"/>
    </row>
    <row r="2819" spans="1:1" s="13" customFormat="1">
      <c r="A2819" s="11"/>
    </row>
    <row r="2820" spans="1:1" s="13" customFormat="1">
      <c r="A2820" s="11"/>
    </row>
    <row r="2821" spans="1:1" s="13" customFormat="1">
      <c r="A2821" s="11"/>
    </row>
    <row r="2822" spans="1:1" s="13" customFormat="1">
      <c r="A2822" s="11"/>
    </row>
    <row r="2823" spans="1:1" s="13" customFormat="1">
      <c r="A2823" s="11"/>
    </row>
    <row r="2824" spans="1:1" s="13" customFormat="1">
      <c r="A2824" s="11"/>
    </row>
    <row r="2825" spans="1:1" s="13" customFormat="1">
      <c r="A2825" s="11"/>
    </row>
    <row r="2826" spans="1:1" s="13" customFormat="1">
      <c r="A2826" s="11"/>
    </row>
    <row r="2827" spans="1:1" s="13" customFormat="1">
      <c r="A2827" s="11"/>
    </row>
    <row r="2828" spans="1:1" s="13" customFormat="1">
      <c r="A2828" s="11"/>
    </row>
    <row r="2829" spans="1:1" s="13" customFormat="1">
      <c r="A2829" s="11"/>
    </row>
    <row r="2830" spans="1:1" s="13" customFormat="1">
      <c r="A2830" s="11"/>
    </row>
    <row r="2831" spans="1:1" s="13" customFormat="1">
      <c r="A2831" s="11"/>
    </row>
    <row r="2832" spans="1:1" s="13" customFormat="1">
      <c r="A2832" s="11"/>
    </row>
    <row r="2833" spans="1:1" s="13" customFormat="1">
      <c r="A2833" s="11"/>
    </row>
    <row r="2834" spans="1:1" s="13" customFormat="1">
      <c r="A2834" s="11"/>
    </row>
    <row r="2835" spans="1:1" s="13" customFormat="1">
      <c r="A2835" s="11"/>
    </row>
    <row r="2836" spans="1:1" s="13" customFormat="1">
      <c r="A2836" s="11"/>
    </row>
    <row r="2837" spans="1:1" s="13" customFormat="1">
      <c r="A2837" s="11"/>
    </row>
    <row r="2838" spans="1:1" s="13" customFormat="1">
      <c r="A2838" s="11"/>
    </row>
    <row r="2839" spans="1:1" s="13" customFormat="1">
      <c r="A2839" s="11"/>
    </row>
    <row r="2840" spans="1:1" s="13" customFormat="1">
      <c r="A2840" s="11"/>
    </row>
    <row r="2841" spans="1:1" s="13" customFormat="1">
      <c r="A2841" s="11"/>
    </row>
    <row r="2842" spans="1:1" s="13" customFormat="1">
      <c r="A2842" s="11"/>
    </row>
    <row r="2843" spans="1:1" s="13" customFormat="1">
      <c r="A2843" s="11"/>
    </row>
    <row r="2844" spans="1:1" s="13" customFormat="1">
      <c r="A2844" s="11"/>
    </row>
    <row r="2845" spans="1:1" s="13" customFormat="1">
      <c r="A2845" s="11"/>
    </row>
    <row r="2846" spans="1:1" s="13" customFormat="1">
      <c r="A2846" s="11"/>
    </row>
    <row r="2847" spans="1:1" s="13" customFormat="1">
      <c r="A2847" s="11"/>
    </row>
    <row r="2848" spans="1:1" s="13" customFormat="1">
      <c r="A2848" s="11"/>
    </row>
    <row r="2849" spans="1:1" s="13" customFormat="1">
      <c r="A2849" s="11"/>
    </row>
    <row r="2850" spans="1:1" s="13" customFormat="1">
      <c r="A2850" s="11"/>
    </row>
    <row r="2851" spans="1:1" s="13" customFormat="1">
      <c r="A2851" s="11"/>
    </row>
    <row r="2852" spans="1:1" s="13" customFormat="1">
      <c r="A2852" s="11"/>
    </row>
    <row r="2853" spans="1:1" s="13" customFormat="1">
      <c r="A2853" s="11"/>
    </row>
    <row r="2854" spans="1:1" s="13" customFormat="1">
      <c r="A2854" s="11"/>
    </row>
    <row r="2855" spans="1:1" s="13" customFormat="1">
      <c r="A2855" s="11"/>
    </row>
    <row r="2856" spans="1:1" s="13" customFormat="1">
      <c r="A2856" s="11"/>
    </row>
    <row r="2857" spans="1:1" s="13" customFormat="1">
      <c r="A2857" s="11"/>
    </row>
    <row r="2858" spans="1:1" s="13" customFormat="1">
      <c r="A2858" s="11"/>
    </row>
    <row r="2859" spans="1:1" s="13" customFormat="1">
      <c r="A2859" s="11"/>
    </row>
    <row r="2860" spans="1:1" s="13" customFormat="1">
      <c r="A2860" s="11"/>
    </row>
    <row r="2861" spans="1:1" s="13" customFormat="1">
      <c r="A2861" s="11"/>
    </row>
    <row r="2862" spans="1:1" s="13" customFormat="1">
      <c r="A2862" s="11"/>
    </row>
    <row r="2863" spans="1:1" s="13" customFormat="1">
      <c r="A2863" s="11"/>
    </row>
    <row r="2864" spans="1:1" s="13" customFormat="1">
      <c r="A2864" s="11"/>
    </row>
    <row r="2865" spans="1:11" s="13" customFormat="1">
      <c r="A2865" s="11"/>
    </row>
    <row r="2866" spans="1:11" s="13" customFormat="1">
      <c r="A2866" s="11"/>
    </row>
    <row r="2867" spans="1:11" s="13" customFormat="1">
      <c r="A2867" s="11"/>
    </row>
    <row r="2868" spans="1:11" s="13" customFormat="1">
      <c r="A2868" s="11"/>
    </row>
    <row r="2869" spans="1:11" s="13" customFormat="1">
      <c r="A2869" s="11"/>
    </row>
    <row r="2870" spans="1:11" s="13" customFormat="1">
      <c r="A2870" s="11"/>
      <c r="K2870" s="41"/>
    </row>
    <row r="2871" spans="1:11" s="13" customFormat="1">
      <c r="A2871" s="11"/>
    </row>
    <row r="2872" spans="1:11" s="13" customFormat="1">
      <c r="A2872" s="11"/>
    </row>
    <row r="2873" spans="1:11" s="13" customFormat="1">
      <c r="A2873" s="11"/>
    </row>
    <row r="2874" spans="1:11" s="13" customFormat="1">
      <c r="A2874" s="11"/>
    </row>
    <row r="2875" spans="1:11" s="13" customFormat="1">
      <c r="A2875" s="11"/>
    </row>
    <row r="2876" spans="1:11" s="13" customFormat="1">
      <c r="A2876" s="11"/>
    </row>
    <row r="2877" spans="1:11" s="13" customFormat="1">
      <c r="A2877" s="11"/>
    </row>
    <row r="2878" spans="1:11" s="13" customFormat="1">
      <c r="A2878" s="11"/>
    </row>
    <row r="2879" spans="1:11" s="13" customFormat="1">
      <c r="A2879" s="11"/>
    </row>
    <row r="2880" spans="1:11" s="13" customFormat="1">
      <c r="A2880" s="11"/>
    </row>
    <row r="2881" spans="1:1" s="13" customFormat="1">
      <c r="A2881" s="11"/>
    </row>
    <row r="2882" spans="1:1" s="13" customFormat="1">
      <c r="A2882" s="11"/>
    </row>
    <row r="2883" spans="1:1" s="13" customFormat="1">
      <c r="A2883" s="11"/>
    </row>
    <row r="2884" spans="1:1" s="13" customFormat="1">
      <c r="A2884" s="11"/>
    </row>
    <row r="2885" spans="1:1" s="13" customFormat="1">
      <c r="A2885" s="11"/>
    </row>
    <row r="2886" spans="1:1" s="13" customFormat="1">
      <c r="A2886" s="11"/>
    </row>
    <row r="2887" spans="1:1" s="13" customFormat="1">
      <c r="A2887" s="11"/>
    </row>
    <row r="2888" spans="1:1" s="13" customFormat="1">
      <c r="A2888" s="11"/>
    </row>
    <row r="2889" spans="1:1" s="13" customFormat="1">
      <c r="A2889" s="11"/>
    </row>
    <row r="2890" spans="1:1" s="13" customFormat="1">
      <c r="A2890" s="11"/>
    </row>
    <row r="2891" spans="1:1" s="13" customFormat="1">
      <c r="A2891" s="11"/>
    </row>
    <row r="2892" spans="1:1" s="13" customFormat="1">
      <c r="A2892" s="11"/>
    </row>
    <row r="2893" spans="1:1" s="13" customFormat="1">
      <c r="A2893" s="11"/>
    </row>
    <row r="2894" spans="1:1" s="13" customFormat="1">
      <c r="A2894" s="11"/>
    </row>
    <row r="2895" spans="1:1" s="13" customFormat="1">
      <c r="A2895" s="11"/>
    </row>
    <row r="2896" spans="1:1" s="13" customFormat="1">
      <c r="A2896" s="11"/>
    </row>
    <row r="2897" spans="1:1" s="13" customFormat="1">
      <c r="A2897" s="11"/>
    </row>
    <row r="2898" spans="1:1" s="13" customFormat="1">
      <c r="A2898" s="11"/>
    </row>
    <row r="2899" spans="1:1" s="13" customFormat="1">
      <c r="A2899" s="11"/>
    </row>
    <row r="2900" spans="1:1" s="13" customFormat="1">
      <c r="A2900" s="11"/>
    </row>
    <row r="2901" spans="1:1" s="13" customFormat="1">
      <c r="A2901" s="11"/>
    </row>
    <row r="2902" spans="1:1" s="13" customFormat="1">
      <c r="A2902" s="11"/>
    </row>
    <row r="2903" spans="1:1" s="13" customFormat="1">
      <c r="A2903" s="11"/>
    </row>
    <row r="2904" spans="1:1" s="13" customFormat="1">
      <c r="A2904" s="11"/>
    </row>
    <row r="2905" spans="1:1" s="13" customFormat="1">
      <c r="A2905" s="11"/>
    </row>
    <row r="2906" spans="1:1" s="13" customFormat="1">
      <c r="A2906" s="11"/>
    </row>
    <row r="2907" spans="1:1" s="13" customFormat="1">
      <c r="A2907" s="11"/>
    </row>
    <row r="2908" spans="1:1" s="13" customFormat="1">
      <c r="A2908" s="11"/>
    </row>
    <row r="2909" spans="1:1" s="13" customFormat="1">
      <c r="A2909" s="11"/>
    </row>
    <row r="2910" spans="1:1" s="13" customFormat="1">
      <c r="A2910" s="11"/>
    </row>
    <row r="2911" spans="1:1" s="13" customFormat="1">
      <c r="A2911" s="11"/>
    </row>
    <row r="2912" spans="1:1" s="13" customFormat="1">
      <c r="A2912" s="11"/>
    </row>
    <row r="2913" spans="1:1" s="13" customFormat="1">
      <c r="A2913" s="11"/>
    </row>
    <row r="2914" spans="1:1" s="13" customFormat="1">
      <c r="A2914" s="11"/>
    </row>
    <row r="2915" spans="1:1" s="13" customFormat="1">
      <c r="A2915" s="11"/>
    </row>
    <row r="2916" spans="1:1" s="13" customFormat="1">
      <c r="A2916" s="11"/>
    </row>
    <row r="2917" spans="1:1" s="13" customFormat="1">
      <c r="A2917" s="11"/>
    </row>
    <row r="2918" spans="1:1" s="13" customFormat="1">
      <c r="A2918" s="11"/>
    </row>
    <row r="2919" spans="1:1" s="13" customFormat="1">
      <c r="A2919" s="11"/>
    </row>
    <row r="2920" spans="1:1" s="13" customFormat="1">
      <c r="A2920" s="11"/>
    </row>
    <row r="2921" spans="1:1" s="13" customFormat="1">
      <c r="A2921" s="11"/>
    </row>
    <row r="2922" spans="1:1" s="13" customFormat="1">
      <c r="A2922" s="11"/>
    </row>
    <row r="2923" spans="1:1" s="13" customFormat="1">
      <c r="A2923" s="11"/>
    </row>
    <row r="2924" spans="1:1" s="13" customFormat="1">
      <c r="A2924" s="11"/>
    </row>
    <row r="2925" spans="1:1" s="13" customFormat="1">
      <c r="A2925" s="11"/>
    </row>
    <row r="2926" spans="1:1" s="13" customFormat="1">
      <c r="A2926" s="11"/>
    </row>
    <row r="2927" spans="1:1" s="13" customFormat="1">
      <c r="A2927" s="11"/>
    </row>
    <row r="2928" spans="1:1" s="13" customFormat="1">
      <c r="A2928" s="11"/>
    </row>
    <row r="2929" spans="1:1" s="13" customFormat="1">
      <c r="A2929" s="11"/>
    </row>
    <row r="2930" spans="1:1" s="13" customFormat="1">
      <c r="A2930" s="11"/>
    </row>
    <row r="2931" spans="1:1" s="13" customFormat="1">
      <c r="A2931" s="11"/>
    </row>
    <row r="2932" spans="1:1" s="13" customFormat="1">
      <c r="A2932" s="11"/>
    </row>
    <row r="2933" spans="1:1" s="13" customFormat="1">
      <c r="A2933" s="11"/>
    </row>
    <row r="2934" spans="1:1" s="13" customFormat="1">
      <c r="A2934" s="11"/>
    </row>
    <row r="2935" spans="1:1" s="13" customFormat="1">
      <c r="A2935" s="11"/>
    </row>
    <row r="2936" spans="1:1" s="13" customFormat="1">
      <c r="A2936" s="11"/>
    </row>
    <row r="2937" spans="1:1" s="13" customFormat="1">
      <c r="A2937" s="11"/>
    </row>
    <row r="2938" spans="1:1" s="13" customFormat="1">
      <c r="A2938" s="11"/>
    </row>
    <row r="2939" spans="1:1" s="13" customFormat="1">
      <c r="A2939" s="11"/>
    </row>
    <row r="2940" spans="1:1" s="13" customFormat="1">
      <c r="A2940" s="11"/>
    </row>
    <row r="2941" spans="1:1" s="13" customFormat="1">
      <c r="A2941" s="11"/>
    </row>
    <row r="2942" spans="1:1" s="13" customFormat="1">
      <c r="A2942" s="11"/>
    </row>
    <row r="2943" spans="1:1" s="13" customFormat="1">
      <c r="A2943" s="11"/>
    </row>
    <row r="2944" spans="1:1" s="13" customFormat="1">
      <c r="A2944" s="11"/>
    </row>
    <row r="2945" spans="1:1" s="13" customFormat="1">
      <c r="A2945" s="11"/>
    </row>
    <row r="2946" spans="1:1" s="13" customFormat="1">
      <c r="A2946" s="11"/>
    </row>
    <row r="2947" spans="1:1" s="13" customFormat="1">
      <c r="A2947" s="11"/>
    </row>
    <row r="2948" spans="1:1" s="13" customFormat="1">
      <c r="A2948" s="11"/>
    </row>
    <row r="2949" spans="1:1" s="13" customFormat="1">
      <c r="A2949" s="11"/>
    </row>
    <row r="2950" spans="1:1" s="13" customFormat="1">
      <c r="A2950" s="11"/>
    </row>
    <row r="2951" spans="1:1" s="13" customFormat="1">
      <c r="A2951" s="11"/>
    </row>
    <row r="2952" spans="1:1" s="13" customFormat="1">
      <c r="A2952" s="11"/>
    </row>
    <row r="2953" spans="1:1" s="13" customFormat="1">
      <c r="A2953" s="11"/>
    </row>
    <row r="2954" spans="1:1" s="13" customFormat="1">
      <c r="A2954" s="11"/>
    </row>
    <row r="2955" spans="1:1" s="13" customFormat="1">
      <c r="A2955" s="11"/>
    </row>
    <row r="2956" spans="1:1" s="13" customFormat="1">
      <c r="A2956" s="11"/>
    </row>
    <row r="2957" spans="1:1" s="13" customFormat="1">
      <c r="A2957" s="11"/>
    </row>
    <row r="2958" spans="1:1" s="13" customFormat="1">
      <c r="A2958" s="11"/>
    </row>
    <row r="2959" spans="1:1" s="13" customFormat="1">
      <c r="A2959" s="11"/>
    </row>
    <row r="2960" spans="1:1" s="13" customFormat="1">
      <c r="A2960" s="11"/>
    </row>
    <row r="2961" spans="1:1" s="13" customFormat="1">
      <c r="A2961" s="11"/>
    </row>
    <row r="2962" spans="1:1" s="13" customFormat="1">
      <c r="A2962" s="11"/>
    </row>
    <row r="2963" spans="1:1" s="13" customFormat="1">
      <c r="A2963" s="11"/>
    </row>
    <row r="2964" spans="1:1" s="13" customFormat="1">
      <c r="A2964" s="11"/>
    </row>
    <row r="2965" spans="1:1" s="13" customFormat="1">
      <c r="A2965" s="11"/>
    </row>
    <row r="2966" spans="1:1" s="13" customFormat="1">
      <c r="A2966" s="11"/>
    </row>
    <row r="2967" spans="1:1" s="13" customFormat="1">
      <c r="A2967" s="11"/>
    </row>
    <row r="2968" spans="1:1" s="13" customFormat="1">
      <c r="A2968" s="11"/>
    </row>
    <row r="2969" spans="1:1" s="13" customFormat="1">
      <c r="A2969" s="11"/>
    </row>
    <row r="2970" spans="1:1" s="13" customFormat="1">
      <c r="A2970" s="11"/>
    </row>
    <row r="2971" spans="1:1" s="13" customFormat="1">
      <c r="A2971" s="11"/>
    </row>
    <row r="2972" spans="1:1" s="13" customFormat="1">
      <c r="A2972" s="11"/>
    </row>
    <row r="2973" spans="1:1" s="13" customFormat="1">
      <c r="A2973" s="11"/>
    </row>
    <row r="2974" spans="1:1" s="13" customFormat="1">
      <c r="A2974" s="11"/>
    </row>
    <row r="2975" spans="1:1" s="13" customFormat="1">
      <c r="A2975" s="11"/>
    </row>
    <row r="2976" spans="1:1" s="13" customFormat="1">
      <c r="A2976" s="11"/>
    </row>
    <row r="2977" spans="1:1" s="13" customFormat="1">
      <c r="A2977" s="11"/>
    </row>
    <row r="2978" spans="1:1" s="13" customFormat="1">
      <c r="A2978" s="11"/>
    </row>
    <row r="2979" spans="1:1" s="13" customFormat="1">
      <c r="A2979" s="11"/>
    </row>
    <row r="2980" spans="1:1" s="13" customFormat="1">
      <c r="A2980" s="11"/>
    </row>
    <row r="2981" spans="1:1" s="13" customFormat="1">
      <c r="A2981" s="11"/>
    </row>
    <row r="2982" spans="1:1" s="13" customFormat="1">
      <c r="A2982" s="11"/>
    </row>
    <row r="2983" spans="1:1" s="13" customFormat="1">
      <c r="A2983" s="11"/>
    </row>
    <row r="2984" spans="1:1" s="13" customFormat="1">
      <c r="A2984" s="11"/>
    </row>
    <row r="2985" spans="1:1" s="13" customFormat="1">
      <c r="A2985" s="11"/>
    </row>
    <row r="2986" spans="1:1" s="13" customFormat="1">
      <c r="A2986" s="11"/>
    </row>
    <row r="2987" spans="1:1" s="13" customFormat="1">
      <c r="A2987" s="11"/>
    </row>
    <row r="2988" spans="1:1" s="13" customFormat="1">
      <c r="A2988" s="11"/>
    </row>
    <row r="2989" spans="1:1" s="13" customFormat="1">
      <c r="A2989" s="11"/>
    </row>
    <row r="2990" spans="1:1" s="13" customFormat="1">
      <c r="A2990" s="11"/>
    </row>
    <row r="2991" spans="1:1" s="13" customFormat="1">
      <c r="A2991" s="11"/>
    </row>
    <row r="2992" spans="1:1" s="13" customFormat="1">
      <c r="A2992" s="11"/>
    </row>
    <row r="2993" spans="1:1" s="13" customFormat="1">
      <c r="A2993" s="11"/>
    </row>
    <row r="2994" spans="1:1" s="13" customFormat="1">
      <c r="A2994" s="11"/>
    </row>
    <row r="2995" spans="1:1" s="13" customFormat="1">
      <c r="A2995" s="11"/>
    </row>
    <row r="2996" spans="1:1" s="13" customFormat="1">
      <c r="A2996" s="11"/>
    </row>
    <row r="2997" spans="1:1" s="13" customFormat="1">
      <c r="A2997" s="11"/>
    </row>
    <row r="2998" spans="1:1" s="13" customFormat="1">
      <c r="A2998" s="11"/>
    </row>
    <row r="2999" spans="1:1" s="13" customFormat="1">
      <c r="A2999" s="11"/>
    </row>
    <row r="3000" spans="1:1" s="13" customFormat="1">
      <c r="A3000" s="11"/>
    </row>
    <row r="3001" spans="1:1" s="13" customFormat="1">
      <c r="A3001" s="11"/>
    </row>
    <row r="3002" spans="1:1" s="13" customFormat="1">
      <c r="A3002" s="11"/>
    </row>
    <row r="3003" spans="1:1" s="13" customFormat="1">
      <c r="A3003" s="11"/>
    </row>
    <row r="3004" spans="1:1" s="13" customFormat="1">
      <c r="A3004" s="11"/>
    </row>
    <row r="3005" spans="1:1" s="13" customFormat="1">
      <c r="A3005" s="11"/>
    </row>
    <row r="3006" spans="1:1" s="13" customFormat="1">
      <c r="A3006" s="11"/>
    </row>
    <row r="3007" spans="1:1" s="13" customFormat="1">
      <c r="A3007" s="11"/>
    </row>
    <row r="3008" spans="1:1" s="13" customFormat="1">
      <c r="A3008" s="11"/>
    </row>
    <row r="3009" spans="1:1" s="13" customFormat="1">
      <c r="A3009" s="11"/>
    </row>
    <row r="3010" spans="1:1" s="13" customFormat="1">
      <c r="A3010" s="11"/>
    </row>
    <row r="3011" spans="1:1" s="13" customFormat="1">
      <c r="A3011" s="11"/>
    </row>
    <row r="3012" spans="1:1" s="13" customFormat="1">
      <c r="A3012" s="11"/>
    </row>
    <row r="3013" spans="1:1" s="13" customFormat="1">
      <c r="A3013" s="11"/>
    </row>
    <row r="3014" spans="1:1" s="13" customFormat="1">
      <c r="A3014" s="11"/>
    </row>
    <row r="3015" spans="1:1" s="13" customFormat="1">
      <c r="A3015" s="11"/>
    </row>
    <row r="3016" spans="1:1" s="13" customFormat="1">
      <c r="A3016" s="11"/>
    </row>
    <row r="3017" spans="1:1" s="13" customFormat="1">
      <c r="A3017" s="11"/>
    </row>
    <row r="3018" spans="1:1" s="13" customFormat="1">
      <c r="A3018" s="11"/>
    </row>
    <row r="3019" spans="1:1" s="13" customFormat="1">
      <c r="A3019" s="11"/>
    </row>
    <row r="3020" spans="1:1" s="13" customFormat="1">
      <c r="A3020" s="11"/>
    </row>
    <row r="3021" spans="1:1" s="13" customFormat="1">
      <c r="A3021" s="11"/>
    </row>
    <row r="3022" spans="1:1" s="13" customFormat="1">
      <c r="A3022" s="11"/>
    </row>
    <row r="3023" spans="1:1" s="13" customFormat="1">
      <c r="A3023" s="11"/>
    </row>
    <row r="3024" spans="1:1" s="13" customFormat="1">
      <c r="A3024" s="11"/>
    </row>
    <row r="3025" spans="1:1" s="13" customFormat="1">
      <c r="A3025" s="11"/>
    </row>
    <row r="3026" spans="1:1" s="13" customFormat="1"/>
    <row r="3027" spans="1:1" s="13" customFormat="1"/>
    <row r="3028" spans="1:1" s="13" customFormat="1"/>
    <row r="3029" spans="1:1" s="13" customFormat="1"/>
    <row r="3030" spans="1:1" s="13" customFormat="1"/>
    <row r="3031" spans="1:1" s="13" customFormat="1"/>
    <row r="3032" spans="1:1" s="13" customFormat="1"/>
    <row r="3033" spans="1:1" s="13" customFormat="1"/>
    <row r="3034" spans="1:1" s="13" customFormat="1"/>
    <row r="3035" spans="1:1" s="13" customFormat="1"/>
    <row r="3036" spans="1:1" s="13" customFormat="1"/>
    <row r="3037" spans="1:1" s="13" customFormat="1"/>
    <row r="3038" spans="1:1" s="13" customFormat="1"/>
    <row r="3039" spans="1:1" s="13" customFormat="1"/>
    <row r="3040" spans="1:1" s="13" customFormat="1"/>
    <row r="3041" s="13" customFormat="1"/>
    <row r="3042" s="13" customFormat="1"/>
    <row r="3043" s="13" customFormat="1"/>
    <row r="3044" s="13" customFormat="1"/>
    <row r="3045" s="13" customFormat="1"/>
    <row r="3046" s="13" customFormat="1"/>
    <row r="3047" s="13" customFormat="1"/>
    <row r="3048" s="13" customFormat="1"/>
    <row r="3049" s="13" customFormat="1"/>
    <row r="3050" s="13" customFormat="1"/>
    <row r="3051" s="13" customFormat="1"/>
    <row r="3052" s="13" customFormat="1"/>
    <row r="3053" s="13" customFormat="1"/>
    <row r="3054" s="13" customFormat="1"/>
    <row r="3055" s="13" customFormat="1"/>
    <row r="3056" s="13" customFormat="1"/>
    <row r="3057" s="13" customFormat="1"/>
    <row r="3058" s="13" customFormat="1"/>
    <row r="3059" s="13" customFormat="1"/>
    <row r="3060" s="13" customFormat="1"/>
    <row r="3061" s="13" customFormat="1"/>
    <row r="3062" s="13" customFormat="1"/>
    <row r="3063" s="13" customFormat="1"/>
    <row r="3064" s="13" customFormat="1"/>
    <row r="3065" s="13" customFormat="1"/>
    <row r="3066" s="13" customFormat="1"/>
    <row r="3067" s="13" customFormat="1"/>
    <row r="3068" s="13" customFormat="1"/>
    <row r="3069" s="13" customFormat="1"/>
    <row r="3070" s="13" customFormat="1"/>
    <row r="3071" s="13" customFormat="1"/>
    <row r="3072" s="13" customFormat="1"/>
    <row r="3073" s="13" customFormat="1"/>
    <row r="3074" s="13" customFormat="1"/>
    <row r="3075" s="13" customFormat="1"/>
    <row r="3076" s="13" customFormat="1"/>
    <row r="3077" s="13" customFormat="1"/>
    <row r="3078" s="13" customFormat="1"/>
    <row r="3079" s="13" customFormat="1"/>
    <row r="3080" s="13" customFormat="1"/>
    <row r="3081" s="13" customFormat="1"/>
    <row r="3082" s="13" customFormat="1"/>
    <row r="3083" s="13" customFormat="1"/>
    <row r="3084" s="13" customFormat="1"/>
    <row r="3085" s="13" customFormat="1"/>
    <row r="3086" s="13" customFormat="1"/>
    <row r="3087" s="13" customFormat="1"/>
    <row r="3088" s="13" customFormat="1"/>
    <row r="3089" s="13" customFormat="1"/>
    <row r="3090" s="13" customFormat="1"/>
    <row r="3091" s="13" customFormat="1"/>
    <row r="3092" s="13" customFormat="1"/>
    <row r="3093" s="13" customFormat="1"/>
    <row r="3094" s="13" customFormat="1"/>
    <row r="3095" s="13" customFormat="1"/>
    <row r="3096" s="13" customFormat="1"/>
    <row r="3097" s="13" customFormat="1"/>
    <row r="3098" s="13" customFormat="1"/>
    <row r="3099" s="13" customFormat="1"/>
    <row r="3100" s="13" customFormat="1"/>
    <row r="3101" s="13" customFormat="1"/>
    <row r="3102" s="13" customFormat="1"/>
    <row r="3103" s="13" customFormat="1"/>
    <row r="3104" s="13" customFormat="1"/>
    <row r="3105" s="13" customFormat="1"/>
    <row r="3106" s="13" customFormat="1"/>
    <row r="3107" s="13" customFormat="1"/>
    <row r="3108" s="13" customFormat="1"/>
    <row r="3109" s="13" customFormat="1"/>
    <row r="3110" s="13" customFormat="1"/>
    <row r="3111" s="13" customFormat="1"/>
    <row r="3112" s="13" customFormat="1"/>
    <row r="3113" s="13" customFormat="1"/>
    <row r="3114" s="13" customFormat="1"/>
    <row r="3115" s="13" customFormat="1"/>
    <row r="3116" s="13" customFormat="1"/>
    <row r="3117" s="13" customFormat="1"/>
    <row r="3118" s="13" customFormat="1"/>
    <row r="3119" s="13" customFormat="1"/>
    <row r="3120" s="13" customFormat="1"/>
    <row r="3121" s="13" customFormat="1"/>
    <row r="3122" s="13" customFormat="1"/>
    <row r="3123" s="13" customFormat="1"/>
    <row r="3124" s="13" customFormat="1"/>
    <row r="3125" s="13" customFormat="1"/>
    <row r="3126" s="13" customFormat="1"/>
    <row r="3127" s="13" customFormat="1"/>
    <row r="3128" s="13" customFormat="1"/>
    <row r="3129" s="13" customFormat="1"/>
    <row r="3130" s="13" customFormat="1"/>
    <row r="3131" s="13" customFormat="1"/>
    <row r="3132" s="13" customFormat="1"/>
    <row r="3133" s="13" customFormat="1"/>
    <row r="3134" s="13" customFormat="1"/>
    <row r="3135" s="13" customFormat="1"/>
    <row r="3136" s="13" customFormat="1"/>
    <row r="3137" s="13" customFormat="1"/>
    <row r="3138" s="13" customFormat="1"/>
    <row r="3139" s="13" customFormat="1"/>
    <row r="3140" s="13" customFormat="1"/>
    <row r="3141" s="13" customFormat="1"/>
    <row r="3142" s="13" customFormat="1"/>
    <row r="3143" s="13" customFormat="1"/>
    <row r="3144" s="13" customFormat="1"/>
    <row r="3145" s="13" customFormat="1"/>
    <row r="3146" s="13" customFormat="1"/>
    <row r="3147" s="13" customFormat="1"/>
    <row r="3148" s="13" customFormat="1"/>
    <row r="3149" s="13" customFormat="1"/>
    <row r="3150" s="13" customFormat="1"/>
    <row r="3151" s="13" customFormat="1"/>
    <row r="3152" s="13" customFormat="1"/>
    <row r="3153" s="13" customFormat="1"/>
    <row r="3154" s="13" customFormat="1"/>
    <row r="3155" s="13" customFormat="1"/>
    <row r="3156" s="13" customFormat="1"/>
    <row r="3157" s="13" customFormat="1"/>
    <row r="3158" s="13" customFormat="1"/>
    <row r="3159" s="13" customFormat="1"/>
    <row r="3160" s="13" customFormat="1"/>
    <row r="3161" s="13" customFormat="1"/>
    <row r="3162" s="13" customFormat="1"/>
    <row r="3163" s="13" customFormat="1"/>
    <row r="3164" s="13" customFormat="1"/>
    <row r="3165" s="13" customFormat="1"/>
    <row r="3166" s="13" customFormat="1"/>
    <row r="3167" s="13" customFormat="1"/>
    <row r="3168" s="13" customFormat="1"/>
    <row r="3169" s="13" customFormat="1"/>
    <row r="3170" s="13" customFormat="1"/>
    <row r="3171" s="13" customFormat="1"/>
    <row r="3172" s="13" customFormat="1"/>
    <row r="3173" s="13" customFormat="1"/>
    <row r="3174" s="13" customFormat="1"/>
    <row r="3175" s="13" customFormat="1"/>
    <row r="3176" s="13" customFormat="1"/>
    <row r="3177" s="13" customFormat="1"/>
    <row r="3178" s="13" customFormat="1"/>
    <row r="3179" s="13" customFormat="1"/>
    <row r="3180" s="13" customFormat="1"/>
    <row r="3181" s="13" customFormat="1"/>
    <row r="3182" s="13" customFormat="1"/>
    <row r="3183" s="13" customFormat="1"/>
    <row r="3184" s="13" customFormat="1"/>
    <row r="3185" s="13" customFormat="1"/>
    <row r="3186" s="13" customFormat="1"/>
    <row r="3187" s="13" customFormat="1"/>
    <row r="3188" s="13" customFormat="1"/>
    <row r="3189" s="13" customFormat="1"/>
    <row r="3190" s="13" customFormat="1"/>
    <row r="3191" s="13" customFormat="1"/>
    <row r="3192" s="13" customFormat="1"/>
    <row r="3193" s="13" customFormat="1"/>
    <row r="3194" s="13" customFormat="1"/>
    <row r="3195" s="13" customFormat="1"/>
    <row r="3196" s="13" customFormat="1"/>
    <row r="3197" s="13" customFormat="1"/>
    <row r="3198" s="13" customFormat="1"/>
    <row r="3199" s="13" customFormat="1"/>
    <row r="3200" s="13" customFormat="1"/>
    <row r="3201" s="13" customFormat="1"/>
    <row r="3202" s="13" customFormat="1"/>
    <row r="3203" s="13" customFormat="1"/>
    <row r="3204" s="13" customFormat="1"/>
    <row r="3205" s="13" customFormat="1"/>
    <row r="3206" s="13" customFormat="1"/>
    <row r="3207" s="13" customFormat="1"/>
    <row r="3208" s="13" customFormat="1"/>
    <row r="3209" s="13" customFormat="1"/>
    <row r="3210" s="13" customFormat="1"/>
    <row r="3211" s="13" customFormat="1"/>
    <row r="3212" s="13" customFormat="1"/>
    <row r="3213" s="13" customFormat="1"/>
    <row r="3214" s="13" customFormat="1"/>
    <row r="3215" s="13" customFormat="1"/>
    <row r="3216" s="13" customFormat="1"/>
    <row r="3217" s="13" customFormat="1"/>
    <row r="3218" s="13" customFormat="1"/>
    <row r="3219" s="13" customFormat="1"/>
    <row r="3220" s="13" customFormat="1"/>
    <row r="3221" s="13" customFormat="1"/>
    <row r="3222" s="13" customFormat="1"/>
    <row r="3223" s="13" customFormat="1"/>
    <row r="3224" s="13" customFormat="1"/>
    <row r="3225" s="13" customFormat="1"/>
    <row r="3226" s="13" customFormat="1"/>
    <row r="3227" s="13" customFormat="1"/>
    <row r="3228" s="13" customFormat="1"/>
    <row r="3229" s="13" customFormat="1"/>
    <row r="3230" s="13" customFormat="1"/>
    <row r="3231" s="13" customFormat="1"/>
    <row r="3232" s="13" customFormat="1"/>
    <row r="3233" s="13" customFormat="1"/>
    <row r="3234" s="13" customFormat="1"/>
    <row r="3235" s="13" customFormat="1"/>
    <row r="3236" s="13" customFormat="1"/>
    <row r="3237" s="13" customFormat="1"/>
    <row r="3238" s="13" customFormat="1"/>
    <row r="3239" s="13" customFormat="1"/>
    <row r="3240" s="13" customFormat="1"/>
    <row r="3241" s="13" customFormat="1"/>
    <row r="3242" s="13" customFormat="1"/>
    <row r="3243" s="13" customFormat="1"/>
    <row r="3244" s="13" customFormat="1"/>
    <row r="3245" s="13" customFormat="1"/>
    <row r="3246" s="13" customFormat="1"/>
    <row r="3247" s="13" customFormat="1"/>
    <row r="3248" s="13" customFormat="1"/>
    <row r="3249" s="13" customFormat="1"/>
    <row r="3250" s="13" customFormat="1"/>
    <row r="3251" s="13" customFormat="1"/>
    <row r="3252" s="13" customFormat="1"/>
    <row r="3253" s="13" customFormat="1"/>
    <row r="3254" s="13" customFormat="1"/>
    <row r="3255" s="13" customFormat="1"/>
    <row r="3256" s="13" customFormat="1"/>
    <row r="3257" s="13" customFormat="1"/>
    <row r="3258" s="13" customFormat="1"/>
    <row r="3259" s="13" customFormat="1"/>
    <row r="3260" s="13" customFormat="1"/>
    <row r="3261" s="13" customFormat="1"/>
    <row r="3262" s="13" customFormat="1"/>
    <row r="3263" s="13" customFormat="1"/>
    <row r="3264" s="13" customFormat="1"/>
    <row r="3265" s="13" customFormat="1"/>
    <row r="3266" s="13" customFormat="1"/>
    <row r="3267" s="13" customFormat="1"/>
    <row r="3268" s="13" customFormat="1"/>
    <row r="3269" s="13" customFormat="1"/>
    <row r="3270" s="13" customFormat="1"/>
    <row r="3271" s="13" customFormat="1"/>
    <row r="3272" s="13" customFormat="1"/>
    <row r="3273" s="13" customFormat="1"/>
    <row r="3274" s="13" customFormat="1"/>
    <row r="3275" s="13" customFormat="1"/>
    <row r="3276" s="13" customFormat="1"/>
    <row r="3277" s="13" customFormat="1"/>
    <row r="3278" s="13" customFormat="1"/>
    <row r="3279" s="13" customFormat="1"/>
    <row r="3280" s="13" customFormat="1"/>
    <row r="3281" s="13" customFormat="1"/>
    <row r="3282" s="13" customFormat="1"/>
    <row r="3283" s="13" customFormat="1"/>
    <row r="3284" s="13" customFormat="1"/>
    <row r="3285" s="13" customFormat="1"/>
    <row r="3286" s="13" customFormat="1"/>
    <row r="3287" s="13" customFormat="1"/>
    <row r="3288" s="13" customFormat="1"/>
    <row r="3289" s="13" customFormat="1"/>
    <row r="3290" s="13" customFormat="1"/>
    <row r="3291" s="13" customFormat="1"/>
    <row r="3292" s="13" customFormat="1"/>
    <row r="3293" s="13" customFormat="1"/>
    <row r="3294" s="13" customFormat="1"/>
    <row r="3295" s="13" customFormat="1"/>
    <row r="3296" s="13" customFormat="1"/>
    <row r="3297" s="13" customFormat="1"/>
    <row r="3298" s="13" customFormat="1"/>
    <row r="3299" s="13" customFormat="1"/>
    <row r="3300" s="13" customFormat="1"/>
    <row r="3301" s="13" customFormat="1"/>
    <row r="3302" s="13" customFormat="1"/>
    <row r="3303" s="13" customFormat="1"/>
    <row r="3304" s="13" customFormat="1"/>
    <row r="3305" s="13" customFormat="1"/>
    <row r="3306" s="13" customFormat="1"/>
    <row r="3307" s="13" customFormat="1"/>
    <row r="3308" s="13" customFormat="1"/>
    <row r="3309" s="13" customFormat="1"/>
    <row r="3310" s="13" customFormat="1"/>
    <row r="3311" s="13" customFormat="1"/>
    <row r="3312" s="13" customFormat="1"/>
    <row r="3313" s="13" customFormat="1"/>
    <row r="3314" s="13" customFormat="1"/>
    <row r="3315" s="13" customFormat="1"/>
    <row r="3316" s="13" customFormat="1"/>
    <row r="3317" s="13" customFormat="1"/>
    <row r="3318" s="13" customFormat="1"/>
    <row r="3319" s="13" customFormat="1"/>
    <row r="3320" s="13" customFormat="1"/>
    <row r="3321" s="13" customFormat="1"/>
    <row r="3322" s="13" customFormat="1"/>
    <row r="3323" s="13" customFormat="1"/>
    <row r="3324" s="13" customFormat="1"/>
    <row r="3325" s="13" customFormat="1"/>
    <row r="3326" s="13" customFormat="1"/>
    <row r="3327" s="13" customFormat="1"/>
    <row r="3328" s="13" customFormat="1"/>
    <row r="3329" s="13" customFormat="1"/>
    <row r="3330" s="13" customFormat="1"/>
    <row r="3331" s="13" customFormat="1"/>
    <row r="3332" s="13" customFormat="1"/>
    <row r="3333" s="13" customFormat="1"/>
    <row r="3334" s="13" customFormat="1"/>
    <row r="3335" s="13" customFormat="1"/>
    <row r="3336" s="13" customFormat="1"/>
    <row r="3337" s="13" customFormat="1"/>
    <row r="3338" s="13" customFormat="1"/>
    <row r="3339" s="13" customFormat="1"/>
    <row r="3340" s="13" customFormat="1"/>
    <row r="3341" s="13" customFormat="1"/>
    <row r="3342" s="13" customFormat="1"/>
    <row r="3343" s="13" customFormat="1"/>
    <row r="3344" s="13" customFormat="1"/>
    <row r="3345" s="13" customFormat="1"/>
    <row r="3346" s="13" customFormat="1"/>
    <row r="3347" s="13" customFormat="1"/>
    <row r="3348" s="13" customFormat="1"/>
    <row r="3349" s="13" customFormat="1"/>
    <row r="3350" s="13" customFormat="1"/>
    <row r="3351" s="13" customFormat="1"/>
    <row r="3352" s="13" customFormat="1"/>
    <row r="3353" s="13" customFormat="1"/>
    <row r="3354" s="13" customFormat="1"/>
    <row r="3355" s="13" customFormat="1"/>
    <row r="3356" s="13" customFormat="1"/>
    <row r="3357" s="13" customFormat="1"/>
    <row r="3358" s="13" customFormat="1"/>
    <row r="3359" s="13" customFormat="1"/>
    <row r="3360" s="13" customFormat="1"/>
    <row r="3361" s="13" customFormat="1"/>
    <row r="3362" s="13" customFormat="1"/>
    <row r="3363" s="13" customFormat="1"/>
    <row r="3364" s="13" customFormat="1"/>
    <row r="3365" s="13" customFormat="1"/>
    <row r="3366" s="13" customFormat="1"/>
    <row r="3367" s="13" customFormat="1"/>
    <row r="3368" s="13" customFormat="1"/>
    <row r="3369" s="13" customFormat="1"/>
    <row r="3370" s="13" customFormat="1"/>
    <row r="3371" s="13" customFormat="1"/>
    <row r="3372" s="13" customFormat="1"/>
    <row r="3373" s="13" customFormat="1"/>
    <row r="3374" s="13" customFormat="1"/>
    <row r="3375" s="13" customFormat="1"/>
    <row r="3376" s="13" customFormat="1"/>
    <row r="3377" s="13" customFormat="1"/>
    <row r="3378" s="13" customFormat="1"/>
    <row r="3379" s="13" customFormat="1"/>
    <row r="3380" s="13" customFormat="1"/>
    <row r="3381" s="13" customFormat="1"/>
    <row r="3382" s="13" customFormat="1"/>
    <row r="3383" s="13" customFormat="1"/>
    <row r="3384" s="13" customFormat="1"/>
    <row r="3385" s="13" customFormat="1"/>
    <row r="3386" s="13" customFormat="1"/>
    <row r="3387" s="13" customFormat="1"/>
    <row r="3388" s="13" customFormat="1"/>
    <row r="3389" s="13" customFormat="1"/>
    <row r="3390" s="13" customFormat="1"/>
    <row r="3391" s="13" customFormat="1"/>
    <row r="3392" s="13" customFormat="1"/>
    <row r="3393" s="13" customFormat="1"/>
    <row r="3394" s="13" customFormat="1"/>
    <row r="3395" s="13" customFormat="1"/>
    <row r="3396" s="13" customFormat="1"/>
    <row r="3397" s="13" customFormat="1"/>
    <row r="3398" s="13" customFormat="1"/>
    <row r="3399" s="13" customFormat="1"/>
    <row r="3400" s="13" customFormat="1"/>
    <row r="3401" s="13" customFormat="1"/>
    <row r="3402" s="13" customFormat="1"/>
    <row r="3403" s="13" customFormat="1"/>
    <row r="3404" s="13" customFormat="1"/>
    <row r="3405" s="13" customFormat="1"/>
    <row r="3406" s="13" customFormat="1"/>
    <row r="3407" s="13" customFormat="1"/>
    <row r="3408" s="13" customFormat="1"/>
    <row r="3409" s="13" customFormat="1"/>
    <row r="3410" s="13" customFormat="1"/>
    <row r="3411" s="13" customFormat="1"/>
    <row r="3412" s="13" customFormat="1"/>
    <row r="3413" s="13" customFormat="1"/>
    <row r="3414" s="13" customFormat="1"/>
    <row r="3415" s="13" customFormat="1"/>
    <row r="3416" s="13" customFormat="1"/>
    <row r="3417" s="13" customFormat="1"/>
    <row r="3418" s="13" customFormat="1"/>
    <row r="3419" s="13" customFormat="1"/>
    <row r="3420" s="13" customFormat="1"/>
    <row r="3421" s="13" customFormat="1"/>
    <row r="3422" s="13" customFormat="1"/>
    <row r="3423" s="13" customFormat="1"/>
    <row r="3424" s="13" customFormat="1"/>
    <row r="3425" s="13" customFormat="1"/>
    <row r="3426" s="13" customFormat="1"/>
    <row r="3427" s="13" customFormat="1"/>
    <row r="3428" s="13" customFormat="1"/>
    <row r="3429" s="13" customFormat="1"/>
    <row r="3430" s="13" customFormat="1"/>
    <row r="3431" s="13" customFormat="1"/>
    <row r="3432" s="13" customFormat="1"/>
    <row r="3433" s="13" customFormat="1"/>
    <row r="3434" s="13" customFormat="1"/>
    <row r="3435" s="13" customFormat="1"/>
    <row r="3436" s="13" customFormat="1"/>
    <row r="3437" s="13" customFormat="1"/>
    <row r="3438" s="13" customFormat="1"/>
    <row r="3439" s="13" customFormat="1"/>
    <row r="3440" s="13" customFormat="1"/>
    <row r="3441" s="13" customFormat="1"/>
    <row r="3442" s="13" customFormat="1"/>
    <row r="3443" s="13" customFormat="1"/>
    <row r="3444" s="13" customFormat="1"/>
    <row r="3445" s="13" customFormat="1"/>
    <row r="3446" s="13" customFormat="1"/>
    <row r="3447" s="13" customFormat="1"/>
    <row r="3448" s="13" customFormat="1"/>
    <row r="3449" s="13" customFormat="1"/>
    <row r="3450" s="13" customFormat="1"/>
    <row r="3451" s="13" customFormat="1"/>
    <row r="3452" s="13" customFormat="1"/>
    <row r="3453" s="13" customFormat="1"/>
    <row r="3454" s="13" customFormat="1"/>
    <row r="3455" s="13" customFormat="1"/>
    <row r="3456" s="13" customFormat="1"/>
    <row r="3457" s="13" customFormat="1"/>
    <row r="3458" s="13" customFormat="1"/>
    <row r="3459" s="13" customFormat="1"/>
    <row r="3460" s="13" customFormat="1"/>
    <row r="3461" s="13" customFormat="1"/>
    <row r="3462" s="13" customFormat="1"/>
    <row r="3463" s="13" customFormat="1"/>
    <row r="3464" s="13" customFormat="1"/>
    <row r="3465" s="13" customFormat="1"/>
    <row r="3466" s="13" customFormat="1"/>
    <row r="3467" s="13" customFormat="1"/>
    <row r="3468" s="13" customFormat="1"/>
    <row r="3469" s="13" customFormat="1"/>
    <row r="3470" s="13" customFormat="1"/>
    <row r="3471" s="13" customFormat="1"/>
    <row r="3472" s="13" customFormat="1"/>
    <row r="3473" s="13" customFormat="1"/>
    <row r="3474" s="13" customFormat="1"/>
    <row r="3475" s="13" customFormat="1"/>
    <row r="3476" s="13" customFormat="1"/>
    <row r="3477" s="13" customFormat="1"/>
    <row r="3478" s="13" customFormat="1"/>
    <row r="3479" s="13" customFormat="1"/>
    <row r="3480" s="13" customFormat="1"/>
    <row r="3481" s="13" customFormat="1"/>
    <row r="3482" s="13" customFormat="1"/>
    <row r="3483" s="13" customFormat="1"/>
    <row r="3484" s="13" customFormat="1"/>
    <row r="3485" s="13" customFormat="1"/>
    <row r="3486" s="13" customFormat="1"/>
    <row r="3487" s="13" customFormat="1"/>
    <row r="3488" s="13" customFormat="1"/>
    <row r="3489" s="13" customFormat="1"/>
    <row r="3490" s="13" customFormat="1"/>
    <row r="3491" s="13" customFormat="1"/>
    <row r="3492" s="13" customFormat="1"/>
    <row r="3493" s="13" customFormat="1"/>
    <row r="3494" s="13" customFormat="1"/>
    <row r="3495" s="13" customFormat="1"/>
    <row r="3496" s="13" customFormat="1"/>
    <row r="3497" s="13" customFormat="1"/>
    <row r="3498" s="13" customFormat="1"/>
    <row r="3499" s="13" customFormat="1"/>
    <row r="3500" s="13" customFormat="1"/>
    <row r="3501" s="13" customFormat="1"/>
    <row r="3502" s="13" customFormat="1"/>
    <row r="3503" s="13" customFormat="1"/>
    <row r="3504" s="13" customFormat="1"/>
    <row r="3505" s="13" customFormat="1"/>
    <row r="3506" s="13" customFormat="1"/>
    <row r="3507" s="13" customFormat="1"/>
    <row r="3508" s="13" customFormat="1"/>
    <row r="3509" s="13" customFormat="1"/>
    <row r="3510" s="13" customFormat="1"/>
    <row r="3511" s="13" customFormat="1"/>
    <row r="3512" s="13" customFormat="1"/>
    <row r="3513" s="13" customFormat="1"/>
    <row r="3514" s="13" customFormat="1"/>
    <row r="3515" s="13" customFormat="1"/>
    <row r="3516" s="13" customFormat="1"/>
    <row r="3517" s="13" customFormat="1"/>
    <row r="3518" s="13" customFormat="1"/>
    <row r="3519" s="13" customFormat="1"/>
    <row r="3520" s="13" customFormat="1"/>
    <row r="3521" s="13" customFormat="1"/>
    <row r="3522" s="13" customFormat="1"/>
    <row r="3523" s="13" customFormat="1"/>
    <row r="3524" s="13" customFormat="1"/>
    <row r="3525" s="13" customFormat="1"/>
    <row r="3526" s="13" customFormat="1"/>
    <row r="3527" s="13" customFormat="1"/>
    <row r="3528" s="13" customFormat="1"/>
    <row r="3529" s="13" customFormat="1"/>
    <row r="3530" s="13" customFormat="1"/>
    <row r="3531" s="13" customFormat="1"/>
    <row r="3532" s="13" customFormat="1"/>
    <row r="3533" s="13" customFormat="1"/>
    <row r="3534" s="13" customFormat="1"/>
    <row r="3535" s="13" customFormat="1"/>
    <row r="3536" s="13" customFormat="1"/>
    <row r="3537" s="13" customFormat="1"/>
    <row r="3538" s="13" customFormat="1"/>
    <row r="3539" s="13" customFormat="1"/>
    <row r="3540" s="13" customFormat="1"/>
    <row r="3541" s="13" customFormat="1"/>
    <row r="3542" s="13" customFormat="1"/>
    <row r="3543" s="13" customFormat="1"/>
    <row r="3544" s="13" customFormat="1"/>
    <row r="3545" s="13" customFormat="1"/>
    <row r="3546" s="13" customFormat="1"/>
    <row r="3547" s="13" customFormat="1"/>
    <row r="3548" s="13" customFormat="1"/>
    <row r="3549" s="13" customFormat="1"/>
    <row r="3550" s="13" customFormat="1"/>
    <row r="3551" s="13" customFormat="1"/>
    <row r="3552" s="13" customFormat="1"/>
    <row r="3553" s="13" customFormat="1"/>
    <row r="3554" s="13" customFormat="1"/>
    <row r="3555" s="13" customFormat="1"/>
    <row r="3556" s="13" customFormat="1"/>
    <row r="3557" s="13" customFormat="1"/>
    <row r="3558" s="13" customFormat="1"/>
    <row r="3559" s="13" customFormat="1"/>
    <row r="3560" s="13" customFormat="1"/>
    <row r="3561" s="13" customFormat="1"/>
    <row r="3562" s="13" customFormat="1"/>
    <row r="3563" s="13" customFormat="1"/>
    <row r="3564" s="13" customFormat="1"/>
    <row r="3565" s="13" customFormat="1"/>
    <row r="3566" s="13" customFormat="1"/>
    <row r="3567" s="13" customFormat="1"/>
    <row r="3568" s="13" customFormat="1"/>
    <row r="3569" s="13" customFormat="1"/>
    <row r="3570" s="13" customFormat="1"/>
    <row r="3571" s="13" customFormat="1"/>
    <row r="3572" s="13" customFormat="1"/>
    <row r="3573" s="13" customFormat="1"/>
    <row r="3574" s="13" customFormat="1"/>
    <row r="3575" s="13" customFormat="1"/>
    <row r="3576" s="13" customFormat="1"/>
    <row r="3577" s="13" customFormat="1"/>
    <row r="3578" s="13" customFormat="1"/>
    <row r="3579" s="13" customFormat="1"/>
    <row r="3580" s="13" customFormat="1"/>
    <row r="3581" s="13" customFormat="1"/>
    <row r="3582" s="13" customFormat="1"/>
    <row r="3583" s="13" customFormat="1"/>
    <row r="3584" s="13" customFormat="1"/>
    <row r="3585" s="13" customFormat="1"/>
    <row r="3586" s="13" customFormat="1"/>
    <row r="3587" s="13" customFormat="1"/>
    <row r="3588" s="13" customFormat="1"/>
    <row r="3589" s="13" customFormat="1"/>
    <row r="3590" s="13" customFormat="1"/>
    <row r="3591" s="13" customFormat="1"/>
    <row r="3592" s="13" customFormat="1"/>
    <row r="3593" s="13" customFormat="1"/>
    <row r="3594" s="13" customFormat="1"/>
    <row r="3595" s="13" customFormat="1"/>
    <row r="3596" s="13" customFormat="1"/>
    <row r="3597" s="13" customFormat="1"/>
    <row r="3598" s="13" customFormat="1"/>
    <row r="3599" s="13" customFormat="1"/>
    <row r="3600" s="13" customFormat="1"/>
    <row r="3601" spans="5:5" s="13" customFormat="1"/>
    <row r="3602" spans="5:5">
      <c r="E3602" s="13"/>
    </row>
    <row r="3603" spans="5:5">
      <c r="E3603" s="13"/>
    </row>
    <row r="3604" spans="5:5">
      <c r="E3604" s="13"/>
    </row>
    <row r="3605" spans="5:5">
      <c r="E3605" s="13"/>
    </row>
    <row r="3606" spans="5:5">
      <c r="E3606" s="13"/>
    </row>
    <row r="3607" spans="5:5">
      <c r="E3607" s="13"/>
    </row>
    <row r="3608" spans="5:5">
      <c r="E3608" s="13"/>
    </row>
    <row r="3609" spans="5:5">
      <c r="E3609" s="13"/>
    </row>
    <row r="3610" spans="5:5">
      <c r="E3610" s="13"/>
    </row>
    <row r="3611" spans="5:5">
      <c r="E3611" s="13"/>
    </row>
    <row r="3612" spans="5:5">
      <c r="E3612" s="13"/>
    </row>
    <row r="3613" spans="5:5">
      <c r="E3613" s="13"/>
    </row>
    <row r="3614" spans="5:5">
      <c r="E3614" s="13"/>
    </row>
    <row r="3615" spans="5:5">
      <c r="E3615" s="13"/>
    </row>
    <row r="3616" spans="5:5">
      <c r="E3616" s="13"/>
    </row>
    <row r="3617" spans="5:5">
      <c r="E3617" s="13"/>
    </row>
    <row r="3618" spans="5:5">
      <c r="E3618" s="13"/>
    </row>
    <row r="3619" spans="5:5">
      <c r="E3619" s="13"/>
    </row>
    <row r="3620" spans="5:5">
      <c r="E3620" s="13"/>
    </row>
    <row r="3621" spans="5:5">
      <c r="E3621" s="13"/>
    </row>
    <row r="3622" spans="5:5">
      <c r="E3622" s="13"/>
    </row>
    <row r="3623" spans="5:5">
      <c r="E3623" s="13"/>
    </row>
    <row r="3624" spans="5:5">
      <c r="E3624" s="13"/>
    </row>
    <row r="3625" spans="5:5">
      <c r="E3625" s="13"/>
    </row>
    <row r="3626" spans="5:5">
      <c r="E3626" s="13"/>
    </row>
    <row r="3627" spans="5:5">
      <c r="E3627" s="13"/>
    </row>
    <row r="3628" spans="5:5">
      <c r="E3628" s="13"/>
    </row>
    <row r="3629" spans="5:5">
      <c r="E3629" s="13"/>
    </row>
    <row r="3630" spans="5:5">
      <c r="E3630" s="13"/>
    </row>
    <row r="3631" spans="5:5">
      <c r="E3631" s="13"/>
    </row>
    <row r="3632" spans="5:5">
      <c r="E3632" s="13"/>
    </row>
    <row r="3633" spans="5:5">
      <c r="E3633" s="13"/>
    </row>
    <row r="3634" spans="5:5">
      <c r="E3634" s="13"/>
    </row>
    <row r="3635" spans="5:5">
      <c r="E3635" s="13"/>
    </row>
    <row r="3636" spans="5:5">
      <c r="E3636" s="13"/>
    </row>
    <row r="3637" spans="5:5">
      <c r="E3637" s="13"/>
    </row>
    <row r="3638" spans="5:5">
      <c r="E3638" s="13"/>
    </row>
    <row r="3639" spans="5:5">
      <c r="E3639" s="13"/>
    </row>
    <row r="3640" spans="5:5">
      <c r="E3640" s="13"/>
    </row>
    <row r="3641" spans="5:5">
      <c r="E3641" s="13"/>
    </row>
    <row r="3642" spans="5:5">
      <c r="E3642" s="13"/>
    </row>
    <row r="3643" spans="5:5">
      <c r="E3643" s="13"/>
    </row>
    <row r="3644" spans="5:5">
      <c r="E3644" s="13"/>
    </row>
    <row r="3645" spans="5:5">
      <c r="E3645" s="13"/>
    </row>
    <row r="3646" spans="5:5">
      <c r="E3646" s="13"/>
    </row>
    <row r="3647" spans="5:5">
      <c r="E3647" s="13"/>
    </row>
    <row r="3648" spans="5:5">
      <c r="E3648" s="13"/>
    </row>
    <row r="3649" spans="5:5">
      <c r="E3649" s="13"/>
    </row>
    <row r="3650" spans="5:5">
      <c r="E3650" s="13"/>
    </row>
    <row r="3651" spans="5:5">
      <c r="E3651" s="13"/>
    </row>
    <row r="3652" spans="5:5">
      <c r="E3652" s="13"/>
    </row>
    <row r="3653" spans="5:5">
      <c r="E3653" s="13"/>
    </row>
    <row r="3654" spans="5:5">
      <c r="E3654" s="13"/>
    </row>
    <row r="3655" spans="5:5">
      <c r="E3655" s="13"/>
    </row>
    <row r="3656" spans="5:5">
      <c r="E3656" s="13"/>
    </row>
    <row r="3657" spans="5:5">
      <c r="E3657" s="13"/>
    </row>
    <row r="3658" spans="5:5">
      <c r="E3658" s="13"/>
    </row>
    <row r="3659" spans="5:5">
      <c r="E3659" s="13"/>
    </row>
    <row r="3660" spans="5:5">
      <c r="E3660" s="13"/>
    </row>
    <row r="3661" spans="5:5">
      <c r="E3661" s="13"/>
    </row>
    <row r="3662" spans="5:5">
      <c r="E3662" s="13"/>
    </row>
    <row r="3663" spans="5:5">
      <c r="E3663" s="13"/>
    </row>
    <row r="3664" spans="5:5">
      <c r="E3664" s="13"/>
    </row>
    <row r="3665" spans="5:5">
      <c r="E3665" s="13"/>
    </row>
    <row r="3666" spans="5:5">
      <c r="E3666" s="13"/>
    </row>
    <row r="3667" spans="5:5">
      <c r="E3667" s="13"/>
    </row>
    <row r="3668" spans="5:5">
      <c r="E3668" s="13"/>
    </row>
    <row r="3669" spans="5:5">
      <c r="E3669" s="13"/>
    </row>
    <row r="3670" spans="5:5">
      <c r="E3670" s="13"/>
    </row>
    <row r="3671" spans="5:5">
      <c r="E3671" s="13"/>
    </row>
    <row r="3672" spans="5:5">
      <c r="E3672" s="13"/>
    </row>
    <row r="3673" spans="5:5">
      <c r="E3673" s="13"/>
    </row>
    <row r="3674" spans="5:5">
      <c r="E3674" s="13"/>
    </row>
    <row r="3675" spans="5:5">
      <c r="E3675" s="13"/>
    </row>
    <row r="3676" spans="5:5">
      <c r="E3676" s="13"/>
    </row>
    <row r="3677" spans="5:5">
      <c r="E3677" s="13"/>
    </row>
    <row r="3678" spans="5:5">
      <c r="E3678" s="13"/>
    </row>
    <row r="3679" spans="5:5">
      <c r="E3679" s="13"/>
    </row>
    <row r="3680" spans="5:5">
      <c r="E3680" s="13"/>
    </row>
    <row r="3681" spans="5:5">
      <c r="E3681" s="13"/>
    </row>
    <row r="3682" spans="5:5">
      <c r="E3682" s="13"/>
    </row>
    <row r="3683" spans="5:5">
      <c r="E3683" s="13"/>
    </row>
    <row r="3684" spans="5:5">
      <c r="E3684" s="13"/>
    </row>
    <row r="3685" spans="5:5">
      <c r="E3685" s="13"/>
    </row>
    <row r="3686" spans="5:5">
      <c r="E3686" s="13"/>
    </row>
    <row r="3687" spans="5:5">
      <c r="E3687" s="13"/>
    </row>
    <row r="3688" spans="5:5">
      <c r="E3688" s="13"/>
    </row>
    <row r="3689" spans="5:5">
      <c r="E3689" s="13"/>
    </row>
    <row r="3690" spans="5:5">
      <c r="E3690" s="13"/>
    </row>
    <row r="3691" spans="5:5">
      <c r="E3691" s="13"/>
    </row>
    <row r="3692" spans="5:5">
      <c r="E3692" s="13"/>
    </row>
    <row r="3693" spans="5:5">
      <c r="E3693" s="13"/>
    </row>
    <row r="3694" spans="5:5">
      <c r="E3694" s="13"/>
    </row>
    <row r="3695" spans="5:5">
      <c r="E3695" s="13"/>
    </row>
    <row r="3696" spans="5:5">
      <c r="E3696" s="13"/>
    </row>
    <row r="3697" spans="5:5">
      <c r="E3697" s="13"/>
    </row>
    <row r="3698" spans="5:5">
      <c r="E3698" s="13"/>
    </row>
    <row r="3699" spans="5:5">
      <c r="E3699" s="13"/>
    </row>
    <row r="3700" spans="5:5">
      <c r="E3700" s="13"/>
    </row>
    <row r="3701" spans="5:5">
      <c r="E3701" s="13"/>
    </row>
    <row r="3702" spans="5:5">
      <c r="E3702" s="13"/>
    </row>
    <row r="3703" spans="5:5">
      <c r="E3703" s="13"/>
    </row>
    <row r="3704" spans="5:5">
      <c r="E3704" s="13"/>
    </row>
    <row r="3705" spans="5:5">
      <c r="E3705" s="13"/>
    </row>
    <row r="3706" spans="5:5">
      <c r="E3706" s="13"/>
    </row>
    <row r="3707" spans="5:5">
      <c r="E3707" s="13"/>
    </row>
    <row r="3708" spans="5:5">
      <c r="E3708" s="13"/>
    </row>
    <row r="3709" spans="5:5">
      <c r="E3709" s="13"/>
    </row>
    <row r="3710" spans="5:5">
      <c r="E3710" s="13"/>
    </row>
    <row r="3711" spans="5:5">
      <c r="E3711" s="13"/>
    </row>
    <row r="3712" spans="5:5">
      <c r="E3712" s="13"/>
    </row>
    <row r="3713" spans="5:5">
      <c r="E3713" s="13"/>
    </row>
    <row r="3714" spans="5:5">
      <c r="E3714" s="13"/>
    </row>
    <row r="3715" spans="5:5">
      <c r="E3715" s="13"/>
    </row>
    <row r="3716" spans="5:5">
      <c r="E3716" s="13"/>
    </row>
    <row r="3717" spans="5:5">
      <c r="E3717" s="13"/>
    </row>
    <row r="3718" spans="5:5">
      <c r="E3718" s="13"/>
    </row>
    <row r="3719" spans="5:5">
      <c r="E3719" s="13"/>
    </row>
    <row r="3720" spans="5:5">
      <c r="E3720" s="13"/>
    </row>
    <row r="3721" spans="5:5">
      <c r="E3721" s="13"/>
    </row>
    <row r="3722" spans="5:5">
      <c r="E3722" s="13"/>
    </row>
    <row r="3723" spans="5:5">
      <c r="E3723" s="13"/>
    </row>
    <row r="3724" spans="5:5">
      <c r="E3724" s="13"/>
    </row>
    <row r="3725" spans="5:5">
      <c r="E3725" s="13"/>
    </row>
    <row r="3726" spans="5:5">
      <c r="E3726" s="13"/>
    </row>
    <row r="3727" spans="5:5">
      <c r="E3727" s="13"/>
    </row>
    <row r="3728" spans="5:5">
      <c r="E3728" s="13"/>
    </row>
    <row r="3729" spans="5:5">
      <c r="E3729" s="13"/>
    </row>
    <row r="3730" spans="5:5">
      <c r="E3730" s="13"/>
    </row>
    <row r="3731" spans="5:5">
      <c r="E3731" s="13"/>
    </row>
    <row r="3732" spans="5:5">
      <c r="E3732" s="13"/>
    </row>
    <row r="3733" spans="5:5">
      <c r="E3733" s="13"/>
    </row>
    <row r="3734" spans="5:5">
      <c r="E3734" s="13"/>
    </row>
    <row r="3735" spans="5:5">
      <c r="E3735" s="13"/>
    </row>
    <row r="3736" spans="5:5">
      <c r="E3736" s="13"/>
    </row>
    <row r="3737" spans="5:5">
      <c r="E3737" s="13"/>
    </row>
    <row r="3738" spans="5:5">
      <c r="E3738" s="13"/>
    </row>
    <row r="3739" spans="5:5">
      <c r="E3739" s="13"/>
    </row>
    <row r="3740" spans="5:5">
      <c r="E3740" s="13"/>
    </row>
    <row r="3741" spans="5:5">
      <c r="E3741" s="13"/>
    </row>
    <row r="3742" spans="5:5">
      <c r="E3742" s="13"/>
    </row>
    <row r="3743" spans="5:5">
      <c r="E3743" s="13"/>
    </row>
    <row r="3744" spans="5:5">
      <c r="E3744" s="13"/>
    </row>
    <row r="3745" spans="5:5">
      <c r="E3745" s="13"/>
    </row>
    <row r="3746" spans="5:5">
      <c r="E3746" s="13"/>
    </row>
    <row r="3747" spans="5:5">
      <c r="E3747" s="13"/>
    </row>
    <row r="3748" spans="5:5">
      <c r="E3748" s="13"/>
    </row>
    <row r="3749" spans="5:5">
      <c r="E3749" s="13"/>
    </row>
    <row r="3750" spans="5:5">
      <c r="E3750" s="13"/>
    </row>
    <row r="3751" spans="5:5">
      <c r="E3751" s="13"/>
    </row>
    <row r="3752" spans="5:5">
      <c r="E3752" s="13"/>
    </row>
    <row r="3753" spans="5:5">
      <c r="E3753" s="13"/>
    </row>
    <row r="3754" spans="5:5">
      <c r="E3754" s="13"/>
    </row>
    <row r="3755" spans="5:5">
      <c r="E3755" s="13"/>
    </row>
    <row r="3756" spans="5:5">
      <c r="E3756" s="13"/>
    </row>
    <row r="3757" spans="5:5">
      <c r="E3757" s="13"/>
    </row>
    <row r="3758" spans="5:5">
      <c r="E3758" s="13"/>
    </row>
    <row r="3759" spans="5:5">
      <c r="E3759" s="13"/>
    </row>
    <row r="3760" spans="5:5">
      <c r="E3760" s="13"/>
    </row>
    <row r="3761" spans="5:5">
      <c r="E3761" s="13"/>
    </row>
    <row r="3762" spans="5:5">
      <c r="E3762" s="13"/>
    </row>
    <row r="3763" spans="5:5">
      <c r="E3763" s="13"/>
    </row>
    <row r="3764" spans="5:5">
      <c r="E3764" s="13"/>
    </row>
    <row r="3765" spans="5:5">
      <c r="E3765" s="13"/>
    </row>
    <row r="3766" spans="5:5">
      <c r="E3766" s="13"/>
    </row>
    <row r="3767" spans="5:5">
      <c r="E3767" s="13"/>
    </row>
    <row r="3768" spans="5:5">
      <c r="E3768" s="13"/>
    </row>
    <row r="3769" spans="5:5">
      <c r="E3769" s="13"/>
    </row>
    <row r="3770" spans="5:5">
      <c r="E3770" s="13"/>
    </row>
    <row r="3771" spans="5:5">
      <c r="E3771" s="13"/>
    </row>
    <row r="3772" spans="5:5">
      <c r="E3772" s="13"/>
    </row>
    <row r="3773" spans="5:5">
      <c r="E3773" s="13"/>
    </row>
    <row r="3774" spans="5:5">
      <c r="E3774" s="13"/>
    </row>
    <row r="3775" spans="5:5">
      <c r="E3775" s="13"/>
    </row>
    <row r="3776" spans="5:5">
      <c r="E3776" s="13"/>
    </row>
    <row r="3777" spans="5:5">
      <c r="E3777" s="13"/>
    </row>
    <row r="3778" spans="5:5">
      <c r="E3778" s="13"/>
    </row>
    <row r="3779" spans="5:5">
      <c r="E3779" s="13"/>
    </row>
    <row r="3780" spans="5:5">
      <c r="E3780" s="13"/>
    </row>
    <row r="3781" spans="5:5">
      <c r="E3781" s="13"/>
    </row>
    <row r="3782" spans="5:5">
      <c r="E3782" s="13"/>
    </row>
    <row r="3783" spans="5:5">
      <c r="E3783" s="13"/>
    </row>
    <row r="3784" spans="5:5">
      <c r="E3784" s="13"/>
    </row>
    <row r="3785" spans="5:5">
      <c r="E3785" s="13"/>
    </row>
    <row r="3786" spans="5:5">
      <c r="E3786" s="13"/>
    </row>
    <row r="3787" spans="5:5">
      <c r="E3787" s="13"/>
    </row>
    <row r="3788" spans="5:5">
      <c r="E3788" s="13"/>
    </row>
    <row r="3789" spans="5:5">
      <c r="E3789" s="13"/>
    </row>
    <row r="3790" spans="5:5">
      <c r="E3790" s="13"/>
    </row>
    <row r="3791" spans="5:5">
      <c r="E3791" s="13"/>
    </row>
    <row r="3792" spans="5:5">
      <c r="E3792" s="13"/>
    </row>
    <row r="3793" spans="5:5">
      <c r="E3793" s="13"/>
    </row>
    <row r="3794" spans="5:5">
      <c r="E3794" s="13"/>
    </row>
    <row r="3795" spans="5:5">
      <c r="E3795" s="13"/>
    </row>
    <row r="3796" spans="5:5">
      <c r="E3796" s="13"/>
    </row>
    <row r="3797" spans="5:5">
      <c r="E3797" s="13"/>
    </row>
    <row r="3798" spans="5:5">
      <c r="E3798" s="13"/>
    </row>
    <row r="3799" spans="5:5">
      <c r="E3799" s="13"/>
    </row>
    <row r="3800" spans="5:5">
      <c r="E3800" s="13"/>
    </row>
    <row r="3801" spans="5:5">
      <c r="E3801" s="13"/>
    </row>
    <row r="3802" spans="5:5">
      <c r="E3802" s="13"/>
    </row>
    <row r="3803" spans="5:5">
      <c r="E3803" s="13"/>
    </row>
    <row r="3804" spans="5:5">
      <c r="E3804" s="13"/>
    </row>
    <row r="3805" spans="5:5">
      <c r="E3805" s="13"/>
    </row>
    <row r="3806" spans="5:5">
      <c r="E3806" s="13"/>
    </row>
    <row r="3807" spans="5:5">
      <c r="E3807" s="13"/>
    </row>
    <row r="3808" spans="5:5">
      <c r="E3808" s="13"/>
    </row>
    <row r="3809" spans="5:5">
      <c r="E3809" s="13"/>
    </row>
    <row r="3810" spans="5:5">
      <c r="E3810" s="13"/>
    </row>
    <row r="3811" spans="5:5">
      <c r="E3811" s="13"/>
    </row>
    <row r="3812" spans="5:5">
      <c r="E3812" s="13"/>
    </row>
    <row r="3813" spans="5:5">
      <c r="E3813" s="13"/>
    </row>
    <row r="3814" spans="5:5">
      <c r="E3814" s="13"/>
    </row>
    <row r="3815" spans="5:5">
      <c r="E3815" s="13"/>
    </row>
    <row r="3816" spans="5:5">
      <c r="E3816" s="13"/>
    </row>
    <row r="3817" spans="5:5">
      <c r="E3817" s="13"/>
    </row>
    <row r="3818" spans="5:5">
      <c r="E3818" s="13"/>
    </row>
    <row r="3819" spans="5:5">
      <c r="E3819" s="13"/>
    </row>
    <row r="3820" spans="5:5">
      <c r="E3820" s="13"/>
    </row>
    <row r="3821" spans="5:5">
      <c r="E3821" s="13"/>
    </row>
    <row r="3822" spans="5:5">
      <c r="E3822" s="13"/>
    </row>
    <row r="3823" spans="5:5">
      <c r="E3823" s="13"/>
    </row>
    <row r="3824" spans="5:5">
      <c r="E3824" s="13"/>
    </row>
    <row r="3825" spans="5:5">
      <c r="E3825" s="13"/>
    </row>
    <row r="3826" spans="5:5">
      <c r="E3826" s="13"/>
    </row>
    <row r="3827" spans="5:5">
      <c r="E3827" s="13"/>
    </row>
    <row r="3828" spans="5:5">
      <c r="E3828" s="13"/>
    </row>
    <row r="3829" spans="5:5">
      <c r="E3829" s="13"/>
    </row>
    <row r="3830" spans="5:5">
      <c r="E3830" s="13"/>
    </row>
    <row r="3831" spans="5:5">
      <c r="E3831" s="13"/>
    </row>
    <row r="3832" spans="5:5">
      <c r="E3832" s="13"/>
    </row>
    <row r="3833" spans="5:5">
      <c r="E3833" s="13"/>
    </row>
    <row r="3834" spans="5:5">
      <c r="E3834" s="13"/>
    </row>
    <row r="3835" spans="5:5">
      <c r="E3835" s="13"/>
    </row>
    <row r="3836" spans="5:5">
      <c r="E3836" s="13"/>
    </row>
    <row r="3837" spans="5:5">
      <c r="E3837" s="13"/>
    </row>
    <row r="3838" spans="5:5">
      <c r="E3838" s="13"/>
    </row>
    <row r="3839" spans="5:5">
      <c r="E3839" s="13"/>
    </row>
    <row r="3840" spans="5:5">
      <c r="E3840" s="13"/>
    </row>
    <row r="3841" spans="5:5">
      <c r="E3841" s="13"/>
    </row>
    <row r="3842" spans="5:5">
      <c r="E3842" s="13"/>
    </row>
    <row r="3843" spans="5:5">
      <c r="E3843" s="13"/>
    </row>
    <row r="3844" spans="5:5">
      <c r="E3844" s="13"/>
    </row>
    <row r="3845" spans="5:5">
      <c r="E3845" s="13"/>
    </row>
    <row r="3846" spans="5:5">
      <c r="E3846" s="13"/>
    </row>
    <row r="3847" spans="5:5">
      <c r="E3847" s="13"/>
    </row>
    <row r="3848" spans="5:5">
      <c r="E3848" s="13"/>
    </row>
    <row r="3849" spans="5:5">
      <c r="E3849" s="13"/>
    </row>
    <row r="3850" spans="5:5">
      <c r="E3850" s="13"/>
    </row>
    <row r="3851" spans="5:5">
      <c r="E3851" s="13"/>
    </row>
    <row r="3852" spans="5:5">
      <c r="E3852" s="13"/>
    </row>
    <row r="3853" spans="5:5">
      <c r="E3853" s="13"/>
    </row>
    <row r="3854" spans="5:5">
      <c r="E3854" s="13"/>
    </row>
    <row r="3855" spans="5:5">
      <c r="E3855" s="13"/>
    </row>
    <row r="3856" spans="5:5">
      <c r="E3856" s="13"/>
    </row>
    <row r="3857" spans="5:5">
      <c r="E3857" s="13"/>
    </row>
    <row r="3858" spans="5:5">
      <c r="E3858" s="13"/>
    </row>
    <row r="3859" spans="5:5">
      <c r="E3859" s="13"/>
    </row>
    <row r="3860" spans="5:5">
      <c r="E3860" s="13"/>
    </row>
    <row r="3861" spans="5:5">
      <c r="E3861" s="13"/>
    </row>
    <row r="3862" spans="5:5">
      <c r="E3862" s="13"/>
    </row>
    <row r="3863" spans="5:5">
      <c r="E3863" s="13"/>
    </row>
    <row r="3864" spans="5:5">
      <c r="E3864" s="13"/>
    </row>
    <row r="3865" spans="5:5">
      <c r="E3865" s="13"/>
    </row>
    <row r="3866" spans="5:5">
      <c r="E3866" s="13"/>
    </row>
    <row r="3867" spans="5:5">
      <c r="E3867" s="13"/>
    </row>
    <row r="3868" spans="5:5">
      <c r="E3868" s="13"/>
    </row>
    <row r="3869" spans="5:5">
      <c r="E3869" s="13"/>
    </row>
    <row r="3870" spans="5:5">
      <c r="E3870" s="13"/>
    </row>
    <row r="3871" spans="5:5">
      <c r="E3871" s="13"/>
    </row>
    <row r="3872" spans="5:5">
      <c r="E3872" s="13"/>
    </row>
    <row r="3873" spans="5:5">
      <c r="E3873" s="13"/>
    </row>
    <row r="3874" spans="5:5">
      <c r="E3874" s="13"/>
    </row>
    <row r="3875" spans="5:5">
      <c r="E3875" s="13"/>
    </row>
    <row r="3876" spans="5:5">
      <c r="E3876" s="13"/>
    </row>
    <row r="3877" spans="5:5">
      <c r="E3877" s="13"/>
    </row>
    <row r="3878" spans="5:5">
      <c r="E3878" s="13"/>
    </row>
    <row r="3879" spans="5:5">
      <c r="E3879" s="13"/>
    </row>
    <row r="3880" spans="5:5">
      <c r="E3880" s="13"/>
    </row>
    <row r="3881" spans="5:5">
      <c r="E3881" s="13"/>
    </row>
    <row r="3882" spans="5:5">
      <c r="E3882" s="13"/>
    </row>
    <row r="3883" spans="5:5">
      <c r="E3883" s="13"/>
    </row>
    <row r="3884" spans="5:5">
      <c r="E3884" s="13"/>
    </row>
    <row r="3885" spans="5:5">
      <c r="E3885" s="13"/>
    </row>
    <row r="3886" spans="5:5">
      <c r="E3886" s="13"/>
    </row>
    <row r="3887" spans="5:5">
      <c r="E3887" s="13"/>
    </row>
    <row r="3888" spans="5:5">
      <c r="E3888" s="13"/>
    </row>
    <row r="3889" spans="5:5">
      <c r="E3889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topLeftCell="A13" workbookViewId="0">
      <selection activeCell="D42" sqref="D42:D50"/>
    </sheetView>
  </sheetViews>
  <sheetFormatPr defaultRowHeight="15"/>
  <cols>
    <col min="1" max="1" width="33.5703125" bestFit="1" customWidth="1"/>
    <col min="2" max="2" width="7.85546875" bestFit="1" customWidth="1"/>
    <col min="3" max="4" width="22.5703125" bestFit="1" customWidth="1"/>
    <col min="5" max="5" width="22.140625" bestFit="1" customWidth="1"/>
    <col min="6" max="6" width="21.140625" bestFit="1" customWidth="1"/>
    <col min="8" max="8" width="11.28515625" bestFit="1" customWidth="1"/>
    <col min="9" max="9" width="9" bestFit="1" customWidth="1"/>
  </cols>
  <sheetData>
    <row r="1" spans="1:11">
      <c r="A1" s="14"/>
      <c r="B1" s="14"/>
      <c r="C1" s="14" t="s">
        <v>3</v>
      </c>
      <c r="D1" s="14" t="s">
        <v>9</v>
      </c>
      <c r="E1" s="14" t="s">
        <v>37</v>
      </c>
      <c r="F1" s="14" t="s">
        <v>38</v>
      </c>
      <c r="H1" s="14" t="s">
        <v>39</v>
      </c>
      <c r="I1" s="14" t="s">
        <v>40</v>
      </c>
      <c r="J1" s="14" t="s">
        <v>41</v>
      </c>
      <c r="K1" s="14" t="s">
        <v>42</v>
      </c>
    </row>
    <row r="2" spans="1:11">
      <c r="A2" s="14" t="s">
        <v>29</v>
      </c>
      <c r="B2" s="15"/>
      <c r="C2" s="16">
        <v>0.58333333333333337</v>
      </c>
      <c r="D2" s="16">
        <v>0.66666666666666663</v>
      </c>
      <c r="E2" s="17">
        <v>15</v>
      </c>
      <c r="F2" s="14">
        <v>16</v>
      </c>
      <c r="H2" s="14">
        <v>13</v>
      </c>
      <c r="I2" s="14" t="str">
        <f>IF(AND(H2&gt;=VLOOKUP('Ex Post Impacts'!$C$3,Criteria!$A$2:$F$10,5,FALSE),H2&lt;=VLOOKUP('Ex Post Impacts'!$C$3,Criteria!$A$2:$F$10,6,FALSE)),VLOOKUP(H2,'Ex Post Impacts'!$J$18:$O$23,6,FALSE),"")</f>
        <v/>
      </c>
      <c r="J2" s="14" t="str">
        <f>IF(AND(H2&gt;=VLOOKUP('Ex Post Impacts'!$C$3,Criteria!$A$2:$F$10,5,FALSE),H2&lt;=VLOOKUP('Ex Post Impacts'!$C$3,Criteria!$A$2:$F$10,6,FALSE)),VLOOKUP(H2,'Ex Post Impacts'!$J$18:$O$23,4,FALSE),"")</f>
        <v/>
      </c>
      <c r="K2" s="14" t="str">
        <f>IF(AND(H2&gt;=VLOOKUP('Ex Post Impacts'!$C$3,Criteria!$A$2:$F$10,5,FALSE),H2&lt;=VLOOKUP('Ex Post Impacts'!$C$3,Criteria!$A$2:$F$10,6,FALSE)),VLOOKUP(H2,'Ex Post Impacts'!$J$18:$O$23,3,FALSE),"")</f>
        <v/>
      </c>
    </row>
    <row r="3" spans="1:11">
      <c r="A3" s="9">
        <v>41129</v>
      </c>
      <c r="B3" s="15"/>
      <c r="C3" s="16">
        <v>0.5</v>
      </c>
      <c r="D3" s="16">
        <v>0.66666666666666663</v>
      </c>
      <c r="E3" s="14">
        <v>13</v>
      </c>
      <c r="F3" s="14">
        <v>16</v>
      </c>
      <c r="H3" s="14">
        <v>14</v>
      </c>
      <c r="I3" s="14" t="str">
        <f>IF(AND(H3&gt;=VLOOKUP('Ex Post Impacts'!$C$3,Criteria!$A$2:$F$10,5,FALSE),H3&lt;=VLOOKUP('Ex Post Impacts'!$C$3,Criteria!$A$2:$F$10,6,FALSE)),VLOOKUP(H3,'Ex Post Impacts'!$J$18:$O$23,6,FALSE),"")</f>
        <v/>
      </c>
      <c r="J3" s="14" t="str">
        <f>IF(AND(H3&gt;=VLOOKUP('Ex Post Impacts'!$C$3,Criteria!$A$2:$F$10,5,FALSE),H3&lt;=VLOOKUP('Ex Post Impacts'!$C$3,Criteria!$A$2:$F$10,6,FALSE)),VLOOKUP(H3,'Ex Post Impacts'!$J$18:$O$23,4,FALSE),"")</f>
        <v/>
      </c>
      <c r="K3" s="14" t="str">
        <f>IF(AND(H3&gt;=VLOOKUP('Ex Post Impacts'!$C$3,Criteria!$A$2:$F$10,5,FALSE),H3&lt;=VLOOKUP('Ex Post Impacts'!$C$3,Criteria!$A$2:$F$10,6,FALSE)),VLOOKUP(H3,'Ex Post Impacts'!$J$18:$O$23,3,FALSE),"")</f>
        <v/>
      </c>
    </row>
    <row r="4" spans="1:11">
      <c r="A4" s="9" t="s">
        <v>24</v>
      </c>
      <c r="B4" s="15"/>
      <c r="C4" s="16">
        <v>0.66666666666666663</v>
      </c>
      <c r="D4" s="16">
        <v>0.75</v>
      </c>
      <c r="E4" s="14">
        <v>17</v>
      </c>
      <c r="F4" s="14">
        <v>18</v>
      </c>
      <c r="H4" s="14">
        <v>15</v>
      </c>
      <c r="I4" s="14">
        <f>IF(AND(H4&gt;=VLOOKUP('Ex Post Impacts'!$C$3,Criteria!$A$2:$F$10,5,FALSE),H4&lt;=VLOOKUP('Ex Post Impacts'!$C$3,Criteria!$A$2:$F$10,6,FALSE)),VLOOKUP(H4,'Ex Post Impacts'!$J$18:$O$23,6,FALSE),"")</f>
        <v>86.940299999999993</v>
      </c>
      <c r="J4" s="14">
        <f>IF(AND(H4&gt;=VLOOKUP('Ex Post Impacts'!$C$3,Criteria!$A$2:$F$10,5,FALSE),H4&lt;=VLOOKUP('Ex Post Impacts'!$C$3,Criteria!$A$2:$F$10,6,FALSE)),VLOOKUP(H4,'Ex Post Impacts'!$J$18:$O$23,4,FALSE),"")</f>
        <v>2.9734599999999958</v>
      </c>
      <c r="K4" s="14">
        <f>IF(AND(H4&gt;=VLOOKUP('Ex Post Impacts'!$C$3,Criteria!$A$2:$F$10,5,FALSE),H4&lt;=VLOOKUP('Ex Post Impacts'!$C$3,Criteria!$A$2:$F$10,6,FALSE)),VLOOKUP(H4,'Ex Post Impacts'!$J$18:$O$23,3,FALSE),"")</f>
        <v>38.070799999999998</v>
      </c>
    </row>
    <row r="5" spans="1:11">
      <c r="A5" s="9">
        <v>41134</v>
      </c>
      <c r="B5" s="15"/>
      <c r="C5" s="16">
        <v>0.54166666666666663</v>
      </c>
      <c r="D5" s="16">
        <v>0.70833333333333337</v>
      </c>
      <c r="E5" s="14">
        <v>14</v>
      </c>
      <c r="F5" s="14">
        <v>17</v>
      </c>
      <c r="H5" s="14">
        <v>16</v>
      </c>
      <c r="I5" s="14">
        <f>IF(AND(H5&gt;=VLOOKUP('Ex Post Impacts'!$C$3,Criteria!$A$2:$F$10,5,FALSE),H5&lt;=VLOOKUP('Ex Post Impacts'!$C$3,Criteria!$A$2:$F$10,6,FALSE)),VLOOKUP(H5,'Ex Post Impacts'!$J$18:$O$23,6,FALSE),"")</f>
        <v>85.915499999999994</v>
      </c>
      <c r="J5" s="14">
        <f>IF(AND(H5&gt;=VLOOKUP('Ex Post Impacts'!$C$3,Criteria!$A$2:$F$10,5,FALSE),H5&lt;=VLOOKUP('Ex Post Impacts'!$C$3,Criteria!$A$2:$F$10,6,FALSE)),VLOOKUP(H5,'Ex Post Impacts'!$J$18:$O$23,4,FALSE),"")</f>
        <v>2.9024500000000018</v>
      </c>
      <c r="K5" s="14">
        <f>IF(AND(H5&gt;=VLOOKUP('Ex Post Impacts'!$C$3,Criteria!$A$2:$F$10,5,FALSE),H5&lt;=VLOOKUP('Ex Post Impacts'!$C$3,Criteria!$A$2:$F$10,6,FALSE)),VLOOKUP(H5,'Ex Post Impacts'!$J$18:$O$23,3,FALSE),"")</f>
        <v>37.15466</v>
      </c>
    </row>
    <row r="6" spans="1:11">
      <c r="A6" s="9">
        <v>41138</v>
      </c>
      <c r="B6" s="15"/>
      <c r="C6" s="16">
        <v>0.54166666666666663</v>
      </c>
      <c r="D6" s="16">
        <v>0.70833333333333337</v>
      </c>
      <c r="E6" s="14">
        <v>14</v>
      </c>
      <c r="F6" s="14">
        <v>17</v>
      </c>
      <c r="H6" s="14">
        <v>17</v>
      </c>
      <c r="I6" s="14" t="str">
        <f>IF(AND(H6&gt;=VLOOKUP('Ex Post Impacts'!$C$3,Criteria!$A$2:$F$10,5,FALSE),H6&lt;=VLOOKUP('Ex Post Impacts'!$C$3,Criteria!$A$2:$F$10,6,FALSE)),VLOOKUP(H6,'Ex Post Impacts'!$J$18:$O$23,6,FALSE),"")</f>
        <v/>
      </c>
      <c r="J6" s="14" t="str">
        <f>IF(AND(H6&gt;=VLOOKUP('Ex Post Impacts'!$C$3,Criteria!$A$2:$F$10,5,FALSE),H6&lt;=VLOOKUP('Ex Post Impacts'!$C$3,Criteria!$A$2:$F$10,6,FALSE)),VLOOKUP(H6,'Ex Post Impacts'!$J$18:$O$23,4,FALSE),"")</f>
        <v/>
      </c>
      <c r="K6" s="14" t="str">
        <f>IF(AND(H6&gt;=VLOOKUP('Ex Post Impacts'!$C$3,Criteria!$A$2:$F$10,5,FALSE),H6&lt;=VLOOKUP('Ex Post Impacts'!$C$3,Criteria!$A$2:$F$10,6,FALSE)),VLOOKUP(H6,'Ex Post Impacts'!$J$18:$O$23,3,FALSE),"")</f>
        <v/>
      </c>
    </row>
    <row r="7" spans="1:11">
      <c r="A7" s="9">
        <v>41165</v>
      </c>
      <c r="B7" s="15"/>
      <c r="C7" s="16">
        <v>0.58333333333333337</v>
      </c>
      <c r="D7" s="16">
        <v>0.75</v>
      </c>
      <c r="E7" s="14">
        <v>15</v>
      </c>
      <c r="F7" s="14">
        <v>18</v>
      </c>
      <c r="H7" s="14">
        <v>18</v>
      </c>
      <c r="I7" s="14" t="str">
        <f>IF(AND(H7&gt;=VLOOKUP('Ex Post Impacts'!$C$3,Criteria!$A$2:$F$10,5,FALSE),H7&lt;=VLOOKUP('Ex Post Impacts'!$C$3,Criteria!$A$2:$F$10,6,FALSE)),VLOOKUP(H7,'Ex Post Impacts'!$J$18:$O$23,6,FALSE),"")</f>
        <v/>
      </c>
      <c r="J7" s="14" t="str">
        <f>IF(AND(H7&gt;=VLOOKUP('Ex Post Impacts'!$C$3,Criteria!$A$2:$F$10,5,FALSE),H7&lt;=VLOOKUP('Ex Post Impacts'!$C$3,Criteria!$A$2:$F$10,6,FALSE)),VLOOKUP(H7,'Ex Post Impacts'!$J$18:$O$23,4,FALSE),"")</f>
        <v/>
      </c>
      <c r="K7" s="14" t="str">
        <f>IF(AND(H7&gt;=VLOOKUP('Ex Post Impacts'!$C$3,Criteria!$A$2:$F$10,5,FALSE),H7&lt;=VLOOKUP('Ex Post Impacts'!$C$3,Criteria!$A$2:$F$10,6,FALSE)),VLOOKUP(H7,'Ex Post Impacts'!$J$18:$O$23,3,FALSE),"")</f>
        <v/>
      </c>
    </row>
    <row r="8" spans="1:11">
      <c r="A8" s="9">
        <v>41166</v>
      </c>
      <c r="B8" s="15"/>
      <c r="C8" s="16">
        <v>0.54166666666666663</v>
      </c>
      <c r="D8" s="16">
        <v>0.70833333333333337</v>
      </c>
      <c r="E8" s="14">
        <v>14</v>
      </c>
      <c r="F8" s="14">
        <v>17</v>
      </c>
      <c r="H8" s="14" t="s">
        <v>44</v>
      </c>
      <c r="I8" s="14">
        <f>AVERAGE(I2:I7)</f>
        <v>86.427899999999994</v>
      </c>
      <c r="J8" s="14">
        <f>AVERAGE(J2:J7)</f>
        <v>2.9379549999999988</v>
      </c>
      <c r="K8" s="14">
        <f>AVERAGE(K2:K7)</f>
        <v>37.612729999999999</v>
      </c>
    </row>
    <row r="9" spans="1:11">
      <c r="A9" s="9" t="s">
        <v>25</v>
      </c>
      <c r="B9" s="15"/>
      <c r="C9" s="16">
        <v>0.58333333333333337</v>
      </c>
      <c r="D9" s="16">
        <v>0.75</v>
      </c>
      <c r="E9" s="14">
        <v>15</v>
      </c>
      <c r="F9" s="14">
        <v>18</v>
      </c>
      <c r="H9" s="14"/>
      <c r="I9" s="14"/>
      <c r="J9" s="14" t="s">
        <v>43</v>
      </c>
      <c r="K9" s="22">
        <f>(J8)/K8</f>
        <v>7.811065562111548E-2</v>
      </c>
    </row>
    <row r="10" spans="1:11">
      <c r="A10" s="9">
        <v>41183</v>
      </c>
      <c r="B10" s="15"/>
      <c r="C10" s="16">
        <v>0.58333333333333337</v>
      </c>
      <c r="D10" s="16">
        <v>0.75</v>
      </c>
      <c r="E10" s="14">
        <v>15</v>
      </c>
      <c r="F10" s="14">
        <v>18</v>
      </c>
      <c r="H10" s="14"/>
      <c r="I10" s="14"/>
      <c r="J10" s="14"/>
      <c r="K10" s="22"/>
    </row>
    <row r="11" spans="1:11">
      <c r="A11" s="14"/>
      <c r="B11" s="14"/>
      <c r="C11" s="14"/>
      <c r="D11" s="14"/>
      <c r="E11" s="14"/>
      <c r="F11" s="14"/>
    </row>
    <row r="12" spans="1:11">
      <c r="A12" s="8" t="s">
        <v>48</v>
      </c>
      <c r="B12" s="14"/>
      <c r="C12" s="14"/>
      <c r="D12" s="14"/>
      <c r="E12" s="14"/>
      <c r="F12" s="14"/>
    </row>
    <row r="13" spans="1:11">
      <c r="A13" s="8" t="s">
        <v>49</v>
      </c>
      <c r="B13" s="14"/>
      <c r="C13" s="14"/>
      <c r="D13" s="14"/>
      <c r="E13" s="14"/>
      <c r="F13" s="14"/>
    </row>
    <row r="14" spans="1:11">
      <c r="A14" t="s">
        <v>50</v>
      </c>
    </row>
    <row r="15" spans="1:11">
      <c r="A15" t="s">
        <v>56</v>
      </c>
    </row>
    <row r="16" spans="1:11">
      <c r="A16" s="8"/>
    </row>
    <row r="17" spans="1:4">
      <c r="A17" s="8"/>
    </row>
    <row r="19" spans="1:4">
      <c r="A19" s="8" t="s">
        <v>46</v>
      </c>
    </row>
    <row r="20" spans="1:4">
      <c r="A20" s="8" t="s">
        <v>55</v>
      </c>
    </row>
    <row r="21" spans="1:4">
      <c r="A21" s="8" t="s">
        <v>51</v>
      </c>
    </row>
    <row r="23" spans="1:4">
      <c r="A23" s="14" t="s">
        <v>8</v>
      </c>
    </row>
    <row r="24" spans="1:4">
      <c r="A24" s="14" t="s">
        <v>29</v>
      </c>
      <c r="B24" t="s">
        <v>46</v>
      </c>
      <c r="C24" t="str">
        <f>CONCATENATE(A24,B24)</f>
        <v>Average Two Hour Event Day‡All</v>
      </c>
      <c r="D24">
        <v>4771</v>
      </c>
    </row>
    <row r="25" spans="1:4">
      <c r="A25" s="9">
        <v>41129</v>
      </c>
      <c r="B25" t="s">
        <v>46</v>
      </c>
      <c r="C25" t="str">
        <f t="shared" ref="C25:C50" si="0">CONCATENATE(A25,B25)</f>
        <v>41129All</v>
      </c>
      <c r="D25">
        <v>4771</v>
      </c>
    </row>
    <row r="26" spans="1:4">
      <c r="A26" s="9" t="s">
        <v>24</v>
      </c>
      <c r="B26" t="s">
        <v>46</v>
      </c>
      <c r="C26" t="str">
        <f t="shared" si="0"/>
        <v>8/10/2012†All</v>
      </c>
      <c r="D26">
        <v>4771</v>
      </c>
    </row>
    <row r="27" spans="1:4">
      <c r="A27" s="9">
        <v>41134</v>
      </c>
      <c r="B27" t="s">
        <v>46</v>
      </c>
      <c r="C27" t="str">
        <f t="shared" si="0"/>
        <v>41134All</v>
      </c>
      <c r="D27">
        <v>4771</v>
      </c>
    </row>
    <row r="28" spans="1:4">
      <c r="A28" s="9">
        <v>41138</v>
      </c>
      <c r="B28" t="s">
        <v>46</v>
      </c>
      <c r="C28" t="str">
        <f t="shared" si="0"/>
        <v>41138All</v>
      </c>
      <c r="D28">
        <v>4771</v>
      </c>
    </row>
    <row r="29" spans="1:4">
      <c r="A29" s="9">
        <v>41165</v>
      </c>
      <c r="B29" t="s">
        <v>46</v>
      </c>
      <c r="C29" t="str">
        <f t="shared" si="0"/>
        <v>41165All</v>
      </c>
      <c r="D29">
        <v>4771</v>
      </c>
    </row>
    <row r="30" spans="1:4">
      <c r="A30" s="9">
        <v>41166</v>
      </c>
      <c r="B30" t="s">
        <v>46</v>
      </c>
      <c r="C30" t="str">
        <f t="shared" si="0"/>
        <v>41166All</v>
      </c>
      <c r="D30">
        <v>4771</v>
      </c>
    </row>
    <row r="31" spans="1:4">
      <c r="A31" s="9" t="s">
        <v>25</v>
      </c>
      <c r="B31" t="s">
        <v>46</v>
      </c>
      <c r="C31" t="str">
        <f t="shared" si="0"/>
        <v>9/15/2012†*All</v>
      </c>
      <c r="D31">
        <v>470</v>
      </c>
    </row>
    <row r="32" spans="1:4">
      <c r="A32" s="9">
        <v>41183</v>
      </c>
      <c r="B32" t="s">
        <v>46</v>
      </c>
      <c r="C32" t="str">
        <f t="shared" si="0"/>
        <v>41183All</v>
      </c>
      <c r="D32">
        <v>4771</v>
      </c>
    </row>
    <row r="33" spans="1:4">
      <c r="A33" s="14" t="s">
        <v>29</v>
      </c>
      <c r="B33" t="s">
        <v>55</v>
      </c>
      <c r="C33" t="str">
        <f t="shared" si="0"/>
        <v>Average Two Hour Event Day‡30% Cycling</v>
      </c>
      <c r="D33">
        <v>1621</v>
      </c>
    </row>
    <row r="34" spans="1:4">
      <c r="A34" s="9">
        <v>41129</v>
      </c>
      <c r="B34" t="s">
        <v>55</v>
      </c>
      <c r="C34" t="str">
        <f t="shared" si="0"/>
        <v>4112930% Cycling</v>
      </c>
      <c r="D34">
        <v>1621</v>
      </c>
    </row>
    <row r="35" spans="1:4">
      <c r="A35" s="9" t="s">
        <v>24</v>
      </c>
      <c r="B35" t="s">
        <v>55</v>
      </c>
      <c r="C35" t="str">
        <f t="shared" si="0"/>
        <v>8/10/2012†30% Cycling</v>
      </c>
      <c r="D35">
        <v>1621</v>
      </c>
    </row>
    <row r="36" spans="1:4">
      <c r="A36" s="9">
        <v>41134</v>
      </c>
      <c r="B36" t="s">
        <v>55</v>
      </c>
      <c r="C36" t="str">
        <f t="shared" si="0"/>
        <v>4113430% Cycling</v>
      </c>
      <c r="D36">
        <v>1621</v>
      </c>
    </row>
    <row r="37" spans="1:4">
      <c r="A37" s="9">
        <v>41138</v>
      </c>
      <c r="B37" t="s">
        <v>55</v>
      </c>
      <c r="C37" t="str">
        <f t="shared" si="0"/>
        <v>4113830% Cycling</v>
      </c>
      <c r="D37">
        <v>1621</v>
      </c>
    </row>
    <row r="38" spans="1:4">
      <c r="A38" s="9">
        <v>41165</v>
      </c>
      <c r="B38" t="s">
        <v>55</v>
      </c>
      <c r="C38" t="str">
        <f t="shared" si="0"/>
        <v>4116530% Cycling</v>
      </c>
      <c r="D38">
        <v>1621</v>
      </c>
    </row>
    <row r="39" spans="1:4">
      <c r="A39" s="9">
        <v>41166</v>
      </c>
      <c r="B39" t="s">
        <v>55</v>
      </c>
      <c r="C39" t="str">
        <f t="shared" si="0"/>
        <v>4116630% Cycling</v>
      </c>
      <c r="D39">
        <v>1621</v>
      </c>
    </row>
    <row r="40" spans="1:4">
      <c r="A40" s="9" t="s">
        <v>25</v>
      </c>
      <c r="B40" t="s">
        <v>55</v>
      </c>
      <c r="C40" t="str">
        <f t="shared" si="0"/>
        <v>9/15/2012†*30% Cycling</v>
      </c>
      <c r="D40">
        <v>169</v>
      </c>
    </row>
    <row r="41" spans="1:4">
      <c r="A41" s="9">
        <v>41183</v>
      </c>
      <c r="B41" t="s">
        <v>55</v>
      </c>
      <c r="C41" t="str">
        <f t="shared" si="0"/>
        <v>4118330% Cycling</v>
      </c>
      <c r="D41">
        <v>1621</v>
      </c>
    </row>
    <row r="42" spans="1:4">
      <c r="A42" s="14" t="s">
        <v>29</v>
      </c>
      <c r="B42" t="s">
        <v>51</v>
      </c>
      <c r="C42" t="str">
        <f t="shared" si="0"/>
        <v>Average Two Hour Event Day‡50% Cycling</v>
      </c>
      <c r="D42">
        <v>3150</v>
      </c>
    </row>
    <row r="43" spans="1:4">
      <c r="A43" s="9">
        <v>41129</v>
      </c>
      <c r="B43" t="s">
        <v>51</v>
      </c>
      <c r="C43" t="str">
        <f t="shared" si="0"/>
        <v>4112950% Cycling</v>
      </c>
      <c r="D43">
        <v>3150</v>
      </c>
    </row>
    <row r="44" spans="1:4">
      <c r="A44" s="9" t="s">
        <v>24</v>
      </c>
      <c r="B44" t="s">
        <v>51</v>
      </c>
      <c r="C44" t="str">
        <f t="shared" si="0"/>
        <v>8/10/2012†50% Cycling</v>
      </c>
      <c r="D44">
        <v>3150</v>
      </c>
    </row>
    <row r="45" spans="1:4">
      <c r="A45" s="9">
        <v>41134</v>
      </c>
      <c r="B45" t="s">
        <v>51</v>
      </c>
      <c r="C45" t="str">
        <f t="shared" si="0"/>
        <v>4113450% Cycling</v>
      </c>
      <c r="D45">
        <v>3150</v>
      </c>
    </row>
    <row r="46" spans="1:4">
      <c r="A46" s="9">
        <v>41138</v>
      </c>
      <c r="B46" t="s">
        <v>51</v>
      </c>
      <c r="C46" t="str">
        <f t="shared" si="0"/>
        <v>4113850% Cycling</v>
      </c>
      <c r="D46">
        <v>3150</v>
      </c>
    </row>
    <row r="47" spans="1:4">
      <c r="A47" s="9">
        <v>41165</v>
      </c>
      <c r="B47" t="s">
        <v>51</v>
      </c>
      <c r="C47" t="str">
        <f t="shared" si="0"/>
        <v>4116550% Cycling</v>
      </c>
      <c r="D47">
        <v>3150</v>
      </c>
    </row>
    <row r="48" spans="1:4">
      <c r="A48" s="9">
        <v>41166</v>
      </c>
      <c r="B48" t="s">
        <v>51</v>
      </c>
      <c r="C48" t="str">
        <f t="shared" si="0"/>
        <v>4116650% Cycling</v>
      </c>
      <c r="D48">
        <v>3150</v>
      </c>
    </row>
    <row r="49" spans="1:4">
      <c r="A49" s="9" t="s">
        <v>25</v>
      </c>
      <c r="B49" t="s">
        <v>51</v>
      </c>
      <c r="C49" t="str">
        <f t="shared" si="0"/>
        <v>9/15/2012†*50% Cycling</v>
      </c>
      <c r="D49">
        <v>301</v>
      </c>
    </row>
    <row r="50" spans="1:4">
      <c r="A50" s="9">
        <v>41183</v>
      </c>
      <c r="B50" t="s">
        <v>51</v>
      </c>
      <c r="C50" t="str">
        <f t="shared" si="0"/>
        <v>4118350% Cycling</v>
      </c>
      <c r="D50">
        <v>3150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Ex Post Impacts</vt:lpstr>
      <vt:lpstr>Lookup</vt:lpstr>
      <vt:lpstr>Criteria</vt:lpstr>
      <vt:lpstr>cycle</vt:lpstr>
      <vt:lpstr>data</vt:lpstr>
      <vt:lpstr>events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Sam Holmberg</cp:lastModifiedBy>
  <dcterms:created xsi:type="dcterms:W3CDTF">2011-10-10T22:52:04Z</dcterms:created>
  <dcterms:modified xsi:type="dcterms:W3CDTF">2013-03-05T00:27:23Z</dcterms:modified>
</cp:coreProperties>
</file>